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hal.benesovsky\Desktop\"/>
    </mc:Choice>
  </mc:AlternateContent>
  <bookViews>
    <workbookView xWindow="0" yWindow="0" windowWidth="2160" windowHeight="0" tabRatio="870" firstSheet="6" activeTab="9"/>
  </bookViews>
  <sheets>
    <sheet name="Rekapitulace stavby" sheetId="1" r:id="rId1"/>
    <sheet name="InO 01-D1.1 - Pripojka ho..." sheetId="2" r:id="rId2"/>
    <sheet name="InO 01-D1.2 - Pripojka ho..." sheetId="3" r:id="rId3"/>
    <sheet name="InO 02-D2.1 - Horkovodní..." sheetId="4" r:id="rId4"/>
    <sheet name="InO 02-D2.2 - Horkovodni..." sheetId="5" r:id="rId5"/>
    <sheet name="InO-PS-SO - VRN" sheetId="6" r:id="rId6"/>
    <sheet name="PS 01 - HVS - Strojní část" sheetId="7" r:id="rId7"/>
    <sheet name="PS 01.2 - HVS - Elektročást" sheetId="8" r:id="rId8"/>
    <sheet name="PS 01.3 - HVS - MaR" sheetId="9" r:id="rId9"/>
    <sheet name="PS 02.1 - Oddělovací stan..." sheetId="15" r:id="rId10"/>
    <sheet name="PS 02.2 - Oddělovací stan..." sheetId="11" r:id="rId11"/>
    <sheet name="PS 02.4 - Oddělovací stan..." sheetId="16" r:id="rId12"/>
    <sheet name="PS 04 - Demontáže" sheetId="12" r:id="rId13"/>
    <sheet name="SO 01 - HVS - Stavební část" sheetId="13" r:id="rId14"/>
    <sheet name="OST" sheetId="14" r:id="rId15"/>
  </sheets>
  <externalReferences>
    <externalReference r:id="rId16"/>
  </externalReferences>
  <definedNames>
    <definedName name="_xlnm._FilterDatabase" localSheetId="1" hidden="1">'InO 01-D1.1 - Pripojka ho...'!$C$132:$K$298</definedName>
    <definedName name="_xlnm._FilterDatabase" localSheetId="2" hidden="1">'InO 01-D1.2 - Pripojka ho...'!$C$123:$K$190</definedName>
    <definedName name="_xlnm._FilterDatabase" localSheetId="3" hidden="1">'InO 02-D2.1 - Horkovodní...'!$C$139:$K$494</definedName>
    <definedName name="_xlnm._FilterDatabase" localSheetId="4" hidden="1">'InO 02-D2.2 - Horkovodni...'!$C$126:$K$262</definedName>
    <definedName name="_xlnm._FilterDatabase" localSheetId="5" hidden="1">'InO-PS-SO - VRN'!$C$122:$K$149</definedName>
    <definedName name="_xlnm._FilterDatabase" localSheetId="6" hidden="1">'PS 01 - HVS - Strojní část'!$C$126:$K$336</definedName>
    <definedName name="_xlnm._FilterDatabase" localSheetId="7" hidden="1">'PS 01.2 - HVS - Elektročást'!$C$117:$K$194</definedName>
    <definedName name="_xlnm._FilterDatabase" localSheetId="8" hidden="1">'PS 01.3 - HVS - MaR'!$C$118:$K$200</definedName>
    <definedName name="_xlnm._FilterDatabase" localSheetId="9" hidden="1">'PS 02.1 - Oddělovací stan...'!$C$88:$K$308</definedName>
    <definedName name="_xlnm._FilterDatabase" localSheetId="10" hidden="1">'PS 02.2 - Oddělovací stan...'!$C$118:$K$175</definedName>
    <definedName name="_xlnm._FilterDatabase" localSheetId="11" hidden="1">'PS 02.4 - Oddělovací stan...'!$C$80:$K$160</definedName>
    <definedName name="_xlnm._FilterDatabase" localSheetId="12" hidden="1">'PS 04 - Demontáže'!$C$124:$K$208</definedName>
    <definedName name="_xlnm._FilterDatabase" localSheetId="13" hidden="1">'SO 01 - HVS - Stavební část'!$C$130:$K$222</definedName>
    <definedName name="_xlnm.Print_Titles" localSheetId="1">'InO 01-D1.1 - Pripojka ho...'!$132:$132</definedName>
    <definedName name="_xlnm.Print_Titles" localSheetId="2">'InO 01-D1.2 - Pripojka ho...'!$123:$123</definedName>
    <definedName name="_xlnm.Print_Titles" localSheetId="3">'InO 02-D2.1 - Horkovodní...'!$139:$139</definedName>
    <definedName name="_xlnm.Print_Titles" localSheetId="4">'InO 02-D2.2 - Horkovodni...'!$126:$126</definedName>
    <definedName name="_xlnm.Print_Titles" localSheetId="5">'InO-PS-SO - VRN'!$122:$122</definedName>
    <definedName name="_xlnm.Print_Titles" localSheetId="6">'PS 01 - HVS - Strojní část'!$126:$126</definedName>
    <definedName name="_xlnm.Print_Titles" localSheetId="7">'PS 01.2 - HVS - Elektročást'!$117:$117</definedName>
    <definedName name="_xlnm.Print_Titles" localSheetId="8">'PS 01.3 - HVS - MaR'!$118:$118</definedName>
    <definedName name="_xlnm.Print_Titles" localSheetId="9">'PS 02.1 - Oddělovací stan...'!$88:$88</definedName>
    <definedName name="_xlnm.Print_Titles" localSheetId="10">'PS 02.2 - Oddělovací stan...'!$118:$118</definedName>
    <definedName name="_xlnm.Print_Titles" localSheetId="11">'PS 02.4 - Oddělovací stan...'!$80:$80</definedName>
    <definedName name="_xlnm.Print_Titles" localSheetId="12">'PS 04 - Demontáže'!$124:$124</definedName>
    <definedName name="_xlnm.Print_Titles" localSheetId="0">'Rekapitulace stavby'!$92:$92</definedName>
    <definedName name="_xlnm.Print_Titles" localSheetId="13">'SO 01 - HVS - Stavební část'!$130:$130</definedName>
    <definedName name="_xlnm.Print_Area" localSheetId="1">'InO 01-D1.1 - Pripojka ho...'!$C$4:$J$76,'InO 01-D1.1 - Pripojka ho...'!$C$82:$J$114,'InO 01-D1.1 - Pripojka ho...'!$C$120:$K$298</definedName>
    <definedName name="_xlnm.Print_Area" localSheetId="2">'InO 01-D1.2 - Pripojka ho...'!$C$4:$J$76,'InO 01-D1.2 - Pripojka ho...'!$C$82:$J$105,'InO 01-D1.2 - Pripojka ho...'!$C$111:$K$190</definedName>
    <definedName name="_xlnm.Print_Area" localSheetId="3">'InO 02-D2.1 - Horkovodní...'!$C$4:$J$76,'InO 02-D2.1 - Horkovodní...'!$C$82:$J$121,'InO 02-D2.1 - Horkovodní...'!$C$127:$K$494</definedName>
    <definedName name="_xlnm.Print_Area" localSheetId="4">'InO 02-D2.2 - Horkovodni...'!$C$4:$J$76,'InO 02-D2.2 - Horkovodni...'!$C$82:$J$108,'InO 02-D2.2 - Horkovodni...'!$C$114:$K$262</definedName>
    <definedName name="_xlnm.Print_Area" localSheetId="5">'InO-PS-SO - VRN'!$C$4:$J$76,'InO-PS-SO - VRN'!$C$82:$J$104,'InO-PS-SO - VRN'!$C$110:$K$149</definedName>
    <definedName name="_xlnm.Print_Area" localSheetId="6">'PS 01 - HVS - Strojní část'!$C$4:$J$76,'PS 01 - HVS - Strojní část'!$C$82:$J$108,'PS 01 - HVS - Strojní část'!$C$114:$K$336</definedName>
    <definedName name="_xlnm.Print_Area" localSheetId="7">'PS 01.2 - HVS - Elektročást'!$C$4:$J$76,'PS 01.2 - HVS - Elektročást'!$C$82:$J$99,'PS 01.2 - HVS - Elektročást'!$C$105:$K$194</definedName>
    <definedName name="_xlnm.Print_Area" localSheetId="8">'PS 01.3 - HVS - MaR'!$C$4:$J$76,'PS 01.3 - HVS - MaR'!$C$82:$J$100,'PS 01.3 - HVS - MaR'!$C$106:$K$200</definedName>
    <definedName name="_xlnm.Print_Area" localSheetId="9">'PS 02.1 - Oddělovací stan...'!$C$4:$J$39,'PS 02.1 - Oddělovací stan...'!$C$45:$J$70,'PS 02.1 - Oddělovací stan...'!$C$76:$K$308</definedName>
    <definedName name="_xlnm.Print_Area" localSheetId="10">'PS 02.2 - Oddělovací stan...'!$C$4:$J$76,'PS 02.2 - Oddělovací stan...'!$C$82:$J$100,'PS 02.2 - Oddělovací stan...'!$C$106:$K$175</definedName>
    <definedName name="_xlnm.Print_Area" localSheetId="11">'PS 02.4 - Oddělovací stan...'!$C$4:$J$39,'PS 02.4 - Oddělovací stan...'!$C$45:$J$62,'PS 02.4 - Oddělovací stan...'!$C$68:$K$160</definedName>
    <definedName name="_xlnm.Print_Area" localSheetId="12">'PS 04 - Demontáže'!$C$4:$J$76,'PS 04 - Demontáže'!$C$82:$J$106,'PS 04 - Demontáže'!$C$112:$K$208</definedName>
    <definedName name="_xlnm.Print_Area" localSheetId="0">'Rekapitulace stavby'!$D$4:$AO$76,'Rekapitulace stavby'!$C$82:$AQ$108</definedName>
    <definedName name="_xlnm.Print_Area" localSheetId="13">'SO 01 - HVS - Stavební část'!$C$4:$J$76,'SO 01 - HVS - Stavební část'!$C$82:$J$112,'SO 01 - HVS - Stavební část'!$C$118:$K$222</definedName>
    <definedName name="Ostatní_přímé_náklady_rekapitulace_stavby" localSheetId="14">OST!$C$3</definedName>
  </definedNames>
  <calcPr calcId="162913"/>
</workbook>
</file>

<file path=xl/calcChain.xml><?xml version="1.0" encoding="utf-8"?>
<calcChain xmlns="http://schemas.openxmlformats.org/spreadsheetml/2006/main">
  <c r="BK135" i="2" l="1"/>
  <c r="BK209" i="2"/>
  <c r="BI209" i="2"/>
  <c r="BH209" i="2"/>
  <c r="BG209" i="2"/>
  <c r="BF209" i="2"/>
  <c r="T209" i="2"/>
  <c r="R209" i="2"/>
  <c r="P209" i="2"/>
  <c r="J209" i="2"/>
  <c r="BE209" i="2" s="1"/>
  <c r="BK207" i="2"/>
  <c r="BI207" i="2"/>
  <c r="BH207" i="2"/>
  <c r="BG207" i="2"/>
  <c r="BF207" i="2"/>
  <c r="T207" i="2"/>
  <c r="R207" i="2"/>
  <c r="P207" i="2"/>
  <c r="J207" i="2"/>
  <c r="BE207" i="2" s="1"/>
  <c r="BK204" i="2"/>
  <c r="BI204" i="2"/>
  <c r="BH204" i="2"/>
  <c r="BG204" i="2"/>
  <c r="BF204" i="2"/>
  <c r="T204" i="2"/>
  <c r="R204" i="2"/>
  <c r="P204" i="2"/>
  <c r="J204" i="2"/>
  <c r="BE204" i="2" s="1"/>
  <c r="BK202" i="2"/>
  <c r="BI202" i="2"/>
  <c r="BH202" i="2"/>
  <c r="BG202" i="2"/>
  <c r="BF202" i="2"/>
  <c r="T202" i="2"/>
  <c r="T201" i="2" s="1"/>
  <c r="R202" i="2"/>
  <c r="R201" i="2" s="1"/>
  <c r="P202" i="2"/>
  <c r="J202" i="2"/>
  <c r="BE202" i="2" s="1"/>
  <c r="BK453" i="4"/>
  <c r="BI453" i="4"/>
  <c r="BH453" i="4"/>
  <c r="BG453" i="4"/>
  <c r="BF453" i="4"/>
  <c r="T453" i="4"/>
  <c r="R453" i="4"/>
  <c r="P453" i="4"/>
  <c r="J453" i="4"/>
  <c r="BE453" i="4" s="1"/>
  <c r="BK450" i="4"/>
  <c r="BK443" i="4" s="1"/>
  <c r="J443" i="4" s="1"/>
  <c r="BI450" i="4"/>
  <c r="BH450" i="4"/>
  <c r="BG450" i="4"/>
  <c r="BF450" i="4"/>
  <c r="T450" i="4"/>
  <c r="R450" i="4"/>
  <c r="P450" i="4"/>
  <c r="J450" i="4"/>
  <c r="BE450" i="4" s="1"/>
  <c r="BK386" i="4"/>
  <c r="BI386" i="4"/>
  <c r="BH386" i="4"/>
  <c r="BG386" i="4"/>
  <c r="BF386" i="4"/>
  <c r="T386" i="4"/>
  <c r="R386" i="4"/>
  <c r="P386" i="4"/>
  <c r="J386" i="4"/>
  <c r="BE386" i="4" s="1"/>
  <c r="BK201" i="2" l="1"/>
  <c r="BK134" i="2" s="1"/>
  <c r="P201" i="2"/>
  <c r="J201" i="2" l="1"/>
  <c r="T120" i="8" l="1"/>
  <c r="R120" i="8"/>
  <c r="P120" i="8"/>
  <c r="P119" i="8" s="1"/>
  <c r="BK197" i="8"/>
  <c r="BI197" i="8"/>
  <c r="BH197" i="8"/>
  <c r="BG197" i="8"/>
  <c r="BF197" i="8"/>
  <c r="T197" i="8"/>
  <c r="R197" i="8"/>
  <c r="P197" i="8"/>
  <c r="J197" i="8"/>
  <c r="BE197" i="8" s="1"/>
  <c r="BK196" i="8"/>
  <c r="BI196" i="8"/>
  <c r="BH196" i="8"/>
  <c r="BG196" i="8"/>
  <c r="BF196" i="8"/>
  <c r="BE196" i="8"/>
  <c r="T196" i="8"/>
  <c r="R196" i="8"/>
  <c r="P196" i="8"/>
  <c r="J196" i="8"/>
  <c r="BK195" i="8"/>
  <c r="BI195" i="8"/>
  <c r="BH195" i="8"/>
  <c r="BG195" i="8"/>
  <c r="BF195" i="8"/>
  <c r="T195" i="8"/>
  <c r="R195" i="8"/>
  <c r="P195" i="8"/>
  <c r="J195" i="8"/>
  <c r="BE195" i="8" s="1"/>
  <c r="J33" i="8" l="1"/>
  <c r="AY105" i="1"/>
  <c r="AX105" i="1"/>
  <c r="AV104" i="1"/>
  <c r="AW104" i="1"/>
  <c r="AU105" i="1"/>
  <c r="AG106" i="1"/>
  <c r="J55" i="16"/>
  <c r="J54" i="16"/>
  <c r="J52" i="16"/>
  <c r="F55" i="16"/>
  <c r="F54" i="16"/>
  <c r="F52" i="16"/>
  <c r="E24" i="16"/>
  <c r="E21" i="16"/>
  <c r="E18" i="16"/>
  <c r="E15" i="16"/>
  <c r="J24" i="16"/>
  <c r="J23" i="16"/>
  <c r="J21" i="16"/>
  <c r="J20" i="16"/>
  <c r="J18" i="16"/>
  <c r="J17" i="16"/>
  <c r="J15" i="16"/>
  <c r="J14" i="16"/>
  <c r="J12" i="16"/>
  <c r="J282" i="7"/>
  <c r="BK294" i="15"/>
  <c r="BI294" i="15"/>
  <c r="BH294" i="15"/>
  <c r="BG294" i="15"/>
  <c r="BF294" i="15"/>
  <c r="T294" i="15"/>
  <c r="R294" i="15"/>
  <c r="P294" i="15"/>
  <c r="J294" i="15"/>
  <c r="BE294" i="15" s="1"/>
  <c r="E7" i="16" l="1"/>
  <c r="E48" i="16" s="1"/>
  <c r="F77" i="16"/>
  <c r="J35" i="16"/>
  <c r="J36" i="16"/>
  <c r="J37" i="16"/>
  <c r="E50" i="16"/>
  <c r="E73" i="16"/>
  <c r="F75" i="16"/>
  <c r="J75" i="16"/>
  <c r="J77" i="16"/>
  <c r="J78" i="16"/>
  <c r="J84" i="16"/>
  <c r="BE84" i="16" s="1"/>
  <c r="P84" i="16"/>
  <c r="R84" i="16"/>
  <c r="R83" i="16" s="1"/>
  <c r="R82" i="16" s="1"/>
  <c r="R81" i="16" s="1"/>
  <c r="T84" i="16"/>
  <c r="T83" i="16" s="1"/>
  <c r="T82" i="16" s="1"/>
  <c r="T81" i="16" s="1"/>
  <c r="BF84" i="16"/>
  <c r="BG84" i="16"/>
  <c r="BH84" i="16"/>
  <c r="BI84" i="16"/>
  <c r="BK84" i="16"/>
  <c r="J86" i="16"/>
  <c r="BE86" i="16" s="1"/>
  <c r="P86" i="16"/>
  <c r="P83" i="16" s="1"/>
  <c r="P82" i="16" s="1"/>
  <c r="P81" i="16" s="1"/>
  <c r="R86" i="16"/>
  <c r="T86" i="16"/>
  <c r="BF86" i="16"/>
  <c r="BG86" i="16"/>
  <c r="BH86" i="16"/>
  <c r="BI86" i="16"/>
  <c r="BK86" i="16"/>
  <c r="J88" i="16"/>
  <c r="BE88" i="16" s="1"/>
  <c r="P88" i="16"/>
  <c r="R88" i="16"/>
  <c r="T88" i="16"/>
  <c r="BF88" i="16"/>
  <c r="BG88" i="16"/>
  <c r="BH88" i="16"/>
  <c r="BI88" i="16"/>
  <c r="BK88" i="16"/>
  <c r="J89" i="16"/>
  <c r="BE89" i="16" s="1"/>
  <c r="P89" i="16"/>
  <c r="R89" i="16"/>
  <c r="T89" i="16"/>
  <c r="BF89" i="16"/>
  <c r="BG89" i="16"/>
  <c r="BH89" i="16"/>
  <c r="BI89" i="16"/>
  <c r="BK89" i="16"/>
  <c r="J90" i="16"/>
  <c r="BE90" i="16" s="1"/>
  <c r="P90" i="16"/>
  <c r="R90" i="16"/>
  <c r="T90" i="16"/>
  <c r="BF90" i="16"/>
  <c r="BG90" i="16"/>
  <c r="BH90" i="16"/>
  <c r="BI90" i="16"/>
  <c r="BK90" i="16"/>
  <c r="J91" i="16"/>
  <c r="BE91" i="16" s="1"/>
  <c r="P91" i="16"/>
  <c r="R91" i="16"/>
  <c r="T91" i="16"/>
  <c r="BF91" i="16"/>
  <c r="BG91" i="16"/>
  <c r="BH91" i="16"/>
  <c r="BI91" i="16"/>
  <c r="BK91" i="16"/>
  <c r="J92" i="16"/>
  <c r="P92" i="16"/>
  <c r="R92" i="16"/>
  <c r="T92" i="16"/>
  <c r="BE92" i="16"/>
  <c r="BF92" i="16"/>
  <c r="BG92" i="16"/>
  <c r="BH92" i="16"/>
  <c r="BI92" i="16"/>
  <c r="BK92" i="16"/>
  <c r="J94" i="16"/>
  <c r="P94" i="16"/>
  <c r="R94" i="16"/>
  <c r="T94" i="16"/>
  <c r="BE94" i="16"/>
  <c r="BF94" i="16"/>
  <c r="BG94" i="16"/>
  <c r="BH94" i="16"/>
  <c r="BI94" i="16"/>
  <c r="BK94" i="16"/>
  <c r="J96" i="16"/>
  <c r="P96" i="16"/>
  <c r="R96" i="16"/>
  <c r="T96" i="16"/>
  <c r="BE96" i="16"/>
  <c r="BF96" i="16"/>
  <c r="BG96" i="16"/>
  <c r="BH96" i="16"/>
  <c r="BI96" i="16"/>
  <c r="BK96" i="16"/>
  <c r="J98" i="16"/>
  <c r="BE98" i="16" s="1"/>
  <c r="P98" i="16"/>
  <c r="R98" i="16"/>
  <c r="T98" i="16"/>
  <c r="BF98" i="16"/>
  <c r="BG98" i="16"/>
  <c r="BH98" i="16"/>
  <c r="BI98" i="16"/>
  <c r="BK98" i="16"/>
  <c r="J99" i="16"/>
  <c r="P99" i="16"/>
  <c r="R99" i="16"/>
  <c r="T99" i="16"/>
  <c r="BE99" i="16"/>
  <c r="BF99" i="16"/>
  <c r="BG99" i="16"/>
  <c r="BH99" i="16"/>
  <c r="BI99" i="16"/>
  <c r="BK99" i="16"/>
  <c r="J101" i="16"/>
  <c r="P101" i="16"/>
  <c r="R101" i="16"/>
  <c r="T101" i="16"/>
  <c r="BE101" i="16"/>
  <c r="BF101" i="16"/>
  <c r="BG101" i="16"/>
  <c r="BH101" i="16"/>
  <c r="BI101" i="16"/>
  <c r="BK101" i="16"/>
  <c r="J102" i="16"/>
  <c r="P102" i="16"/>
  <c r="R102" i="16"/>
  <c r="T102" i="16"/>
  <c r="BE102" i="16"/>
  <c r="BF102" i="16"/>
  <c r="BG102" i="16"/>
  <c r="BH102" i="16"/>
  <c r="BI102" i="16"/>
  <c r="BK102" i="16"/>
  <c r="J103" i="16"/>
  <c r="BE103" i="16" s="1"/>
  <c r="P103" i="16"/>
  <c r="R103" i="16"/>
  <c r="T103" i="16"/>
  <c r="BF103" i="16"/>
  <c r="BG103" i="16"/>
  <c r="BH103" i="16"/>
  <c r="BI103" i="16"/>
  <c r="BK103" i="16"/>
  <c r="J105" i="16"/>
  <c r="P105" i="16"/>
  <c r="R105" i="16"/>
  <c r="T105" i="16"/>
  <c r="BE105" i="16"/>
  <c r="BF105" i="16"/>
  <c r="BG105" i="16"/>
  <c r="BH105" i="16"/>
  <c r="BI105" i="16"/>
  <c r="BK105" i="16"/>
  <c r="J106" i="16"/>
  <c r="P106" i="16"/>
  <c r="R106" i="16"/>
  <c r="T106" i="16"/>
  <c r="BE106" i="16"/>
  <c r="BF106" i="16"/>
  <c r="BG106" i="16"/>
  <c r="BH106" i="16"/>
  <c r="BI106" i="16"/>
  <c r="BK106" i="16"/>
  <c r="J107" i="16"/>
  <c r="P107" i="16"/>
  <c r="R107" i="16"/>
  <c r="T107" i="16"/>
  <c r="BE107" i="16"/>
  <c r="BF107" i="16"/>
  <c r="BG107" i="16"/>
  <c r="BH107" i="16"/>
  <c r="BI107" i="16"/>
  <c r="BK107" i="16"/>
  <c r="J108" i="16"/>
  <c r="BE108" i="16" s="1"/>
  <c r="P108" i="16"/>
  <c r="R108" i="16"/>
  <c r="T108" i="16"/>
  <c r="BF108" i="16"/>
  <c r="BG108" i="16"/>
  <c r="BH108" i="16"/>
  <c r="BI108" i="16"/>
  <c r="BK108" i="16"/>
  <c r="J109" i="16"/>
  <c r="P109" i="16"/>
  <c r="R109" i="16"/>
  <c r="T109" i="16"/>
  <c r="BE109" i="16"/>
  <c r="BF109" i="16"/>
  <c r="BG109" i="16"/>
  <c r="BH109" i="16"/>
  <c r="BI109" i="16"/>
  <c r="BK109" i="16"/>
  <c r="J110" i="16"/>
  <c r="P110" i="16"/>
  <c r="R110" i="16"/>
  <c r="T110" i="16"/>
  <c r="BE110" i="16"/>
  <c r="BF110" i="16"/>
  <c r="BG110" i="16"/>
  <c r="BH110" i="16"/>
  <c r="BI110" i="16"/>
  <c r="BK110" i="16"/>
  <c r="J111" i="16"/>
  <c r="P111" i="16"/>
  <c r="R111" i="16"/>
  <c r="T111" i="16"/>
  <c r="BE111" i="16"/>
  <c r="BF111" i="16"/>
  <c r="BG111" i="16"/>
  <c r="BH111" i="16"/>
  <c r="BI111" i="16"/>
  <c r="BK111" i="16"/>
  <c r="J112" i="16"/>
  <c r="BE112" i="16" s="1"/>
  <c r="P112" i="16"/>
  <c r="R112" i="16"/>
  <c r="T112" i="16"/>
  <c r="BF112" i="16"/>
  <c r="BG112" i="16"/>
  <c r="BH112" i="16"/>
  <c r="BI112" i="16"/>
  <c r="BK112" i="16"/>
  <c r="J113" i="16"/>
  <c r="P113" i="16"/>
  <c r="R113" i="16"/>
  <c r="T113" i="16"/>
  <c r="BE113" i="16"/>
  <c r="BF113" i="16"/>
  <c r="BG113" i="16"/>
  <c r="BH113" i="16"/>
  <c r="BI113" i="16"/>
  <c r="BK113" i="16"/>
  <c r="J114" i="16"/>
  <c r="P114" i="16"/>
  <c r="R114" i="16"/>
  <c r="T114" i="16"/>
  <c r="BE114" i="16"/>
  <c r="BF114" i="16"/>
  <c r="BG114" i="16"/>
  <c r="BH114" i="16"/>
  <c r="BI114" i="16"/>
  <c r="BK114" i="16"/>
  <c r="J115" i="16"/>
  <c r="P115" i="16"/>
  <c r="R115" i="16"/>
  <c r="T115" i="16"/>
  <c r="BE115" i="16"/>
  <c r="BF115" i="16"/>
  <c r="BG115" i="16"/>
  <c r="BH115" i="16"/>
  <c r="BI115" i="16"/>
  <c r="BK115" i="16"/>
  <c r="J116" i="16"/>
  <c r="BE116" i="16" s="1"/>
  <c r="P116" i="16"/>
  <c r="R116" i="16"/>
  <c r="T116" i="16"/>
  <c r="BF116" i="16"/>
  <c r="BG116" i="16"/>
  <c r="BH116" i="16"/>
  <c r="BI116" i="16"/>
  <c r="BK116" i="16"/>
  <c r="J118" i="16"/>
  <c r="P118" i="16"/>
  <c r="R118" i="16"/>
  <c r="T118" i="16"/>
  <c r="BE118" i="16"/>
  <c r="BF118" i="16"/>
  <c r="BG118" i="16"/>
  <c r="BH118" i="16"/>
  <c r="BI118" i="16"/>
  <c r="BK118" i="16"/>
  <c r="J119" i="16"/>
  <c r="P119" i="16"/>
  <c r="R119" i="16"/>
  <c r="T119" i="16"/>
  <c r="BE119" i="16"/>
  <c r="BF119" i="16"/>
  <c r="BG119" i="16"/>
  <c r="BH119" i="16"/>
  <c r="BI119" i="16"/>
  <c r="BK119" i="16"/>
  <c r="J120" i="16"/>
  <c r="P120" i="16"/>
  <c r="R120" i="16"/>
  <c r="T120" i="16"/>
  <c r="BE120" i="16"/>
  <c r="BF120" i="16"/>
  <c r="BG120" i="16"/>
  <c r="BH120" i="16"/>
  <c r="BI120" i="16"/>
  <c r="BK120" i="16"/>
  <c r="J121" i="16"/>
  <c r="BE121" i="16" s="1"/>
  <c r="P121" i="16"/>
  <c r="R121" i="16"/>
  <c r="T121" i="16"/>
  <c r="BF121" i="16"/>
  <c r="BG121" i="16"/>
  <c r="BH121" i="16"/>
  <c r="BI121" i="16"/>
  <c r="BK121" i="16"/>
  <c r="J122" i="16"/>
  <c r="P122" i="16"/>
  <c r="R122" i="16"/>
  <c r="T122" i="16"/>
  <c r="BE122" i="16"/>
  <c r="BF122" i="16"/>
  <c r="BG122" i="16"/>
  <c r="BH122" i="16"/>
  <c r="BI122" i="16"/>
  <c r="BK122" i="16"/>
  <c r="J123" i="16"/>
  <c r="P123" i="16"/>
  <c r="R123" i="16"/>
  <c r="T123" i="16"/>
  <c r="BE123" i="16"/>
  <c r="BF123" i="16"/>
  <c r="BG123" i="16"/>
  <c r="BH123" i="16"/>
  <c r="BI123" i="16"/>
  <c r="BK123" i="16"/>
  <c r="J124" i="16"/>
  <c r="P124" i="16"/>
  <c r="R124" i="16"/>
  <c r="T124" i="16"/>
  <c r="BE124" i="16"/>
  <c r="BF124" i="16"/>
  <c r="BG124" i="16"/>
  <c r="BH124" i="16"/>
  <c r="BI124" i="16"/>
  <c r="BK124" i="16"/>
  <c r="J126" i="16"/>
  <c r="BE126" i="16" s="1"/>
  <c r="P126" i="16"/>
  <c r="R126" i="16"/>
  <c r="T126" i="16"/>
  <c r="BF126" i="16"/>
  <c r="BG126" i="16"/>
  <c r="BH126" i="16"/>
  <c r="BI126" i="16"/>
  <c r="BK126" i="16"/>
  <c r="J127" i="16"/>
  <c r="BE127" i="16" s="1"/>
  <c r="P127" i="16"/>
  <c r="R127" i="16"/>
  <c r="T127" i="16"/>
  <c r="BF127" i="16"/>
  <c r="BG127" i="16"/>
  <c r="BH127" i="16"/>
  <c r="BI127" i="16"/>
  <c r="BK127" i="16"/>
  <c r="J128" i="16"/>
  <c r="P128" i="16"/>
  <c r="R128" i="16"/>
  <c r="T128" i="16"/>
  <c r="BE128" i="16"/>
  <c r="BF128" i="16"/>
  <c r="BG128" i="16"/>
  <c r="BH128" i="16"/>
  <c r="BI128" i="16"/>
  <c r="BK128" i="16"/>
  <c r="J129" i="16"/>
  <c r="P129" i="16"/>
  <c r="R129" i="16"/>
  <c r="T129" i="16"/>
  <c r="BE129" i="16"/>
  <c r="BF129" i="16"/>
  <c r="BG129" i="16"/>
  <c r="BH129" i="16"/>
  <c r="BI129" i="16"/>
  <c r="BK129" i="16"/>
  <c r="J130" i="16"/>
  <c r="BE130" i="16" s="1"/>
  <c r="P130" i="16"/>
  <c r="R130" i="16"/>
  <c r="T130" i="16"/>
  <c r="BF130" i="16"/>
  <c r="BG130" i="16"/>
  <c r="BH130" i="16"/>
  <c r="BI130" i="16"/>
  <c r="BK130" i="16"/>
  <c r="J131" i="16"/>
  <c r="BE131" i="16" s="1"/>
  <c r="P131" i="16"/>
  <c r="R131" i="16"/>
  <c r="T131" i="16"/>
  <c r="BF131" i="16"/>
  <c r="BG131" i="16"/>
  <c r="BH131" i="16"/>
  <c r="BI131" i="16"/>
  <c r="BK131" i="16"/>
  <c r="J132" i="16"/>
  <c r="P132" i="16"/>
  <c r="R132" i="16"/>
  <c r="T132" i="16"/>
  <c r="BE132" i="16"/>
  <c r="BF132" i="16"/>
  <c r="BG132" i="16"/>
  <c r="BH132" i="16"/>
  <c r="BI132" i="16"/>
  <c r="BK132" i="16"/>
  <c r="J133" i="16"/>
  <c r="P133" i="16"/>
  <c r="R133" i="16"/>
  <c r="T133" i="16"/>
  <c r="BE133" i="16"/>
  <c r="BF133" i="16"/>
  <c r="BG133" i="16"/>
  <c r="BH133" i="16"/>
  <c r="BI133" i="16"/>
  <c r="BK133" i="16"/>
  <c r="J134" i="16"/>
  <c r="BE134" i="16" s="1"/>
  <c r="P134" i="16"/>
  <c r="R134" i="16"/>
  <c r="T134" i="16"/>
  <c r="BF134" i="16"/>
  <c r="BG134" i="16"/>
  <c r="BH134" i="16"/>
  <c r="BI134" i="16"/>
  <c r="BK134" i="16"/>
  <c r="J135" i="16"/>
  <c r="BE135" i="16" s="1"/>
  <c r="P135" i="16"/>
  <c r="R135" i="16"/>
  <c r="T135" i="16"/>
  <c r="BF135" i="16"/>
  <c r="BG135" i="16"/>
  <c r="BH135" i="16"/>
  <c r="BI135" i="16"/>
  <c r="BK135" i="16"/>
  <c r="J136" i="16"/>
  <c r="P136" i="16"/>
  <c r="R136" i="16"/>
  <c r="T136" i="16"/>
  <c r="BE136" i="16"/>
  <c r="BF136" i="16"/>
  <c r="BG136" i="16"/>
  <c r="BH136" i="16"/>
  <c r="BI136" i="16"/>
  <c r="BK136" i="16"/>
  <c r="J137" i="16"/>
  <c r="P137" i="16"/>
  <c r="R137" i="16"/>
  <c r="T137" i="16"/>
  <c r="BE137" i="16"/>
  <c r="BF137" i="16"/>
  <c r="BG137" i="16"/>
  <c r="BH137" i="16"/>
  <c r="BI137" i="16"/>
  <c r="BK137" i="16"/>
  <c r="J138" i="16"/>
  <c r="BE138" i="16" s="1"/>
  <c r="P138" i="16"/>
  <c r="R138" i="16"/>
  <c r="T138" i="16"/>
  <c r="BF138" i="16"/>
  <c r="BG138" i="16"/>
  <c r="BH138" i="16"/>
  <c r="BI138" i="16"/>
  <c r="BK138" i="16"/>
  <c r="J139" i="16"/>
  <c r="BE139" i="16" s="1"/>
  <c r="P139" i="16"/>
  <c r="R139" i="16"/>
  <c r="T139" i="16"/>
  <c r="BF139" i="16"/>
  <c r="BG139" i="16"/>
  <c r="BH139" i="16"/>
  <c r="BI139" i="16"/>
  <c r="BK139" i="16"/>
  <c r="J140" i="16"/>
  <c r="P140" i="16"/>
  <c r="R140" i="16"/>
  <c r="T140" i="16"/>
  <c r="BE140" i="16"/>
  <c r="BF140" i="16"/>
  <c r="BG140" i="16"/>
  <c r="BH140" i="16"/>
  <c r="BI140" i="16"/>
  <c r="BK140" i="16"/>
  <c r="J141" i="16"/>
  <c r="P141" i="16"/>
  <c r="R141" i="16"/>
  <c r="T141" i="16"/>
  <c r="BE141" i="16"/>
  <c r="BF141" i="16"/>
  <c r="BG141" i="16"/>
  <c r="BH141" i="16"/>
  <c r="BI141" i="16"/>
  <c r="BK141" i="16"/>
  <c r="J143" i="16"/>
  <c r="BE143" i="16" s="1"/>
  <c r="P143" i="16"/>
  <c r="R143" i="16"/>
  <c r="T143" i="16"/>
  <c r="BF143" i="16"/>
  <c r="BG143" i="16"/>
  <c r="BH143" i="16"/>
  <c r="BI143" i="16"/>
  <c r="BK143" i="16"/>
  <c r="J144" i="16"/>
  <c r="BE144" i="16" s="1"/>
  <c r="P144" i="16"/>
  <c r="R144" i="16"/>
  <c r="T144" i="16"/>
  <c r="BF144" i="16"/>
  <c r="BG144" i="16"/>
  <c r="BH144" i="16"/>
  <c r="BI144" i="16"/>
  <c r="BK144" i="16"/>
  <c r="J146" i="16"/>
  <c r="P146" i="16"/>
  <c r="R146" i="16"/>
  <c r="T146" i="16"/>
  <c r="BE146" i="16"/>
  <c r="BF146" i="16"/>
  <c r="BG146" i="16"/>
  <c r="BH146" i="16"/>
  <c r="BI146" i="16"/>
  <c r="BK146" i="16"/>
  <c r="J147" i="16"/>
  <c r="P147" i="16"/>
  <c r="R147" i="16"/>
  <c r="T147" i="16"/>
  <c r="BE147" i="16"/>
  <c r="BF147" i="16"/>
  <c r="BG147" i="16"/>
  <c r="BH147" i="16"/>
  <c r="BI147" i="16"/>
  <c r="BK147" i="16"/>
  <c r="J149" i="16"/>
  <c r="BE149" i="16" s="1"/>
  <c r="P149" i="16"/>
  <c r="R149" i="16"/>
  <c r="T149" i="16"/>
  <c r="BF149" i="16"/>
  <c r="BG149" i="16"/>
  <c r="BH149" i="16"/>
  <c r="BI149" i="16"/>
  <c r="BK149" i="16"/>
  <c r="J150" i="16"/>
  <c r="BE150" i="16" s="1"/>
  <c r="P150" i="16"/>
  <c r="R150" i="16"/>
  <c r="T150" i="16"/>
  <c r="BF150" i="16"/>
  <c r="BG150" i="16"/>
  <c r="BH150" i="16"/>
  <c r="BI150" i="16"/>
  <c r="BK150" i="16"/>
  <c r="J152" i="16"/>
  <c r="P152" i="16"/>
  <c r="R152" i="16"/>
  <c r="T152" i="16"/>
  <c r="BE152" i="16"/>
  <c r="BF152" i="16"/>
  <c r="BG152" i="16"/>
  <c r="BH152" i="16"/>
  <c r="BI152" i="16"/>
  <c r="BK152" i="16"/>
  <c r="J153" i="16"/>
  <c r="P153" i="16"/>
  <c r="R153" i="16"/>
  <c r="T153" i="16"/>
  <c r="BE153" i="16"/>
  <c r="BF153" i="16"/>
  <c r="BG153" i="16"/>
  <c r="BH153" i="16"/>
  <c r="BI153" i="16"/>
  <c r="BK153" i="16"/>
  <c r="J155" i="16"/>
  <c r="BE155" i="16" s="1"/>
  <c r="P155" i="16"/>
  <c r="R155" i="16"/>
  <c r="T155" i="16"/>
  <c r="BF155" i="16"/>
  <c r="BG155" i="16"/>
  <c r="BH155" i="16"/>
  <c r="BI155" i="16"/>
  <c r="BK155" i="16"/>
  <c r="J156" i="16"/>
  <c r="BE156" i="16" s="1"/>
  <c r="P156" i="16"/>
  <c r="R156" i="16"/>
  <c r="T156" i="16"/>
  <c r="BF156" i="16"/>
  <c r="BG156" i="16"/>
  <c r="BH156" i="16"/>
  <c r="BI156" i="16"/>
  <c r="BK156" i="16"/>
  <c r="J157" i="16"/>
  <c r="P157" i="16"/>
  <c r="R157" i="16"/>
  <c r="T157" i="16"/>
  <c r="BE157" i="16"/>
  <c r="BF157" i="16"/>
  <c r="BG157" i="16"/>
  <c r="BH157" i="16"/>
  <c r="BI157" i="16"/>
  <c r="BK157" i="16"/>
  <c r="J159" i="16"/>
  <c r="P159" i="16"/>
  <c r="R159" i="16"/>
  <c r="T159" i="16"/>
  <c r="BE159" i="16"/>
  <c r="BF159" i="16"/>
  <c r="BG159" i="16"/>
  <c r="BH159" i="16"/>
  <c r="BI159" i="16"/>
  <c r="BK159" i="16"/>
  <c r="J160" i="16"/>
  <c r="BE160" i="16" s="1"/>
  <c r="P160" i="16"/>
  <c r="R160" i="16"/>
  <c r="T160" i="16"/>
  <c r="BF160" i="16"/>
  <c r="BG160" i="16"/>
  <c r="BH160" i="16"/>
  <c r="BI160" i="16"/>
  <c r="BK160" i="16"/>
  <c r="BK83" i="16" l="1"/>
  <c r="J83" i="16" s="1"/>
  <c r="J61" i="16" s="1"/>
  <c r="F35" i="16"/>
  <c r="BB105" i="1" s="1"/>
  <c r="F34" i="16"/>
  <c r="BA105" i="1" s="1"/>
  <c r="F37" i="16"/>
  <c r="BD105" i="1" s="1"/>
  <c r="F36" i="16"/>
  <c r="BC105" i="1" s="1"/>
  <c r="J33" i="16"/>
  <c r="AV105" i="1" s="1"/>
  <c r="F33" i="16"/>
  <c r="AZ105" i="1" s="1"/>
  <c r="E71" i="16"/>
  <c r="F78" i="16"/>
  <c r="J34" i="16"/>
  <c r="AW105" i="1" s="1"/>
  <c r="BK82" i="16" l="1"/>
  <c r="BK81" i="16" s="1"/>
  <c r="J81" i="16" s="1"/>
  <c r="J82" i="16" l="1"/>
  <c r="J60" i="16" s="1"/>
  <c r="J59" i="16"/>
  <c r="J30" i="16"/>
  <c r="J39" i="16" l="1"/>
  <c r="AG105" i="1"/>
  <c r="BK168" i="11"/>
  <c r="BK142" i="11" s="1"/>
  <c r="J142" i="11" s="1"/>
  <c r="BI168" i="11"/>
  <c r="BH168" i="11"/>
  <c r="BG168" i="11"/>
  <c r="BF168" i="11"/>
  <c r="BK167" i="11"/>
  <c r="BI167" i="11"/>
  <c r="BH167" i="11"/>
  <c r="BG167" i="11"/>
  <c r="BF167" i="11"/>
  <c r="T168" i="11"/>
  <c r="R168" i="11"/>
  <c r="P168" i="11"/>
  <c r="T167" i="11"/>
  <c r="R167" i="11"/>
  <c r="P167" i="11"/>
  <c r="J168" i="11"/>
  <c r="BE168" i="11" s="1"/>
  <c r="J167" i="11"/>
  <c r="BE167" i="11" s="1"/>
  <c r="E7" i="15" l="1"/>
  <c r="E48" i="15" s="1"/>
  <c r="J12" i="15"/>
  <c r="J83" i="15" s="1"/>
  <c r="J14" i="15"/>
  <c r="E15" i="15"/>
  <c r="J15" i="15"/>
  <c r="J17" i="15"/>
  <c r="E18" i="15"/>
  <c r="F55" i="15" s="1"/>
  <c r="J18" i="15"/>
  <c r="J20" i="15"/>
  <c r="E21" i="15"/>
  <c r="J85" i="15" s="1"/>
  <c r="J21" i="15"/>
  <c r="J23" i="15"/>
  <c r="E24" i="15"/>
  <c r="J86" i="15" s="1"/>
  <c r="J24" i="15"/>
  <c r="J35" i="15"/>
  <c r="AX103" i="1" s="1"/>
  <c r="J36" i="15"/>
  <c r="AY103" i="1" s="1"/>
  <c r="J37" i="15"/>
  <c r="E50" i="15"/>
  <c r="F52" i="15"/>
  <c r="F54" i="15"/>
  <c r="J54" i="15"/>
  <c r="E81" i="15"/>
  <c r="F83" i="15"/>
  <c r="F85" i="15"/>
  <c r="J92" i="15"/>
  <c r="BE92" i="15" s="1"/>
  <c r="P92" i="15"/>
  <c r="R92" i="15"/>
  <c r="T92" i="15"/>
  <c r="BF92" i="15"/>
  <c r="BG92" i="15"/>
  <c r="BH92" i="15"/>
  <c r="BI92" i="15"/>
  <c r="BK92" i="15"/>
  <c r="J94" i="15"/>
  <c r="BE94" i="15" s="1"/>
  <c r="P94" i="15"/>
  <c r="R94" i="15"/>
  <c r="T94" i="15"/>
  <c r="BF94" i="15"/>
  <c r="BG94" i="15"/>
  <c r="BH94" i="15"/>
  <c r="BI94" i="15"/>
  <c r="BK94" i="15"/>
  <c r="J96" i="15"/>
  <c r="BE96" i="15" s="1"/>
  <c r="P96" i="15"/>
  <c r="R96" i="15"/>
  <c r="T96" i="15"/>
  <c r="BF96" i="15"/>
  <c r="BG96" i="15"/>
  <c r="BH96" i="15"/>
  <c r="BI96" i="15"/>
  <c r="BK96" i="15"/>
  <c r="J98" i="15"/>
  <c r="BE98" i="15" s="1"/>
  <c r="P98" i="15"/>
  <c r="R98" i="15"/>
  <c r="T98" i="15"/>
  <c r="BF98" i="15"/>
  <c r="BG98" i="15"/>
  <c r="BH98" i="15"/>
  <c r="BI98" i="15"/>
  <c r="BK98" i="15"/>
  <c r="J100" i="15"/>
  <c r="BE100" i="15" s="1"/>
  <c r="P100" i="15"/>
  <c r="R100" i="15"/>
  <c r="T100" i="15"/>
  <c r="BF100" i="15"/>
  <c r="BG100" i="15"/>
  <c r="BH100" i="15"/>
  <c r="BI100" i="15"/>
  <c r="BK100" i="15"/>
  <c r="J102" i="15"/>
  <c r="BE102" i="15" s="1"/>
  <c r="P102" i="15"/>
  <c r="R102" i="15"/>
  <c r="T102" i="15"/>
  <c r="BF102" i="15"/>
  <c r="BG102" i="15"/>
  <c r="BH102" i="15"/>
  <c r="BI102" i="15"/>
  <c r="BK102" i="15"/>
  <c r="J104" i="15"/>
  <c r="BE104" i="15" s="1"/>
  <c r="P104" i="15"/>
  <c r="R104" i="15"/>
  <c r="T104" i="15"/>
  <c r="BF104" i="15"/>
  <c r="BG104" i="15"/>
  <c r="BH104" i="15"/>
  <c r="BI104" i="15"/>
  <c r="BK104" i="15"/>
  <c r="J105" i="15"/>
  <c r="BE105" i="15" s="1"/>
  <c r="P105" i="15"/>
  <c r="R105" i="15"/>
  <c r="T105" i="15"/>
  <c r="BF105" i="15"/>
  <c r="BG105" i="15"/>
  <c r="BH105" i="15"/>
  <c r="BI105" i="15"/>
  <c r="BK105" i="15"/>
  <c r="J106" i="15"/>
  <c r="BE106" i="15" s="1"/>
  <c r="P106" i="15"/>
  <c r="R106" i="15"/>
  <c r="T106" i="15"/>
  <c r="BF106" i="15"/>
  <c r="BG106" i="15"/>
  <c r="BH106" i="15"/>
  <c r="BI106" i="15"/>
  <c r="BK106" i="15"/>
  <c r="J107" i="15"/>
  <c r="BE107" i="15" s="1"/>
  <c r="P107" i="15"/>
  <c r="R107" i="15"/>
  <c r="T107" i="15"/>
  <c r="BF107" i="15"/>
  <c r="BG107" i="15"/>
  <c r="BH107" i="15"/>
  <c r="BI107" i="15"/>
  <c r="BK107" i="15"/>
  <c r="J108" i="15"/>
  <c r="BE108" i="15" s="1"/>
  <c r="P108" i="15"/>
  <c r="R108" i="15"/>
  <c r="T108" i="15"/>
  <c r="BF108" i="15"/>
  <c r="BG108" i="15"/>
  <c r="BH108" i="15"/>
  <c r="BI108" i="15"/>
  <c r="BK108" i="15"/>
  <c r="J109" i="15"/>
  <c r="BE109" i="15" s="1"/>
  <c r="P109" i="15"/>
  <c r="R109" i="15"/>
  <c r="T109" i="15"/>
  <c r="BF109" i="15"/>
  <c r="BG109" i="15"/>
  <c r="BH109" i="15"/>
  <c r="BI109" i="15"/>
  <c r="BK109" i="15"/>
  <c r="J110" i="15"/>
  <c r="BE110" i="15" s="1"/>
  <c r="P110" i="15"/>
  <c r="R110" i="15"/>
  <c r="T110" i="15"/>
  <c r="BF110" i="15"/>
  <c r="BG110" i="15"/>
  <c r="BH110" i="15"/>
  <c r="BI110" i="15"/>
  <c r="BK110" i="15"/>
  <c r="J111" i="15"/>
  <c r="BE111" i="15" s="1"/>
  <c r="P111" i="15"/>
  <c r="R111" i="15"/>
  <c r="T111" i="15"/>
  <c r="BF111" i="15"/>
  <c r="BG111" i="15"/>
  <c r="BH111" i="15"/>
  <c r="BI111" i="15"/>
  <c r="BK111" i="15"/>
  <c r="J112" i="15"/>
  <c r="BE112" i="15" s="1"/>
  <c r="P112" i="15"/>
  <c r="R112" i="15"/>
  <c r="T112" i="15"/>
  <c r="BF112" i="15"/>
  <c r="BG112" i="15"/>
  <c r="BH112" i="15"/>
  <c r="BI112" i="15"/>
  <c r="BK112" i="15"/>
  <c r="J113" i="15"/>
  <c r="BE113" i="15" s="1"/>
  <c r="P113" i="15"/>
  <c r="R113" i="15"/>
  <c r="T113" i="15"/>
  <c r="BF113" i="15"/>
  <c r="BG113" i="15"/>
  <c r="BH113" i="15"/>
  <c r="BI113" i="15"/>
  <c r="BK113" i="15"/>
  <c r="J114" i="15"/>
  <c r="P114" i="15"/>
  <c r="R114" i="15"/>
  <c r="T114" i="15"/>
  <c r="BE114" i="15"/>
  <c r="BF114" i="15"/>
  <c r="BG114" i="15"/>
  <c r="BH114" i="15"/>
  <c r="BI114" i="15"/>
  <c r="BK114" i="15"/>
  <c r="J115" i="15"/>
  <c r="BE115" i="15" s="1"/>
  <c r="P115" i="15"/>
  <c r="R115" i="15"/>
  <c r="T115" i="15"/>
  <c r="BF115" i="15"/>
  <c r="BG115" i="15"/>
  <c r="BH115" i="15"/>
  <c r="BI115" i="15"/>
  <c r="BK115" i="15"/>
  <c r="J116" i="15"/>
  <c r="P116" i="15"/>
  <c r="R116" i="15"/>
  <c r="T116" i="15"/>
  <c r="BE116" i="15"/>
  <c r="BF116" i="15"/>
  <c r="BG116" i="15"/>
  <c r="BH116" i="15"/>
  <c r="BI116" i="15"/>
  <c r="BK116" i="15"/>
  <c r="J118" i="15"/>
  <c r="BE118" i="15" s="1"/>
  <c r="P118" i="15"/>
  <c r="R118" i="15"/>
  <c r="T118" i="15"/>
  <c r="BF118" i="15"/>
  <c r="BG118" i="15"/>
  <c r="BH118" i="15"/>
  <c r="BI118" i="15"/>
  <c r="BK118" i="15"/>
  <c r="J120" i="15"/>
  <c r="BE120" i="15" s="1"/>
  <c r="P120" i="15"/>
  <c r="R120" i="15"/>
  <c r="T120" i="15"/>
  <c r="BF120" i="15"/>
  <c r="BG120" i="15"/>
  <c r="BH120" i="15"/>
  <c r="BI120" i="15"/>
  <c r="BK120" i="15"/>
  <c r="J121" i="15"/>
  <c r="BE121" i="15" s="1"/>
  <c r="P121" i="15"/>
  <c r="R121" i="15"/>
  <c r="T121" i="15"/>
  <c r="BF121" i="15"/>
  <c r="BG121" i="15"/>
  <c r="BH121" i="15"/>
  <c r="BI121" i="15"/>
  <c r="BK121" i="15"/>
  <c r="J122" i="15"/>
  <c r="BE122" i="15" s="1"/>
  <c r="P122" i="15"/>
  <c r="R122" i="15"/>
  <c r="T122" i="15"/>
  <c r="BF122" i="15"/>
  <c r="BG122" i="15"/>
  <c r="BH122" i="15"/>
  <c r="BI122" i="15"/>
  <c r="BK122" i="15"/>
  <c r="J123" i="15"/>
  <c r="BE123" i="15" s="1"/>
  <c r="P123" i="15"/>
  <c r="R123" i="15"/>
  <c r="T123" i="15"/>
  <c r="BF123" i="15"/>
  <c r="BG123" i="15"/>
  <c r="BH123" i="15"/>
  <c r="BI123" i="15"/>
  <c r="BK123" i="15"/>
  <c r="J125" i="15"/>
  <c r="BE125" i="15" s="1"/>
  <c r="P125" i="15"/>
  <c r="R125" i="15"/>
  <c r="T125" i="15"/>
  <c r="BF125" i="15"/>
  <c r="BG125" i="15"/>
  <c r="BH125" i="15"/>
  <c r="BI125" i="15"/>
  <c r="BK125" i="15"/>
  <c r="J127" i="15"/>
  <c r="P127" i="15"/>
  <c r="R127" i="15"/>
  <c r="T127" i="15"/>
  <c r="BE127" i="15"/>
  <c r="BF127" i="15"/>
  <c r="BG127" i="15"/>
  <c r="BH127" i="15"/>
  <c r="BI127" i="15"/>
  <c r="BK127" i="15"/>
  <c r="J128" i="15"/>
  <c r="BE128" i="15" s="1"/>
  <c r="P128" i="15"/>
  <c r="R128" i="15"/>
  <c r="T128" i="15"/>
  <c r="BF128" i="15"/>
  <c r="BG128" i="15"/>
  <c r="BH128" i="15"/>
  <c r="BI128" i="15"/>
  <c r="BK128" i="15"/>
  <c r="J131" i="15"/>
  <c r="BE131" i="15" s="1"/>
  <c r="P131" i="15"/>
  <c r="R131" i="15"/>
  <c r="T131" i="15"/>
  <c r="BF131" i="15"/>
  <c r="BG131" i="15"/>
  <c r="BH131" i="15"/>
  <c r="BI131" i="15"/>
  <c r="BK131" i="15"/>
  <c r="J133" i="15"/>
  <c r="BE133" i="15" s="1"/>
  <c r="P133" i="15"/>
  <c r="R133" i="15"/>
  <c r="T133" i="15"/>
  <c r="BF133" i="15"/>
  <c r="BG133" i="15"/>
  <c r="BH133" i="15"/>
  <c r="BI133" i="15"/>
  <c r="BK133" i="15"/>
  <c r="J134" i="15"/>
  <c r="P134" i="15"/>
  <c r="R134" i="15"/>
  <c r="T134" i="15"/>
  <c r="BE134" i="15"/>
  <c r="BF134" i="15"/>
  <c r="BG134" i="15"/>
  <c r="BH134" i="15"/>
  <c r="BI134" i="15"/>
  <c r="BK134" i="15"/>
  <c r="J135" i="15"/>
  <c r="P135" i="15"/>
  <c r="R135" i="15"/>
  <c r="T135" i="15"/>
  <c r="BE135" i="15"/>
  <c r="BF135" i="15"/>
  <c r="BG135" i="15"/>
  <c r="BH135" i="15"/>
  <c r="BI135" i="15"/>
  <c r="BK135" i="15"/>
  <c r="J136" i="15"/>
  <c r="BE136" i="15" s="1"/>
  <c r="P136" i="15"/>
  <c r="R136" i="15"/>
  <c r="T136" i="15"/>
  <c r="BF136" i="15"/>
  <c r="BG136" i="15"/>
  <c r="BH136" i="15"/>
  <c r="BI136" i="15"/>
  <c r="BK136" i="15"/>
  <c r="J138" i="15"/>
  <c r="BE138" i="15" s="1"/>
  <c r="P138" i="15"/>
  <c r="R138" i="15"/>
  <c r="T138" i="15"/>
  <c r="BF138" i="15"/>
  <c r="BG138" i="15"/>
  <c r="BH138" i="15"/>
  <c r="BI138" i="15"/>
  <c r="BK138" i="15"/>
  <c r="J139" i="15"/>
  <c r="BE139" i="15" s="1"/>
  <c r="P139" i="15"/>
  <c r="R139" i="15"/>
  <c r="T139" i="15"/>
  <c r="BF139" i="15"/>
  <c r="BG139" i="15"/>
  <c r="BH139" i="15"/>
  <c r="BI139" i="15"/>
  <c r="BK139" i="15"/>
  <c r="J141" i="15"/>
  <c r="BE141" i="15" s="1"/>
  <c r="P141" i="15"/>
  <c r="R141" i="15"/>
  <c r="T141" i="15"/>
  <c r="BF141" i="15"/>
  <c r="BG141" i="15"/>
  <c r="BH141" i="15"/>
  <c r="BI141" i="15"/>
  <c r="BK141" i="15"/>
  <c r="J142" i="15"/>
  <c r="BE142" i="15" s="1"/>
  <c r="P142" i="15"/>
  <c r="R142" i="15"/>
  <c r="T142" i="15"/>
  <c r="BF142" i="15"/>
  <c r="BG142" i="15"/>
  <c r="BH142" i="15"/>
  <c r="BI142" i="15"/>
  <c r="BK142" i="15"/>
  <c r="J143" i="15"/>
  <c r="BE143" i="15" s="1"/>
  <c r="P143" i="15"/>
  <c r="R143" i="15"/>
  <c r="T143" i="15"/>
  <c r="BF143" i="15"/>
  <c r="BG143" i="15"/>
  <c r="BH143" i="15"/>
  <c r="BI143" i="15"/>
  <c r="BK143" i="15"/>
  <c r="J144" i="15"/>
  <c r="BE144" i="15" s="1"/>
  <c r="P144" i="15"/>
  <c r="R144" i="15"/>
  <c r="T144" i="15"/>
  <c r="BF144" i="15"/>
  <c r="BG144" i="15"/>
  <c r="BH144" i="15"/>
  <c r="BI144" i="15"/>
  <c r="BK144" i="15"/>
  <c r="J146" i="15"/>
  <c r="BE146" i="15" s="1"/>
  <c r="P146" i="15"/>
  <c r="R146" i="15"/>
  <c r="T146" i="15"/>
  <c r="BF146" i="15"/>
  <c r="BG146" i="15"/>
  <c r="BH146" i="15"/>
  <c r="BI146" i="15"/>
  <c r="BK146" i="15"/>
  <c r="J149" i="15"/>
  <c r="BE149" i="15" s="1"/>
  <c r="P149" i="15"/>
  <c r="R149" i="15"/>
  <c r="T149" i="15"/>
  <c r="BF149" i="15"/>
  <c r="BG149" i="15"/>
  <c r="BH149" i="15"/>
  <c r="BI149" i="15"/>
  <c r="BK149" i="15"/>
  <c r="J152" i="15"/>
  <c r="BE152" i="15" s="1"/>
  <c r="P152" i="15"/>
  <c r="R152" i="15"/>
  <c r="T152" i="15"/>
  <c r="BF152" i="15"/>
  <c r="BG152" i="15"/>
  <c r="BH152" i="15"/>
  <c r="BI152" i="15"/>
  <c r="BK152" i="15"/>
  <c r="J155" i="15"/>
  <c r="BE155" i="15" s="1"/>
  <c r="P155" i="15"/>
  <c r="R155" i="15"/>
  <c r="T155" i="15"/>
  <c r="BF155" i="15"/>
  <c r="BG155" i="15"/>
  <c r="BH155" i="15"/>
  <c r="BI155" i="15"/>
  <c r="BK155" i="15"/>
  <c r="J158" i="15"/>
  <c r="BE158" i="15" s="1"/>
  <c r="P158" i="15"/>
  <c r="R158" i="15"/>
  <c r="T158" i="15"/>
  <c r="BF158" i="15"/>
  <c r="BG158" i="15"/>
  <c r="BH158" i="15"/>
  <c r="BI158" i="15"/>
  <c r="BK158" i="15"/>
  <c r="J161" i="15"/>
  <c r="BE161" i="15" s="1"/>
  <c r="P161" i="15"/>
  <c r="R161" i="15"/>
  <c r="T161" i="15"/>
  <c r="BF161" i="15"/>
  <c r="BG161" i="15"/>
  <c r="BH161" i="15"/>
  <c r="BI161" i="15"/>
  <c r="BK161" i="15"/>
  <c r="J164" i="15"/>
  <c r="BE164" i="15" s="1"/>
  <c r="P164" i="15"/>
  <c r="R164" i="15"/>
  <c r="T164" i="15"/>
  <c r="BF164" i="15"/>
  <c r="BG164" i="15"/>
  <c r="BH164" i="15"/>
  <c r="BI164" i="15"/>
  <c r="BK164" i="15"/>
  <c r="J166" i="15"/>
  <c r="BE166" i="15" s="1"/>
  <c r="P166" i="15"/>
  <c r="R166" i="15"/>
  <c r="T166" i="15"/>
  <c r="BF166" i="15"/>
  <c r="BG166" i="15"/>
  <c r="BH166" i="15"/>
  <c r="BI166" i="15"/>
  <c r="BK166" i="15"/>
  <c r="J169" i="15"/>
  <c r="P169" i="15"/>
  <c r="R169" i="15"/>
  <c r="T169" i="15"/>
  <c r="BE169" i="15"/>
  <c r="BF169" i="15"/>
  <c r="BG169" i="15"/>
  <c r="BH169" i="15"/>
  <c r="BI169" i="15"/>
  <c r="BK169" i="15"/>
  <c r="J172" i="15"/>
  <c r="BE172" i="15" s="1"/>
  <c r="P172" i="15"/>
  <c r="R172" i="15"/>
  <c r="T172" i="15"/>
  <c r="BF172" i="15"/>
  <c r="BG172" i="15"/>
  <c r="BH172" i="15"/>
  <c r="BI172" i="15"/>
  <c r="BK172" i="15"/>
  <c r="J175" i="15"/>
  <c r="BE175" i="15" s="1"/>
  <c r="P175" i="15"/>
  <c r="R175" i="15"/>
  <c r="T175" i="15"/>
  <c r="BF175" i="15"/>
  <c r="BG175" i="15"/>
  <c r="BH175" i="15"/>
  <c r="BI175" i="15"/>
  <c r="BK175" i="15"/>
  <c r="J177" i="15"/>
  <c r="P177" i="15"/>
  <c r="R177" i="15"/>
  <c r="T177" i="15"/>
  <c r="BE177" i="15"/>
  <c r="BF177" i="15"/>
  <c r="BG177" i="15"/>
  <c r="BH177" i="15"/>
  <c r="BI177" i="15"/>
  <c r="BK177" i="15"/>
  <c r="J179" i="15"/>
  <c r="BE179" i="15" s="1"/>
  <c r="P179" i="15"/>
  <c r="R179" i="15"/>
  <c r="T179" i="15"/>
  <c r="BF179" i="15"/>
  <c r="BG179" i="15"/>
  <c r="BH179" i="15"/>
  <c r="BI179" i="15"/>
  <c r="BK179" i="15"/>
  <c r="J181" i="15"/>
  <c r="BE181" i="15" s="1"/>
  <c r="P181" i="15"/>
  <c r="R181" i="15"/>
  <c r="T181" i="15"/>
  <c r="BF181" i="15"/>
  <c r="BG181" i="15"/>
  <c r="BH181" i="15"/>
  <c r="BI181" i="15"/>
  <c r="BK181" i="15"/>
  <c r="J183" i="15"/>
  <c r="P183" i="15"/>
  <c r="R183" i="15"/>
  <c r="T183" i="15"/>
  <c r="BE183" i="15"/>
  <c r="BF183" i="15"/>
  <c r="BG183" i="15"/>
  <c r="BH183" i="15"/>
  <c r="BI183" i="15"/>
  <c r="BK183" i="15"/>
  <c r="J185" i="15"/>
  <c r="BE185" i="15" s="1"/>
  <c r="P185" i="15"/>
  <c r="R185" i="15"/>
  <c r="T185" i="15"/>
  <c r="BF185" i="15"/>
  <c r="BG185" i="15"/>
  <c r="BH185" i="15"/>
  <c r="BI185" i="15"/>
  <c r="BK185" i="15"/>
  <c r="J187" i="15"/>
  <c r="BE187" i="15" s="1"/>
  <c r="P187" i="15"/>
  <c r="R187" i="15"/>
  <c r="T187" i="15"/>
  <c r="BF187" i="15"/>
  <c r="BG187" i="15"/>
  <c r="BH187" i="15"/>
  <c r="BI187" i="15"/>
  <c r="BK187" i="15"/>
  <c r="J188" i="15"/>
  <c r="BE188" i="15" s="1"/>
  <c r="P188" i="15"/>
  <c r="R188" i="15"/>
  <c r="T188" i="15"/>
  <c r="BF188" i="15"/>
  <c r="BG188" i="15"/>
  <c r="BH188" i="15"/>
  <c r="BI188" i="15"/>
  <c r="BK188" i="15"/>
  <c r="J190" i="15"/>
  <c r="P190" i="15"/>
  <c r="R190" i="15"/>
  <c r="T190" i="15"/>
  <c r="BE190" i="15"/>
  <c r="BF190" i="15"/>
  <c r="BG190" i="15"/>
  <c r="BH190" i="15"/>
  <c r="BI190" i="15"/>
  <c r="BK190" i="15"/>
  <c r="J192" i="15"/>
  <c r="P192" i="15"/>
  <c r="R192" i="15"/>
  <c r="T192" i="15"/>
  <c r="BE192" i="15"/>
  <c r="BF192" i="15"/>
  <c r="BG192" i="15"/>
  <c r="BH192" i="15"/>
  <c r="BI192" i="15"/>
  <c r="BK192" i="15"/>
  <c r="J194" i="15"/>
  <c r="BE194" i="15" s="1"/>
  <c r="P194" i="15"/>
  <c r="R194" i="15"/>
  <c r="T194" i="15"/>
  <c r="BF194" i="15"/>
  <c r="BG194" i="15"/>
  <c r="BH194" i="15"/>
  <c r="BI194" i="15"/>
  <c r="BK194" i="15"/>
  <c r="J196" i="15"/>
  <c r="BE196" i="15" s="1"/>
  <c r="P196" i="15"/>
  <c r="R196" i="15"/>
  <c r="T196" i="15"/>
  <c r="BF196" i="15"/>
  <c r="BG196" i="15"/>
  <c r="BH196" i="15"/>
  <c r="BI196" i="15"/>
  <c r="BK196" i="15"/>
  <c r="J198" i="15"/>
  <c r="BE198" i="15" s="1"/>
  <c r="P198" i="15"/>
  <c r="R198" i="15"/>
  <c r="T198" i="15"/>
  <c r="BF198" i="15"/>
  <c r="BG198" i="15"/>
  <c r="BH198" i="15"/>
  <c r="BI198" i="15"/>
  <c r="BK198" i="15"/>
  <c r="J200" i="15"/>
  <c r="BE200" i="15" s="1"/>
  <c r="P200" i="15"/>
  <c r="R200" i="15"/>
  <c r="T200" i="15"/>
  <c r="BF200" i="15"/>
  <c r="BG200" i="15"/>
  <c r="BH200" i="15"/>
  <c r="BI200" i="15"/>
  <c r="BK200" i="15"/>
  <c r="J202" i="15"/>
  <c r="BE202" i="15" s="1"/>
  <c r="P202" i="15"/>
  <c r="R202" i="15"/>
  <c r="T202" i="15"/>
  <c r="BF202" i="15"/>
  <c r="BG202" i="15"/>
  <c r="BH202" i="15"/>
  <c r="BI202" i="15"/>
  <c r="BK202" i="15"/>
  <c r="J204" i="15"/>
  <c r="BE204" i="15" s="1"/>
  <c r="P204" i="15"/>
  <c r="R204" i="15"/>
  <c r="T204" i="15"/>
  <c r="BF204" i="15"/>
  <c r="BG204" i="15"/>
  <c r="BH204" i="15"/>
  <c r="BI204" i="15"/>
  <c r="BK204" i="15"/>
  <c r="J206" i="15"/>
  <c r="BE206" i="15" s="1"/>
  <c r="P206" i="15"/>
  <c r="R206" i="15"/>
  <c r="T206" i="15"/>
  <c r="BF206" i="15"/>
  <c r="BG206" i="15"/>
  <c r="BH206" i="15"/>
  <c r="BI206" i="15"/>
  <c r="BK206" i="15"/>
  <c r="J207" i="15"/>
  <c r="BE207" i="15" s="1"/>
  <c r="P207" i="15"/>
  <c r="R207" i="15"/>
  <c r="T207" i="15"/>
  <c r="BF207" i="15"/>
  <c r="BG207" i="15"/>
  <c r="BH207" i="15"/>
  <c r="BI207" i="15"/>
  <c r="BK207" i="15"/>
  <c r="J208" i="15"/>
  <c r="BE208" i="15" s="1"/>
  <c r="P208" i="15"/>
  <c r="R208" i="15"/>
  <c r="T208" i="15"/>
  <c r="BF208" i="15"/>
  <c r="BG208" i="15"/>
  <c r="BH208" i="15"/>
  <c r="BI208" i="15"/>
  <c r="BK208" i="15"/>
  <c r="J209" i="15"/>
  <c r="BE209" i="15" s="1"/>
  <c r="P209" i="15"/>
  <c r="R209" i="15"/>
  <c r="T209" i="15"/>
  <c r="BF209" i="15"/>
  <c r="BG209" i="15"/>
  <c r="BH209" i="15"/>
  <c r="BI209" i="15"/>
  <c r="BK209" i="15"/>
  <c r="J210" i="15"/>
  <c r="P210" i="15"/>
  <c r="R210" i="15"/>
  <c r="T210" i="15"/>
  <c r="BE210" i="15"/>
  <c r="BF210" i="15"/>
  <c r="BG210" i="15"/>
  <c r="BH210" i="15"/>
  <c r="BI210" i="15"/>
  <c r="BK210" i="15"/>
  <c r="J211" i="15"/>
  <c r="BE211" i="15" s="1"/>
  <c r="P211" i="15"/>
  <c r="R211" i="15"/>
  <c r="T211" i="15"/>
  <c r="BF211" i="15"/>
  <c r="BG211" i="15"/>
  <c r="BH211" i="15"/>
  <c r="BI211" i="15"/>
  <c r="BK211" i="15"/>
  <c r="J213" i="15"/>
  <c r="BE213" i="15" s="1"/>
  <c r="P213" i="15"/>
  <c r="R213" i="15"/>
  <c r="T213" i="15"/>
  <c r="BF213" i="15"/>
  <c r="BG213" i="15"/>
  <c r="BH213" i="15"/>
  <c r="BI213" i="15"/>
  <c r="BK213" i="15"/>
  <c r="J215" i="15"/>
  <c r="BE215" i="15" s="1"/>
  <c r="P215" i="15"/>
  <c r="R215" i="15"/>
  <c r="T215" i="15"/>
  <c r="BF215" i="15"/>
  <c r="BG215" i="15"/>
  <c r="BH215" i="15"/>
  <c r="BI215" i="15"/>
  <c r="BK215" i="15"/>
  <c r="J216" i="15"/>
  <c r="BE216" i="15" s="1"/>
  <c r="P216" i="15"/>
  <c r="R216" i="15"/>
  <c r="T216" i="15"/>
  <c r="BF216" i="15"/>
  <c r="BG216" i="15"/>
  <c r="BH216" i="15"/>
  <c r="BI216" i="15"/>
  <c r="BK216" i="15"/>
  <c r="J217" i="15"/>
  <c r="P217" i="15"/>
  <c r="R217" i="15"/>
  <c r="T217" i="15"/>
  <c r="BE217" i="15"/>
  <c r="BF217" i="15"/>
  <c r="BG217" i="15"/>
  <c r="BH217" i="15"/>
  <c r="BI217" i="15"/>
  <c r="BK217" i="15"/>
  <c r="J219" i="15"/>
  <c r="BE219" i="15" s="1"/>
  <c r="P219" i="15"/>
  <c r="R219" i="15"/>
  <c r="T219" i="15"/>
  <c r="BF219" i="15"/>
  <c r="BG219" i="15"/>
  <c r="BH219" i="15"/>
  <c r="BI219" i="15"/>
  <c r="BK219" i="15"/>
  <c r="J220" i="15"/>
  <c r="BE220" i="15" s="1"/>
  <c r="P220" i="15"/>
  <c r="R220" i="15"/>
  <c r="T220" i="15"/>
  <c r="BF220" i="15"/>
  <c r="BG220" i="15"/>
  <c r="BH220" i="15"/>
  <c r="BI220" i="15"/>
  <c r="BK220" i="15"/>
  <c r="J221" i="15"/>
  <c r="BE221" i="15" s="1"/>
  <c r="P221" i="15"/>
  <c r="R221" i="15"/>
  <c r="T221" i="15"/>
  <c r="BF221" i="15"/>
  <c r="BG221" i="15"/>
  <c r="BH221" i="15"/>
  <c r="BI221" i="15"/>
  <c r="BK221" i="15"/>
  <c r="J223" i="15"/>
  <c r="BE223" i="15" s="1"/>
  <c r="P223" i="15"/>
  <c r="R223" i="15"/>
  <c r="T223" i="15"/>
  <c r="BF223" i="15"/>
  <c r="BG223" i="15"/>
  <c r="BH223" i="15"/>
  <c r="BI223" i="15"/>
  <c r="BK223" i="15"/>
  <c r="J224" i="15"/>
  <c r="BE224" i="15" s="1"/>
  <c r="P224" i="15"/>
  <c r="R224" i="15"/>
  <c r="T224" i="15"/>
  <c r="BF224" i="15"/>
  <c r="BG224" i="15"/>
  <c r="BH224" i="15"/>
  <c r="BI224" i="15"/>
  <c r="BK224" i="15"/>
  <c r="J227" i="15"/>
  <c r="BE227" i="15" s="1"/>
  <c r="P227" i="15"/>
  <c r="R227" i="15"/>
  <c r="T227" i="15"/>
  <c r="BF227" i="15"/>
  <c r="BG227" i="15"/>
  <c r="BH227" i="15"/>
  <c r="BI227" i="15"/>
  <c r="BK227" i="15"/>
  <c r="J228" i="15"/>
  <c r="P228" i="15"/>
  <c r="R228" i="15"/>
  <c r="T228" i="15"/>
  <c r="BE228" i="15"/>
  <c r="BF228" i="15"/>
  <c r="BG228" i="15"/>
  <c r="BH228" i="15"/>
  <c r="BI228" i="15"/>
  <c r="BK228" i="15"/>
  <c r="J230" i="15"/>
  <c r="BE230" i="15" s="1"/>
  <c r="P230" i="15"/>
  <c r="R230" i="15"/>
  <c r="T230" i="15"/>
  <c r="BF230" i="15"/>
  <c r="BG230" i="15"/>
  <c r="BH230" i="15"/>
  <c r="BI230" i="15"/>
  <c r="BK230" i="15"/>
  <c r="J232" i="15"/>
  <c r="BE232" i="15" s="1"/>
  <c r="P232" i="15"/>
  <c r="R232" i="15"/>
  <c r="T232" i="15"/>
  <c r="BF232" i="15"/>
  <c r="BG232" i="15"/>
  <c r="BH232" i="15"/>
  <c r="BI232" i="15"/>
  <c r="BK232" i="15"/>
  <c r="J234" i="15"/>
  <c r="BE234" i="15" s="1"/>
  <c r="P234" i="15"/>
  <c r="R234" i="15"/>
  <c r="T234" i="15"/>
  <c r="BF234" i="15"/>
  <c r="BG234" i="15"/>
  <c r="BH234" i="15"/>
  <c r="BI234" i="15"/>
  <c r="BK234" i="15"/>
  <c r="J236" i="15"/>
  <c r="BE236" i="15" s="1"/>
  <c r="P236" i="15"/>
  <c r="R236" i="15"/>
  <c r="T236" i="15"/>
  <c r="BF236" i="15"/>
  <c r="BG236" i="15"/>
  <c r="BH236" i="15"/>
  <c r="BI236" i="15"/>
  <c r="BK236" i="15"/>
  <c r="J238" i="15"/>
  <c r="BE238" i="15" s="1"/>
  <c r="P238" i="15"/>
  <c r="R238" i="15"/>
  <c r="T238" i="15"/>
  <c r="BF238" i="15"/>
  <c r="BG238" i="15"/>
  <c r="BH238" i="15"/>
  <c r="BI238" i="15"/>
  <c r="BK238" i="15"/>
  <c r="J240" i="15"/>
  <c r="BE240" i="15" s="1"/>
  <c r="P240" i="15"/>
  <c r="R240" i="15"/>
  <c r="T240" i="15"/>
  <c r="BF240" i="15"/>
  <c r="BG240" i="15"/>
  <c r="BH240" i="15"/>
  <c r="BI240" i="15"/>
  <c r="BK240" i="15"/>
  <c r="J241" i="15"/>
  <c r="P241" i="15"/>
  <c r="R241" i="15"/>
  <c r="T241" i="15"/>
  <c r="BE241" i="15"/>
  <c r="BF241" i="15"/>
  <c r="BG241" i="15"/>
  <c r="BH241" i="15"/>
  <c r="BI241" i="15"/>
  <c r="BK241" i="15"/>
  <c r="J243" i="15"/>
  <c r="BE243" i="15" s="1"/>
  <c r="P243" i="15"/>
  <c r="R243" i="15"/>
  <c r="T243" i="15"/>
  <c r="BF243" i="15"/>
  <c r="BG243" i="15"/>
  <c r="BH243" i="15"/>
  <c r="BI243" i="15"/>
  <c r="BK243" i="15"/>
  <c r="J244" i="15"/>
  <c r="BE244" i="15" s="1"/>
  <c r="P244" i="15"/>
  <c r="R244" i="15"/>
  <c r="T244" i="15"/>
  <c r="BF244" i="15"/>
  <c r="BG244" i="15"/>
  <c r="BH244" i="15"/>
  <c r="BI244" i="15"/>
  <c r="BK244" i="15"/>
  <c r="J245" i="15"/>
  <c r="BE245" i="15" s="1"/>
  <c r="P245" i="15"/>
  <c r="R245" i="15"/>
  <c r="T245" i="15"/>
  <c r="BF245" i="15"/>
  <c r="BG245" i="15"/>
  <c r="BH245" i="15"/>
  <c r="BI245" i="15"/>
  <c r="BK245" i="15"/>
  <c r="J247" i="15"/>
  <c r="BE247" i="15" s="1"/>
  <c r="P247" i="15"/>
  <c r="R247" i="15"/>
  <c r="T247" i="15"/>
  <c r="BF247" i="15"/>
  <c r="BG247" i="15"/>
  <c r="BH247" i="15"/>
  <c r="BI247" i="15"/>
  <c r="BK247" i="15"/>
  <c r="J248" i="15"/>
  <c r="P248" i="15"/>
  <c r="R248" i="15"/>
  <c r="T248" i="15"/>
  <c r="BE248" i="15"/>
  <c r="BF248" i="15"/>
  <c r="BG248" i="15"/>
  <c r="BH248" i="15"/>
  <c r="BI248" i="15"/>
  <c r="BK248" i="15"/>
  <c r="J250" i="15"/>
  <c r="BE250" i="15" s="1"/>
  <c r="P250" i="15"/>
  <c r="R250" i="15"/>
  <c r="T250" i="15"/>
  <c r="BF250" i="15"/>
  <c r="BG250" i="15"/>
  <c r="BH250" i="15"/>
  <c r="BI250" i="15"/>
  <c r="BK250" i="15"/>
  <c r="J252" i="15"/>
  <c r="BE252" i="15" s="1"/>
  <c r="P252" i="15"/>
  <c r="R252" i="15"/>
  <c r="T252" i="15"/>
  <c r="BF252" i="15"/>
  <c r="BG252" i="15"/>
  <c r="BH252" i="15"/>
  <c r="BI252" i="15"/>
  <c r="BK252" i="15"/>
  <c r="J253" i="15"/>
  <c r="BE253" i="15" s="1"/>
  <c r="P253" i="15"/>
  <c r="R253" i="15"/>
  <c r="T253" i="15"/>
  <c r="BF253" i="15"/>
  <c r="BG253" i="15"/>
  <c r="BH253" i="15"/>
  <c r="BI253" i="15"/>
  <c r="BK253" i="15"/>
  <c r="J255" i="15"/>
  <c r="BE255" i="15" s="1"/>
  <c r="P255" i="15"/>
  <c r="R255" i="15"/>
  <c r="T255" i="15"/>
  <c r="BF255" i="15"/>
  <c r="BG255" i="15"/>
  <c r="BH255" i="15"/>
  <c r="BI255" i="15"/>
  <c r="BK255" i="15"/>
  <c r="J256" i="15"/>
  <c r="BE256" i="15" s="1"/>
  <c r="P256" i="15"/>
  <c r="R256" i="15"/>
  <c r="T256" i="15"/>
  <c r="BF256" i="15"/>
  <c r="BG256" i="15"/>
  <c r="BH256" i="15"/>
  <c r="BI256" i="15"/>
  <c r="BK256" i="15"/>
  <c r="J258" i="15"/>
  <c r="BE258" i="15" s="1"/>
  <c r="P258" i="15"/>
  <c r="R258" i="15"/>
  <c r="T258" i="15"/>
  <c r="BF258" i="15"/>
  <c r="BG258" i="15"/>
  <c r="BH258" i="15"/>
  <c r="BI258" i="15"/>
  <c r="BK258" i="15"/>
  <c r="J260" i="15"/>
  <c r="P260" i="15"/>
  <c r="R260" i="15"/>
  <c r="T260" i="15"/>
  <c r="BE260" i="15"/>
  <c r="BF260" i="15"/>
  <c r="BG260" i="15"/>
  <c r="BH260" i="15"/>
  <c r="BI260" i="15"/>
  <c r="BK260" i="15"/>
  <c r="J261" i="15"/>
  <c r="BE261" i="15" s="1"/>
  <c r="P261" i="15"/>
  <c r="R261" i="15"/>
  <c r="T261" i="15"/>
  <c r="BF261" i="15"/>
  <c r="BG261" i="15"/>
  <c r="BH261" i="15"/>
  <c r="BI261" i="15"/>
  <c r="BK261" i="15"/>
  <c r="J262" i="15"/>
  <c r="BE262" i="15" s="1"/>
  <c r="P262" i="15"/>
  <c r="R262" i="15"/>
  <c r="T262" i="15"/>
  <c r="BF262" i="15"/>
  <c r="BG262" i="15"/>
  <c r="BH262" i="15"/>
  <c r="BI262" i="15"/>
  <c r="BK262" i="15"/>
  <c r="J263" i="15"/>
  <c r="BE263" i="15" s="1"/>
  <c r="P263" i="15"/>
  <c r="R263" i="15"/>
  <c r="T263" i="15"/>
  <c r="BF263" i="15"/>
  <c r="BG263" i="15"/>
  <c r="BH263" i="15"/>
  <c r="BI263" i="15"/>
  <c r="BK263" i="15"/>
  <c r="J264" i="15"/>
  <c r="BE264" i="15" s="1"/>
  <c r="P264" i="15"/>
  <c r="R264" i="15"/>
  <c r="T264" i="15"/>
  <c r="BF264" i="15"/>
  <c r="BG264" i="15"/>
  <c r="BH264" i="15"/>
  <c r="BI264" i="15"/>
  <c r="BK264" i="15"/>
  <c r="J265" i="15"/>
  <c r="P265" i="15"/>
  <c r="R265" i="15"/>
  <c r="T265" i="15"/>
  <c r="BE265" i="15"/>
  <c r="BF265" i="15"/>
  <c r="BG265" i="15"/>
  <c r="BH265" i="15"/>
  <c r="BI265" i="15"/>
  <c r="BK265" i="15"/>
  <c r="J266" i="15"/>
  <c r="BE266" i="15" s="1"/>
  <c r="P266" i="15"/>
  <c r="R266" i="15"/>
  <c r="T266" i="15"/>
  <c r="BF266" i="15"/>
  <c r="BG266" i="15"/>
  <c r="BH266" i="15"/>
  <c r="BI266" i="15"/>
  <c r="BK266" i="15"/>
  <c r="J268" i="15"/>
  <c r="BE268" i="15" s="1"/>
  <c r="P268" i="15"/>
  <c r="R268" i="15"/>
  <c r="T268" i="15"/>
  <c r="BF268" i="15"/>
  <c r="BG268" i="15"/>
  <c r="BH268" i="15"/>
  <c r="BI268" i="15"/>
  <c r="BK268" i="15"/>
  <c r="J269" i="15"/>
  <c r="BE269" i="15" s="1"/>
  <c r="P269" i="15"/>
  <c r="R269" i="15"/>
  <c r="T269" i="15"/>
  <c r="BF269" i="15"/>
  <c r="BG269" i="15"/>
  <c r="BH269" i="15"/>
  <c r="BI269" i="15"/>
  <c r="BK269" i="15"/>
  <c r="J270" i="15"/>
  <c r="BE270" i="15" s="1"/>
  <c r="P270" i="15"/>
  <c r="R270" i="15"/>
  <c r="T270" i="15"/>
  <c r="BF270" i="15"/>
  <c r="BG270" i="15"/>
  <c r="BH270" i="15"/>
  <c r="BI270" i="15"/>
  <c r="BK270" i="15"/>
  <c r="J271" i="15"/>
  <c r="BE271" i="15" s="1"/>
  <c r="P271" i="15"/>
  <c r="R271" i="15"/>
  <c r="T271" i="15"/>
  <c r="BF271" i="15"/>
  <c r="BG271" i="15"/>
  <c r="BH271" i="15"/>
  <c r="BI271" i="15"/>
  <c r="BK271" i="15"/>
  <c r="J272" i="15"/>
  <c r="BE272" i="15" s="1"/>
  <c r="P272" i="15"/>
  <c r="R272" i="15"/>
  <c r="T272" i="15"/>
  <c r="BF272" i="15"/>
  <c r="BG272" i="15"/>
  <c r="BH272" i="15"/>
  <c r="BI272" i="15"/>
  <c r="BK272" i="15"/>
  <c r="J274" i="15"/>
  <c r="BE274" i="15" s="1"/>
  <c r="P274" i="15"/>
  <c r="R274" i="15"/>
  <c r="T274" i="15"/>
  <c r="BF274" i="15"/>
  <c r="BG274" i="15"/>
  <c r="BH274" i="15"/>
  <c r="BI274" i="15"/>
  <c r="BK274" i="15"/>
  <c r="J275" i="15"/>
  <c r="BE275" i="15" s="1"/>
  <c r="P275" i="15"/>
  <c r="R275" i="15"/>
  <c r="T275" i="15"/>
  <c r="BF275" i="15"/>
  <c r="BG275" i="15"/>
  <c r="BH275" i="15"/>
  <c r="BI275" i="15"/>
  <c r="BK275" i="15"/>
  <c r="J277" i="15"/>
  <c r="BE277" i="15" s="1"/>
  <c r="P277" i="15"/>
  <c r="R277" i="15"/>
  <c r="T277" i="15"/>
  <c r="BF277" i="15"/>
  <c r="BG277" i="15"/>
  <c r="BH277" i="15"/>
  <c r="BI277" i="15"/>
  <c r="BK277" i="15"/>
  <c r="J278" i="15"/>
  <c r="BE278" i="15" s="1"/>
  <c r="P278" i="15"/>
  <c r="R278" i="15"/>
  <c r="T278" i="15"/>
  <c r="BF278" i="15"/>
  <c r="BG278" i="15"/>
  <c r="BH278" i="15"/>
  <c r="BI278" i="15"/>
  <c r="BK278" i="15"/>
  <c r="J279" i="15"/>
  <c r="BE279" i="15" s="1"/>
  <c r="P279" i="15"/>
  <c r="R279" i="15"/>
  <c r="T279" i="15"/>
  <c r="BF279" i="15"/>
  <c r="BG279" i="15"/>
  <c r="BH279" i="15"/>
  <c r="BI279" i="15"/>
  <c r="BK279" i="15"/>
  <c r="J280" i="15"/>
  <c r="BE280" i="15" s="1"/>
  <c r="P280" i="15"/>
  <c r="R280" i="15"/>
  <c r="T280" i="15"/>
  <c r="BF280" i="15"/>
  <c r="BG280" i="15"/>
  <c r="BH280" i="15"/>
  <c r="BI280" i="15"/>
  <c r="BK280" i="15"/>
  <c r="J282" i="15"/>
  <c r="BE282" i="15" s="1"/>
  <c r="P282" i="15"/>
  <c r="R282" i="15"/>
  <c r="T282" i="15"/>
  <c r="BF282" i="15"/>
  <c r="BG282" i="15"/>
  <c r="BH282" i="15"/>
  <c r="BI282" i="15"/>
  <c r="BK282" i="15"/>
  <c r="J283" i="15"/>
  <c r="BE283" i="15" s="1"/>
  <c r="P283" i="15"/>
  <c r="R283" i="15"/>
  <c r="T283" i="15"/>
  <c r="BF283" i="15"/>
  <c r="BG283" i="15"/>
  <c r="BH283" i="15"/>
  <c r="BI283" i="15"/>
  <c r="BK283" i="15"/>
  <c r="J284" i="15"/>
  <c r="P284" i="15"/>
  <c r="R284" i="15"/>
  <c r="T284" i="15"/>
  <c r="BE284" i="15"/>
  <c r="BF284" i="15"/>
  <c r="BG284" i="15"/>
  <c r="BH284" i="15"/>
  <c r="BI284" i="15"/>
  <c r="BK284" i="15"/>
  <c r="J286" i="15"/>
  <c r="P286" i="15"/>
  <c r="R286" i="15"/>
  <c r="T286" i="15"/>
  <c r="BE286" i="15"/>
  <c r="BF286" i="15"/>
  <c r="BG286" i="15"/>
  <c r="BH286" i="15"/>
  <c r="BI286" i="15"/>
  <c r="BK286" i="15"/>
  <c r="J287" i="15"/>
  <c r="BE287" i="15" s="1"/>
  <c r="P287" i="15"/>
  <c r="R287" i="15"/>
  <c r="T287" i="15"/>
  <c r="BF287" i="15"/>
  <c r="BG287" i="15"/>
  <c r="BH287" i="15"/>
  <c r="BI287" i="15"/>
  <c r="BK287" i="15"/>
  <c r="J289" i="15"/>
  <c r="BE289" i="15" s="1"/>
  <c r="P289" i="15"/>
  <c r="R289" i="15"/>
  <c r="T289" i="15"/>
  <c r="BF289" i="15"/>
  <c r="BG289" i="15"/>
  <c r="BH289" i="15"/>
  <c r="BI289" i="15"/>
  <c r="BK289" i="15"/>
  <c r="J290" i="15"/>
  <c r="BE290" i="15" s="1"/>
  <c r="P290" i="15"/>
  <c r="R290" i="15"/>
  <c r="T290" i="15"/>
  <c r="BF290" i="15"/>
  <c r="BG290" i="15"/>
  <c r="BH290" i="15"/>
  <c r="BI290" i="15"/>
  <c r="BK290" i="15"/>
  <c r="J291" i="15"/>
  <c r="P291" i="15"/>
  <c r="R291" i="15"/>
  <c r="T291" i="15"/>
  <c r="BE291" i="15"/>
  <c r="BF291" i="15"/>
  <c r="BG291" i="15"/>
  <c r="BH291" i="15"/>
  <c r="BI291" i="15"/>
  <c r="BK291" i="15"/>
  <c r="J292" i="15"/>
  <c r="BE292" i="15" s="1"/>
  <c r="P292" i="15"/>
  <c r="R292" i="15"/>
  <c r="T292" i="15"/>
  <c r="BF292" i="15"/>
  <c r="BG292" i="15"/>
  <c r="BH292" i="15"/>
  <c r="BI292" i="15"/>
  <c r="BK292" i="15"/>
  <c r="J293" i="15"/>
  <c r="BE293" i="15" s="1"/>
  <c r="P293" i="15"/>
  <c r="R293" i="15"/>
  <c r="T293" i="15"/>
  <c r="BF293" i="15"/>
  <c r="BG293" i="15"/>
  <c r="BH293" i="15"/>
  <c r="BI293" i="15"/>
  <c r="BK293" i="15"/>
  <c r="P296" i="15"/>
  <c r="T296" i="15"/>
  <c r="J297" i="15"/>
  <c r="BE297" i="15" s="1"/>
  <c r="P297" i="15"/>
  <c r="R297" i="15"/>
  <c r="R296" i="15" s="1"/>
  <c r="T297" i="15"/>
  <c r="BF297" i="15"/>
  <c r="BG297" i="15"/>
  <c r="BH297" i="15"/>
  <c r="BI297" i="15"/>
  <c r="BK297" i="15"/>
  <c r="BK296" i="15" s="1"/>
  <c r="J300" i="15"/>
  <c r="BE300" i="15" s="1"/>
  <c r="P300" i="15"/>
  <c r="R300" i="15"/>
  <c r="T300" i="15"/>
  <c r="BF300" i="15"/>
  <c r="BG300" i="15"/>
  <c r="BH300" i="15"/>
  <c r="BI300" i="15"/>
  <c r="BK300" i="15"/>
  <c r="J302" i="15"/>
  <c r="BE302" i="15" s="1"/>
  <c r="P302" i="15"/>
  <c r="R302" i="15"/>
  <c r="T302" i="15"/>
  <c r="BF302" i="15"/>
  <c r="BG302" i="15"/>
  <c r="BH302" i="15"/>
  <c r="BI302" i="15"/>
  <c r="BK302" i="15"/>
  <c r="J303" i="15"/>
  <c r="P303" i="15"/>
  <c r="R303" i="15"/>
  <c r="T303" i="15"/>
  <c r="BE303" i="15"/>
  <c r="BF303" i="15"/>
  <c r="BG303" i="15"/>
  <c r="BH303" i="15"/>
  <c r="BI303" i="15"/>
  <c r="BK303" i="15"/>
  <c r="J307" i="15"/>
  <c r="BE307" i="15" s="1"/>
  <c r="P307" i="15"/>
  <c r="R307" i="15"/>
  <c r="T307" i="15"/>
  <c r="BF307" i="15"/>
  <c r="BG307" i="15"/>
  <c r="BH307" i="15"/>
  <c r="BI307" i="15"/>
  <c r="BK307" i="15"/>
  <c r="BK226" i="15" l="1"/>
  <c r="J226" i="15" s="1"/>
  <c r="J66" i="15" s="1"/>
  <c r="J55" i="15"/>
  <c r="R299" i="15"/>
  <c r="T299" i="15"/>
  <c r="T295" i="15" s="1"/>
  <c r="T124" i="15"/>
  <c r="P174" i="15"/>
  <c r="P226" i="15"/>
  <c r="P225" i="15" s="1"/>
  <c r="R145" i="15"/>
  <c r="R124" i="15"/>
  <c r="BK299" i="15"/>
  <c r="J299" i="15" s="1"/>
  <c r="J69" i="15" s="1"/>
  <c r="P299" i="15"/>
  <c r="F37" i="15"/>
  <c r="BD103" i="1" s="1"/>
  <c r="P91" i="15"/>
  <c r="T91" i="15"/>
  <c r="T145" i="15"/>
  <c r="BK91" i="15"/>
  <c r="R91" i="15"/>
  <c r="P295" i="15"/>
  <c r="R295" i="15"/>
  <c r="R226" i="15"/>
  <c r="R225" i="15" s="1"/>
  <c r="R174" i="15"/>
  <c r="P145" i="15"/>
  <c r="BK124" i="15"/>
  <c r="J124" i="15" s="1"/>
  <c r="J62" i="15" s="1"/>
  <c r="F34" i="15"/>
  <c r="BA103" i="1" s="1"/>
  <c r="T174" i="15"/>
  <c r="BK145" i="15"/>
  <c r="J145" i="15" s="1"/>
  <c r="J63" i="15" s="1"/>
  <c r="P124" i="15"/>
  <c r="F35" i="15"/>
  <c r="BB103" i="1" s="1"/>
  <c r="F36" i="15"/>
  <c r="BC103" i="1" s="1"/>
  <c r="T226" i="15"/>
  <c r="T225" i="15" s="1"/>
  <c r="BK174" i="15"/>
  <c r="J174" i="15" s="1"/>
  <c r="J64" i="15" s="1"/>
  <c r="F33" i="15"/>
  <c r="AZ103" i="1" s="1"/>
  <c r="J296" i="15"/>
  <c r="J68" i="15" s="1"/>
  <c r="J33" i="15"/>
  <c r="AV103" i="1" s="1"/>
  <c r="E79" i="15"/>
  <c r="J52" i="15"/>
  <c r="F86" i="15"/>
  <c r="J34" i="15"/>
  <c r="AW103" i="1" s="1"/>
  <c r="R90" i="15" l="1"/>
  <c r="R89" i="15" s="1"/>
  <c r="BK295" i="15"/>
  <c r="J295" i="15" s="1"/>
  <c r="J67" i="15" s="1"/>
  <c r="BK90" i="15"/>
  <c r="J90" i="15" s="1"/>
  <c r="J60" i="15" s="1"/>
  <c r="AT103" i="1"/>
  <c r="T90" i="15"/>
  <c r="T89" i="15" s="1"/>
  <c r="P90" i="15"/>
  <c r="P89" i="15" s="1"/>
  <c r="AU103" i="1" s="1"/>
  <c r="J91" i="15"/>
  <c r="J61" i="15" s="1"/>
  <c r="BK225" i="15"/>
  <c r="J225" i="15" s="1"/>
  <c r="J65" i="15" s="1"/>
  <c r="BK89" i="15" l="1"/>
  <c r="J89" i="15" s="1"/>
  <c r="J59" i="15" s="1"/>
  <c r="J30" i="15" l="1"/>
  <c r="J39" i="15" s="1"/>
  <c r="BK193" i="5"/>
  <c r="BI193" i="5"/>
  <c r="BH193" i="5"/>
  <c r="BG193" i="5"/>
  <c r="BF193" i="5"/>
  <c r="BE193" i="5"/>
  <c r="AG103" i="1" l="1"/>
  <c r="AN103" i="1" s="1"/>
  <c r="J193" i="5"/>
  <c r="H5" i="14" l="1"/>
  <c r="AG108" i="1" s="1"/>
  <c r="AN108" i="1" s="1"/>
  <c r="J108" i="1" l="1"/>
  <c r="J203" i="13" l="1"/>
  <c r="J37" i="13"/>
  <c r="J36" i="13"/>
  <c r="AY107" i="1"/>
  <c r="J35" i="13"/>
  <c r="AX107" i="1"/>
  <c r="BI221" i="13"/>
  <c r="BH221" i="13"/>
  <c r="BG221" i="13"/>
  <c r="BF221" i="13"/>
  <c r="T221" i="13"/>
  <c r="R221" i="13"/>
  <c r="P221" i="13"/>
  <c r="BI220" i="13"/>
  <c r="BH220" i="13"/>
  <c r="BG220" i="13"/>
  <c r="BF220" i="13"/>
  <c r="T220" i="13"/>
  <c r="R220" i="13"/>
  <c r="P220" i="13"/>
  <c r="BI216" i="13"/>
  <c r="BH216" i="13"/>
  <c r="BG216" i="13"/>
  <c r="BF216" i="13"/>
  <c r="T216" i="13"/>
  <c r="R216" i="13"/>
  <c r="P216" i="13"/>
  <c r="BI214" i="13"/>
  <c r="BH214" i="13"/>
  <c r="BG214" i="13"/>
  <c r="BF214" i="13"/>
  <c r="T214" i="13"/>
  <c r="R214" i="13"/>
  <c r="P214" i="13"/>
  <c r="BI212" i="13"/>
  <c r="BH212" i="13"/>
  <c r="BG212" i="13"/>
  <c r="BF212" i="13"/>
  <c r="T212" i="13"/>
  <c r="R212" i="13"/>
  <c r="P212" i="13"/>
  <c r="BI210" i="13"/>
  <c r="BH210" i="13"/>
  <c r="BG210" i="13"/>
  <c r="BF210" i="13"/>
  <c r="T210" i="13"/>
  <c r="R210" i="13"/>
  <c r="P210" i="13"/>
  <c r="BI209" i="13"/>
  <c r="BH209" i="13"/>
  <c r="BG209" i="13"/>
  <c r="BF209" i="13"/>
  <c r="T209" i="13"/>
  <c r="R209" i="13"/>
  <c r="P209" i="13"/>
  <c r="BI208" i="13"/>
  <c r="BH208" i="13"/>
  <c r="BG208" i="13"/>
  <c r="BF208" i="13"/>
  <c r="T208" i="13"/>
  <c r="R208" i="13"/>
  <c r="P208" i="13"/>
  <c r="BI207" i="13"/>
  <c r="BH207" i="13"/>
  <c r="BG207" i="13"/>
  <c r="BF207" i="13"/>
  <c r="T207" i="13"/>
  <c r="R207" i="13"/>
  <c r="P207" i="13"/>
  <c r="BI205" i="13"/>
  <c r="BH205" i="13"/>
  <c r="BG205" i="13"/>
  <c r="BF205" i="13"/>
  <c r="T205" i="13"/>
  <c r="R205" i="13"/>
  <c r="P205" i="13"/>
  <c r="J107" i="13"/>
  <c r="BI200" i="13"/>
  <c r="BH200" i="13"/>
  <c r="BG200" i="13"/>
  <c r="BF200" i="13"/>
  <c r="T200" i="13"/>
  <c r="T199" i="13"/>
  <c r="R200" i="13"/>
  <c r="R199" i="13" s="1"/>
  <c r="P200" i="13"/>
  <c r="P199" i="13"/>
  <c r="BI197" i="13"/>
  <c r="BH197" i="13"/>
  <c r="BG197" i="13"/>
  <c r="BF197" i="13"/>
  <c r="T197" i="13"/>
  <c r="R197" i="13"/>
  <c r="P197" i="13"/>
  <c r="BI194" i="13"/>
  <c r="BH194" i="13"/>
  <c r="BG194" i="13"/>
  <c r="BF194" i="13"/>
  <c r="T194" i="13"/>
  <c r="R194" i="13"/>
  <c r="P194" i="13"/>
  <c r="BI191" i="13"/>
  <c r="BH191" i="13"/>
  <c r="BG191" i="13"/>
  <c r="BF191" i="13"/>
  <c r="T191" i="13"/>
  <c r="R191" i="13"/>
  <c r="P191" i="13"/>
  <c r="BI189" i="13"/>
  <c r="BH189" i="13"/>
  <c r="BG189" i="13"/>
  <c r="BF189" i="13"/>
  <c r="T189" i="13"/>
  <c r="R189" i="13"/>
  <c r="P189" i="13"/>
  <c r="BI186" i="13"/>
  <c r="BH186" i="13"/>
  <c r="BG186" i="13"/>
  <c r="BF186" i="13"/>
  <c r="T186" i="13"/>
  <c r="R186" i="13"/>
  <c r="P186" i="13"/>
  <c r="BI185" i="13"/>
  <c r="BH185" i="13"/>
  <c r="BG185" i="13"/>
  <c r="BF185" i="13"/>
  <c r="T185" i="13"/>
  <c r="R185" i="13"/>
  <c r="P185" i="13"/>
  <c r="BI183" i="13"/>
  <c r="BH183" i="13"/>
  <c r="BG183" i="13"/>
  <c r="BF183" i="13"/>
  <c r="T183" i="13"/>
  <c r="R183" i="13"/>
  <c r="P183" i="13"/>
  <c r="BI182" i="13"/>
  <c r="BH182" i="13"/>
  <c r="BG182" i="13"/>
  <c r="BF182" i="13"/>
  <c r="T182" i="13"/>
  <c r="R182" i="13"/>
  <c r="P182" i="13"/>
  <c r="BI180" i="13"/>
  <c r="BH180" i="13"/>
  <c r="BG180" i="13"/>
  <c r="BF180" i="13"/>
  <c r="T180" i="13"/>
  <c r="R180" i="13"/>
  <c r="P180" i="13"/>
  <c r="BI179" i="13"/>
  <c r="BH179" i="13"/>
  <c r="BG179" i="13"/>
  <c r="BF179" i="13"/>
  <c r="T179" i="13"/>
  <c r="R179" i="13"/>
  <c r="P179" i="13"/>
  <c r="BI177" i="13"/>
  <c r="BH177" i="13"/>
  <c r="BG177" i="13"/>
  <c r="BF177" i="13"/>
  <c r="T177" i="13"/>
  <c r="R177" i="13"/>
  <c r="P177" i="13"/>
  <c r="BI175" i="13"/>
  <c r="BH175" i="13"/>
  <c r="BG175" i="13"/>
  <c r="BF175" i="13"/>
  <c r="T175" i="13"/>
  <c r="R175" i="13"/>
  <c r="P175" i="13"/>
  <c r="BI173" i="13"/>
  <c r="BH173" i="13"/>
  <c r="BG173" i="13"/>
  <c r="BF173" i="13"/>
  <c r="T173" i="13"/>
  <c r="R173" i="13"/>
  <c r="P173" i="13"/>
  <c r="BI171" i="13"/>
  <c r="BH171" i="13"/>
  <c r="BG171" i="13"/>
  <c r="BF171" i="13"/>
  <c r="T171" i="13"/>
  <c r="R171" i="13"/>
  <c r="P171" i="13"/>
  <c r="BI169" i="13"/>
  <c r="BH169" i="13"/>
  <c r="BG169" i="13"/>
  <c r="BF169" i="13"/>
  <c r="T169" i="13"/>
  <c r="R169" i="13"/>
  <c r="P169" i="13"/>
  <c r="BI167" i="13"/>
  <c r="BH167" i="13"/>
  <c r="BG167" i="13"/>
  <c r="BF167" i="13"/>
  <c r="T167" i="13"/>
  <c r="R167" i="13"/>
  <c r="P167" i="13"/>
  <c r="BI165" i="13"/>
  <c r="BH165" i="13"/>
  <c r="BG165" i="13"/>
  <c r="BF165" i="13"/>
  <c r="T165" i="13"/>
  <c r="R165" i="13"/>
  <c r="P165" i="13"/>
  <c r="BI163" i="13"/>
  <c r="BH163" i="13"/>
  <c r="BG163" i="13"/>
  <c r="BF163" i="13"/>
  <c r="T163" i="13"/>
  <c r="R163" i="13"/>
  <c r="P163" i="13"/>
  <c r="BI162" i="13"/>
  <c r="BH162" i="13"/>
  <c r="BG162" i="13"/>
  <c r="BF162" i="13"/>
  <c r="T162" i="13"/>
  <c r="R162" i="13"/>
  <c r="P162" i="13"/>
  <c r="BI160" i="13"/>
  <c r="BH160" i="13"/>
  <c r="BG160" i="13"/>
  <c r="BF160" i="13"/>
  <c r="T160" i="13"/>
  <c r="R160" i="13"/>
  <c r="P160" i="13"/>
  <c r="BI159" i="13"/>
  <c r="BH159" i="13"/>
  <c r="BG159" i="13"/>
  <c r="BF159" i="13"/>
  <c r="T159" i="13"/>
  <c r="R159" i="13"/>
  <c r="P159" i="13"/>
  <c r="BI157" i="13"/>
  <c r="BH157" i="13"/>
  <c r="BG157" i="13"/>
  <c r="BF157" i="13"/>
  <c r="T157" i="13"/>
  <c r="R157" i="13"/>
  <c r="P157" i="13"/>
  <c r="BI156" i="13"/>
  <c r="BH156" i="13"/>
  <c r="BG156" i="13"/>
  <c r="BF156" i="13"/>
  <c r="T156" i="13"/>
  <c r="R156" i="13"/>
  <c r="P156" i="13"/>
  <c r="BI154" i="13"/>
  <c r="BH154" i="13"/>
  <c r="BG154" i="13"/>
  <c r="BF154" i="13"/>
  <c r="T154" i="13"/>
  <c r="R154" i="13"/>
  <c r="P154" i="13"/>
  <c r="BI151" i="13"/>
  <c r="BH151" i="13"/>
  <c r="BG151" i="13"/>
  <c r="BF151" i="13"/>
  <c r="T151" i="13"/>
  <c r="T150" i="13" s="1"/>
  <c r="R151" i="13"/>
  <c r="R150" i="13"/>
  <c r="P151" i="13"/>
  <c r="P150" i="13"/>
  <c r="BI149" i="13"/>
  <c r="BH149" i="13"/>
  <c r="BG149" i="13"/>
  <c r="BF149" i="13"/>
  <c r="T149" i="13"/>
  <c r="R149" i="13"/>
  <c r="P149" i="13"/>
  <c r="BI147" i="13"/>
  <c r="BH147" i="13"/>
  <c r="BG147" i="13"/>
  <c r="BF147" i="13"/>
  <c r="T147" i="13"/>
  <c r="R147" i="13"/>
  <c r="P147" i="13"/>
  <c r="BI145" i="13"/>
  <c r="BH145" i="13"/>
  <c r="BG145" i="13"/>
  <c r="BF145" i="13"/>
  <c r="T145" i="13"/>
  <c r="R145" i="13"/>
  <c r="P145" i="13"/>
  <c r="BI143" i="13"/>
  <c r="BH143" i="13"/>
  <c r="BG143" i="13"/>
  <c r="BF143" i="13"/>
  <c r="T143" i="13"/>
  <c r="R143" i="13"/>
  <c r="P143" i="13"/>
  <c r="BI141" i="13"/>
  <c r="BH141" i="13"/>
  <c r="BG141" i="13"/>
  <c r="BF141" i="13"/>
  <c r="T141" i="13"/>
  <c r="R141" i="13"/>
  <c r="P141" i="13"/>
  <c r="BI139" i="13"/>
  <c r="BH139" i="13"/>
  <c r="BG139" i="13"/>
  <c r="BF139" i="13"/>
  <c r="T139" i="13"/>
  <c r="R139" i="13"/>
  <c r="P139" i="13"/>
  <c r="BI137" i="13"/>
  <c r="BH137" i="13"/>
  <c r="BG137" i="13"/>
  <c r="BF137" i="13"/>
  <c r="T137" i="13"/>
  <c r="R137" i="13"/>
  <c r="P137" i="13"/>
  <c r="BI134" i="13"/>
  <c r="BH134" i="13"/>
  <c r="BG134" i="13"/>
  <c r="BF134" i="13"/>
  <c r="T134" i="13"/>
  <c r="R134" i="13"/>
  <c r="P134" i="13"/>
  <c r="F125" i="13"/>
  <c r="E123" i="13"/>
  <c r="F89" i="13"/>
  <c r="E87" i="13"/>
  <c r="J24" i="13"/>
  <c r="E24" i="13"/>
  <c r="J128" i="13" s="1"/>
  <c r="J23" i="13"/>
  <c r="J21" i="13"/>
  <c r="E21" i="13"/>
  <c r="J127" i="13" s="1"/>
  <c r="J20" i="13"/>
  <c r="J18" i="13"/>
  <c r="E18" i="13"/>
  <c r="F128" i="13" s="1"/>
  <c r="J17" i="13"/>
  <c r="J15" i="13"/>
  <c r="E15" i="13"/>
  <c r="F91" i="13"/>
  <c r="J14" i="13"/>
  <c r="J12" i="13"/>
  <c r="J125" i="13" s="1"/>
  <c r="E7" i="13"/>
  <c r="E85" i="13" s="1"/>
  <c r="J37" i="12"/>
  <c r="J36" i="12"/>
  <c r="AY106" i="1"/>
  <c r="J35" i="12"/>
  <c r="AX106" i="1"/>
  <c r="BI207" i="12"/>
  <c r="BH207" i="12"/>
  <c r="BG207" i="12"/>
  <c r="BF207" i="12"/>
  <c r="T207" i="12"/>
  <c r="T206" i="12"/>
  <c r="R207" i="12"/>
  <c r="R206" i="12"/>
  <c r="P207" i="12"/>
  <c r="P206" i="12" s="1"/>
  <c r="BI204" i="12"/>
  <c r="BH204" i="12"/>
  <c r="BG204" i="12"/>
  <c r="BF204" i="12"/>
  <c r="T204" i="12"/>
  <c r="R204" i="12"/>
  <c r="P204" i="12"/>
  <c r="BI202" i="12"/>
  <c r="BH202" i="12"/>
  <c r="BG202" i="12"/>
  <c r="BF202" i="12"/>
  <c r="T202" i="12"/>
  <c r="R202" i="12"/>
  <c r="P202" i="12"/>
  <c r="BI200" i="12"/>
  <c r="BH200" i="12"/>
  <c r="BG200" i="12"/>
  <c r="BF200" i="12"/>
  <c r="T200" i="12"/>
  <c r="R200" i="12"/>
  <c r="P200" i="12"/>
  <c r="BI197" i="12"/>
  <c r="BH197" i="12"/>
  <c r="BG197" i="12"/>
  <c r="BF197" i="12"/>
  <c r="T197" i="12"/>
  <c r="R197" i="12"/>
  <c r="P197" i="12"/>
  <c r="BI195" i="12"/>
  <c r="BH195" i="12"/>
  <c r="BG195" i="12"/>
  <c r="BF195" i="12"/>
  <c r="T195" i="12"/>
  <c r="R195" i="12"/>
  <c r="P195" i="12"/>
  <c r="BI193" i="12"/>
  <c r="BH193" i="12"/>
  <c r="BG193" i="12"/>
  <c r="BF193" i="12"/>
  <c r="T193" i="12"/>
  <c r="R193" i="12"/>
  <c r="P193" i="12"/>
  <c r="BI191" i="12"/>
  <c r="BH191" i="12"/>
  <c r="BG191" i="12"/>
  <c r="BF191" i="12"/>
  <c r="T191" i="12"/>
  <c r="R191" i="12"/>
  <c r="P191" i="12"/>
  <c r="BI189" i="12"/>
  <c r="BH189" i="12"/>
  <c r="BG189" i="12"/>
  <c r="BF189" i="12"/>
  <c r="T189" i="12"/>
  <c r="R189" i="12"/>
  <c r="P189" i="12"/>
  <c r="BI187" i="12"/>
  <c r="BH187" i="12"/>
  <c r="BG187" i="12"/>
  <c r="BF187" i="12"/>
  <c r="T187" i="12"/>
  <c r="R187" i="12"/>
  <c r="P187" i="12"/>
  <c r="BI185" i="12"/>
  <c r="BH185" i="12"/>
  <c r="BG185" i="12"/>
  <c r="BF185" i="12"/>
  <c r="T185" i="12"/>
  <c r="R185" i="12"/>
  <c r="P185" i="12"/>
  <c r="BI183" i="12"/>
  <c r="BH183" i="12"/>
  <c r="BG183" i="12"/>
  <c r="BF183" i="12"/>
  <c r="T183" i="12"/>
  <c r="R183" i="12"/>
  <c r="P183" i="12"/>
  <c r="BI181" i="12"/>
  <c r="BH181" i="12"/>
  <c r="BG181" i="12"/>
  <c r="BF181" i="12"/>
  <c r="T181" i="12"/>
  <c r="R181" i="12"/>
  <c r="P181" i="12"/>
  <c r="BI179" i="12"/>
  <c r="BH179" i="12"/>
  <c r="BG179" i="12"/>
  <c r="BF179" i="12"/>
  <c r="T179" i="12"/>
  <c r="R179" i="12"/>
  <c r="P179" i="12"/>
  <c r="BI176" i="12"/>
  <c r="BH176" i="12"/>
  <c r="BG176" i="12"/>
  <c r="BF176" i="12"/>
  <c r="T176" i="12"/>
  <c r="R176" i="12"/>
  <c r="P176" i="12"/>
  <c r="BI174" i="12"/>
  <c r="BH174" i="12"/>
  <c r="BG174" i="12"/>
  <c r="BF174" i="12"/>
  <c r="T174" i="12"/>
  <c r="R174" i="12"/>
  <c r="P174" i="12"/>
  <c r="BI172" i="12"/>
  <c r="BH172" i="12"/>
  <c r="BG172" i="12"/>
  <c r="BF172" i="12"/>
  <c r="T172" i="12"/>
  <c r="R172" i="12"/>
  <c r="P172" i="12"/>
  <c r="BI170" i="12"/>
  <c r="BH170" i="12"/>
  <c r="BG170" i="12"/>
  <c r="BF170" i="12"/>
  <c r="T170" i="12"/>
  <c r="R170" i="12"/>
  <c r="P170" i="12"/>
  <c r="BI168" i="12"/>
  <c r="BH168" i="12"/>
  <c r="BG168" i="12"/>
  <c r="BF168" i="12"/>
  <c r="T168" i="12"/>
  <c r="R168" i="12"/>
  <c r="P168" i="12"/>
  <c r="BI166" i="12"/>
  <c r="BH166" i="12"/>
  <c r="BG166" i="12"/>
  <c r="BF166" i="12"/>
  <c r="T166" i="12"/>
  <c r="R166" i="12"/>
  <c r="P166" i="12"/>
  <c r="BI164" i="12"/>
  <c r="BH164" i="12"/>
  <c r="BG164" i="12"/>
  <c r="BF164" i="12"/>
  <c r="T164" i="12"/>
  <c r="R164" i="12"/>
  <c r="P164" i="12"/>
  <c r="BI162" i="12"/>
  <c r="BH162" i="12"/>
  <c r="BG162" i="12"/>
  <c r="BF162" i="12"/>
  <c r="T162" i="12"/>
  <c r="R162" i="12"/>
  <c r="P162" i="12"/>
  <c r="BI160" i="12"/>
  <c r="BH160" i="12"/>
  <c r="BG160" i="12"/>
  <c r="BF160" i="12"/>
  <c r="T160" i="12"/>
  <c r="R160" i="12"/>
  <c r="P160" i="12"/>
  <c r="BI158" i="12"/>
  <c r="BH158" i="12"/>
  <c r="BG158" i="12"/>
  <c r="BF158" i="12"/>
  <c r="T158" i="12"/>
  <c r="R158" i="12"/>
  <c r="P158" i="12"/>
  <c r="BI156" i="12"/>
  <c r="BH156" i="12"/>
  <c r="BG156" i="12"/>
  <c r="BF156" i="12"/>
  <c r="T156" i="12"/>
  <c r="R156" i="12"/>
  <c r="P156" i="12"/>
  <c r="BI154" i="12"/>
  <c r="BH154" i="12"/>
  <c r="BG154" i="12"/>
  <c r="BF154" i="12"/>
  <c r="T154" i="12"/>
  <c r="R154" i="12"/>
  <c r="P154" i="12"/>
  <c r="BI151" i="12"/>
  <c r="BH151" i="12"/>
  <c r="BG151" i="12"/>
  <c r="BF151" i="12"/>
  <c r="T151" i="12"/>
  <c r="R151" i="12"/>
  <c r="P151" i="12"/>
  <c r="BI149" i="12"/>
  <c r="BH149" i="12"/>
  <c r="BG149" i="12"/>
  <c r="BF149" i="12"/>
  <c r="T149" i="12"/>
  <c r="R149" i="12"/>
  <c r="P149" i="12"/>
  <c r="BI147" i="12"/>
  <c r="BH147" i="12"/>
  <c r="BG147" i="12"/>
  <c r="BF147" i="12"/>
  <c r="T147" i="12"/>
  <c r="R147" i="12"/>
  <c r="P147" i="12"/>
  <c r="BI146" i="12"/>
  <c r="BH146" i="12"/>
  <c r="BG146" i="12"/>
  <c r="BF146" i="12"/>
  <c r="T146" i="12"/>
  <c r="R146" i="12"/>
  <c r="P146" i="12"/>
  <c r="BI145" i="12"/>
  <c r="BH145" i="12"/>
  <c r="BG145" i="12"/>
  <c r="BF145" i="12"/>
  <c r="T145" i="12"/>
  <c r="R145" i="12"/>
  <c r="P145" i="12"/>
  <c r="BI142" i="12"/>
  <c r="BH142" i="12"/>
  <c r="BG142" i="12"/>
  <c r="BF142" i="12"/>
  <c r="T142" i="12"/>
  <c r="R142" i="12"/>
  <c r="P142" i="12"/>
  <c r="BI140" i="12"/>
  <c r="BH140" i="12"/>
  <c r="BG140" i="12"/>
  <c r="BF140" i="12"/>
  <c r="T140" i="12"/>
  <c r="R140" i="12"/>
  <c r="P140" i="12"/>
  <c r="BI138" i="12"/>
  <c r="BH138" i="12"/>
  <c r="BG138" i="12"/>
  <c r="BF138" i="12"/>
  <c r="T138" i="12"/>
  <c r="R138" i="12"/>
  <c r="P138" i="12"/>
  <c r="BI136" i="12"/>
  <c r="BH136" i="12"/>
  <c r="BG136" i="12"/>
  <c r="BF136" i="12"/>
  <c r="T136" i="12"/>
  <c r="R136" i="12"/>
  <c r="P136" i="12"/>
  <c r="BI134" i="12"/>
  <c r="BH134" i="12"/>
  <c r="BG134" i="12"/>
  <c r="BF134" i="12"/>
  <c r="T134" i="12"/>
  <c r="R134" i="12"/>
  <c r="P134" i="12"/>
  <c r="BI132" i="12"/>
  <c r="BH132" i="12"/>
  <c r="BG132" i="12"/>
  <c r="BF132" i="12"/>
  <c r="T132" i="12"/>
  <c r="R132" i="12"/>
  <c r="P132" i="12"/>
  <c r="BI128" i="12"/>
  <c r="BH128" i="12"/>
  <c r="BG128" i="12"/>
  <c r="BF128" i="12"/>
  <c r="T128" i="12"/>
  <c r="T127" i="12" s="1"/>
  <c r="T126" i="12" s="1"/>
  <c r="R128" i="12"/>
  <c r="R127" i="12" s="1"/>
  <c r="R126" i="12" s="1"/>
  <c r="P128" i="12"/>
  <c r="P127" i="12" s="1"/>
  <c r="P126" i="12" s="1"/>
  <c r="F119" i="12"/>
  <c r="E117" i="12"/>
  <c r="F89" i="12"/>
  <c r="E87" i="12"/>
  <c r="J24" i="12"/>
  <c r="E24" i="12"/>
  <c r="J122" i="12" s="1"/>
  <c r="J23" i="12"/>
  <c r="J21" i="12"/>
  <c r="E21" i="12"/>
  <c r="J121" i="12"/>
  <c r="J20" i="12"/>
  <c r="J18" i="12"/>
  <c r="E18" i="12"/>
  <c r="F92" i="12" s="1"/>
  <c r="J17" i="12"/>
  <c r="J15" i="12"/>
  <c r="E15" i="12"/>
  <c r="F91" i="12"/>
  <c r="J14" i="12"/>
  <c r="J12" i="12"/>
  <c r="J119" i="12" s="1"/>
  <c r="E7" i="12"/>
  <c r="E85" i="12" s="1"/>
  <c r="J37" i="11"/>
  <c r="J36" i="11"/>
  <c r="AY104" i="1"/>
  <c r="J35" i="11"/>
  <c r="AX104" i="1"/>
  <c r="BI175" i="11"/>
  <c r="BH175" i="11"/>
  <c r="BG175" i="11"/>
  <c r="BF175" i="11"/>
  <c r="T175" i="11"/>
  <c r="R175" i="11"/>
  <c r="P175" i="11"/>
  <c r="BI174" i="11"/>
  <c r="BH174" i="11"/>
  <c r="BG174" i="11"/>
  <c r="BF174" i="11"/>
  <c r="T174" i="11"/>
  <c r="R174" i="11"/>
  <c r="P174" i="11"/>
  <c r="BI173" i="11"/>
  <c r="BH173" i="11"/>
  <c r="BG173" i="11"/>
  <c r="BF173" i="11"/>
  <c r="T173" i="11"/>
  <c r="R173" i="11"/>
  <c r="P173" i="1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6" i="11"/>
  <c r="BH166" i="11"/>
  <c r="BG166" i="11"/>
  <c r="BF166" i="11"/>
  <c r="T166" i="11"/>
  <c r="R166" i="11"/>
  <c r="P166" i="11"/>
  <c r="BI165" i="11"/>
  <c r="BH165" i="11"/>
  <c r="BG165" i="11"/>
  <c r="BF165" i="11"/>
  <c r="T165" i="11"/>
  <c r="R165" i="11"/>
  <c r="P165" i="11"/>
  <c r="BI164" i="11"/>
  <c r="BH164" i="11"/>
  <c r="BG164" i="11"/>
  <c r="BF164" i="11"/>
  <c r="T164" i="11"/>
  <c r="R164" i="11"/>
  <c r="P164" i="11"/>
  <c r="BI163" i="11"/>
  <c r="BH163" i="11"/>
  <c r="BG163" i="11"/>
  <c r="BF163" i="11"/>
  <c r="T163" i="11"/>
  <c r="R163" i="11"/>
  <c r="P163" i="11"/>
  <c r="BI162" i="11"/>
  <c r="BH162" i="11"/>
  <c r="BG162" i="11"/>
  <c r="BF162" i="11"/>
  <c r="T162" i="11"/>
  <c r="R162" i="11"/>
  <c r="P162" i="11"/>
  <c r="BI161" i="11"/>
  <c r="BH161" i="11"/>
  <c r="BG161" i="11"/>
  <c r="BF161" i="11"/>
  <c r="T161" i="11"/>
  <c r="R161" i="11"/>
  <c r="P161" i="11"/>
  <c r="BI160" i="11"/>
  <c r="BH160" i="11"/>
  <c r="BG160" i="11"/>
  <c r="BF160" i="11"/>
  <c r="T160" i="11"/>
  <c r="R160" i="11"/>
  <c r="P160" i="11"/>
  <c r="BI159" i="11"/>
  <c r="BH159" i="11"/>
  <c r="BG159" i="11"/>
  <c r="BF159" i="11"/>
  <c r="T159" i="11"/>
  <c r="R159" i="11"/>
  <c r="P159" i="11"/>
  <c r="BI158" i="11"/>
  <c r="BH158" i="11"/>
  <c r="BG158" i="11"/>
  <c r="BF158" i="11"/>
  <c r="T158" i="11"/>
  <c r="R158" i="11"/>
  <c r="P158" i="11"/>
  <c r="BI157" i="11"/>
  <c r="BH157" i="11"/>
  <c r="BG157" i="11"/>
  <c r="BF157" i="11"/>
  <c r="T157" i="11"/>
  <c r="R157" i="11"/>
  <c r="P157" i="11"/>
  <c r="BI156" i="11"/>
  <c r="BH156" i="11"/>
  <c r="BG156" i="11"/>
  <c r="BF156" i="11"/>
  <c r="T156" i="11"/>
  <c r="R156" i="11"/>
  <c r="P156" i="11"/>
  <c r="BI155" i="11"/>
  <c r="BH155" i="11"/>
  <c r="BG155" i="11"/>
  <c r="BF155" i="11"/>
  <c r="T155" i="11"/>
  <c r="R155" i="11"/>
  <c r="P155" i="11"/>
  <c r="BI154" i="11"/>
  <c r="BH154" i="11"/>
  <c r="BG154" i="11"/>
  <c r="BF154" i="11"/>
  <c r="T154" i="11"/>
  <c r="R154" i="11"/>
  <c r="P154" i="11"/>
  <c r="BI153" i="11"/>
  <c r="BH153" i="11"/>
  <c r="BG153" i="11"/>
  <c r="BF153" i="11"/>
  <c r="T153" i="11"/>
  <c r="R153" i="11"/>
  <c r="P153" i="11"/>
  <c r="BI152" i="11"/>
  <c r="BH152" i="11"/>
  <c r="BG152" i="11"/>
  <c r="BF152" i="11"/>
  <c r="T152" i="11"/>
  <c r="R152" i="11"/>
  <c r="P152" i="11"/>
  <c r="BI151" i="11"/>
  <c r="BH151" i="11"/>
  <c r="BG151" i="11"/>
  <c r="BF151" i="11"/>
  <c r="T151" i="11"/>
  <c r="R151" i="11"/>
  <c r="P151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7" i="11"/>
  <c r="BH147" i="11"/>
  <c r="BG147" i="11"/>
  <c r="BF147" i="11"/>
  <c r="T147" i="11"/>
  <c r="R147" i="11"/>
  <c r="P147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4" i="11"/>
  <c r="BH144" i="11"/>
  <c r="BG144" i="11"/>
  <c r="BF144" i="11"/>
  <c r="T144" i="11"/>
  <c r="R144" i="11"/>
  <c r="P144" i="11"/>
  <c r="BI143" i="11"/>
  <c r="BH143" i="11"/>
  <c r="BG143" i="11"/>
  <c r="BF143" i="11"/>
  <c r="T143" i="11"/>
  <c r="R143" i="11"/>
  <c r="P143" i="11"/>
  <c r="BI141" i="11"/>
  <c r="BH141" i="11"/>
  <c r="BG141" i="11"/>
  <c r="BF141" i="11"/>
  <c r="T141" i="11"/>
  <c r="R141" i="11"/>
  <c r="P141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8" i="11"/>
  <c r="BH138" i="11"/>
  <c r="BG138" i="11"/>
  <c r="BF138" i="11"/>
  <c r="T138" i="11"/>
  <c r="R138" i="11"/>
  <c r="P138" i="11"/>
  <c r="BI136" i="11"/>
  <c r="BH136" i="11"/>
  <c r="BG136" i="11"/>
  <c r="BF136" i="11"/>
  <c r="T136" i="11"/>
  <c r="R136" i="11"/>
  <c r="P136" i="11"/>
  <c r="BI134" i="11"/>
  <c r="BH134" i="11"/>
  <c r="BG134" i="11"/>
  <c r="BF134" i="11"/>
  <c r="T134" i="11"/>
  <c r="R134" i="11"/>
  <c r="P134" i="11"/>
  <c r="BI132" i="11"/>
  <c r="BH132" i="11"/>
  <c r="BG132" i="11"/>
  <c r="BF132" i="11"/>
  <c r="T132" i="11"/>
  <c r="R132" i="11"/>
  <c r="P132" i="11"/>
  <c r="BI131" i="11"/>
  <c r="BH131" i="11"/>
  <c r="BG131" i="11"/>
  <c r="BF131" i="11"/>
  <c r="T131" i="11"/>
  <c r="R131" i="11"/>
  <c r="P131" i="11"/>
  <c r="BI130" i="11"/>
  <c r="BH130" i="11"/>
  <c r="BG130" i="11"/>
  <c r="BF130" i="11"/>
  <c r="T130" i="11"/>
  <c r="R130" i="11"/>
  <c r="P130" i="11"/>
  <c r="BI129" i="11"/>
  <c r="BH129" i="11"/>
  <c r="BG129" i="11"/>
  <c r="BF129" i="11"/>
  <c r="T129" i="11"/>
  <c r="R129" i="11"/>
  <c r="P129" i="11"/>
  <c r="BI128" i="11"/>
  <c r="BH128" i="11"/>
  <c r="BG128" i="11"/>
  <c r="BF128" i="11"/>
  <c r="T128" i="11"/>
  <c r="R128" i="11"/>
  <c r="P128" i="11"/>
  <c r="BI127" i="11"/>
  <c r="BH127" i="11"/>
  <c r="BG127" i="11"/>
  <c r="BF127" i="11"/>
  <c r="T127" i="11"/>
  <c r="R127" i="11"/>
  <c r="P127" i="11"/>
  <c r="BI126" i="11"/>
  <c r="BH126" i="11"/>
  <c r="BG126" i="11"/>
  <c r="BF126" i="11"/>
  <c r="T126" i="11"/>
  <c r="R126" i="11"/>
  <c r="P126" i="11"/>
  <c r="BI125" i="11"/>
  <c r="BH125" i="11"/>
  <c r="BG125" i="11"/>
  <c r="BF125" i="11"/>
  <c r="T125" i="11"/>
  <c r="R125" i="11"/>
  <c r="P125" i="11"/>
  <c r="BI124" i="11"/>
  <c r="BH124" i="11"/>
  <c r="BG124" i="11"/>
  <c r="BF124" i="11"/>
  <c r="T124" i="11"/>
  <c r="R124" i="11"/>
  <c r="P124" i="11"/>
  <c r="BI122" i="11"/>
  <c r="BH122" i="11"/>
  <c r="BG122" i="11"/>
  <c r="BF122" i="11"/>
  <c r="T122" i="11"/>
  <c r="R122" i="11"/>
  <c r="P122" i="11"/>
  <c r="F113" i="11"/>
  <c r="E111" i="11"/>
  <c r="F89" i="11"/>
  <c r="E87" i="11"/>
  <c r="J24" i="11"/>
  <c r="E24" i="11"/>
  <c r="J92" i="11" s="1"/>
  <c r="J23" i="11"/>
  <c r="J21" i="11"/>
  <c r="E21" i="11"/>
  <c r="J115" i="11" s="1"/>
  <c r="J20" i="11"/>
  <c r="J18" i="11"/>
  <c r="E18" i="11"/>
  <c r="F92" i="11" s="1"/>
  <c r="J17" i="11"/>
  <c r="J15" i="11"/>
  <c r="E15" i="11"/>
  <c r="F115" i="11" s="1"/>
  <c r="J14" i="11"/>
  <c r="J12" i="11"/>
  <c r="J89" i="11" s="1"/>
  <c r="E7" i="11"/>
  <c r="E109" i="11" s="1"/>
  <c r="J37" i="9"/>
  <c r="J36" i="9"/>
  <c r="AY102" i="1"/>
  <c r="J35" i="9"/>
  <c r="AX102" i="1"/>
  <c r="BI199" i="9"/>
  <c r="BH199" i="9"/>
  <c r="BG199" i="9"/>
  <c r="BF199" i="9"/>
  <c r="T199" i="9"/>
  <c r="T198" i="9"/>
  <c r="R199" i="9"/>
  <c r="R198" i="9"/>
  <c r="P199" i="9"/>
  <c r="P198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3" i="9"/>
  <c r="BH193" i="9"/>
  <c r="BG193" i="9"/>
  <c r="BF193" i="9"/>
  <c r="T193" i="9"/>
  <c r="R193" i="9"/>
  <c r="P193" i="9"/>
  <c r="BI191" i="9"/>
  <c r="BH191" i="9"/>
  <c r="BG191" i="9"/>
  <c r="BF191" i="9"/>
  <c r="T191" i="9"/>
  <c r="R191" i="9"/>
  <c r="P191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1" i="9"/>
  <c r="BH181" i="9"/>
  <c r="BG181" i="9"/>
  <c r="BF181" i="9"/>
  <c r="T181" i="9"/>
  <c r="R181" i="9"/>
  <c r="P181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2" i="9"/>
  <c r="BH162" i="9"/>
  <c r="BG162" i="9"/>
  <c r="BF162" i="9"/>
  <c r="T162" i="9"/>
  <c r="R162" i="9"/>
  <c r="P162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8" i="9"/>
  <c r="BH148" i="9"/>
  <c r="BG148" i="9"/>
  <c r="BF148" i="9"/>
  <c r="T148" i="9"/>
  <c r="R148" i="9"/>
  <c r="P148" i="9"/>
  <c r="BI146" i="9"/>
  <c r="BH146" i="9"/>
  <c r="BG146" i="9"/>
  <c r="BF146" i="9"/>
  <c r="T146" i="9"/>
  <c r="R146" i="9"/>
  <c r="P146" i="9"/>
  <c r="BI144" i="9"/>
  <c r="BH144" i="9"/>
  <c r="BG144" i="9"/>
  <c r="BF144" i="9"/>
  <c r="T144" i="9"/>
  <c r="R144" i="9"/>
  <c r="P144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2" i="9"/>
  <c r="BH122" i="9"/>
  <c r="BG122" i="9"/>
  <c r="BF122" i="9"/>
  <c r="T122" i="9"/>
  <c r="R122" i="9"/>
  <c r="P122" i="9"/>
  <c r="F113" i="9"/>
  <c r="E111" i="9"/>
  <c r="F89" i="9"/>
  <c r="E87" i="9"/>
  <c r="J24" i="9"/>
  <c r="E24" i="9"/>
  <c r="J116" i="9" s="1"/>
  <c r="J23" i="9"/>
  <c r="J21" i="9"/>
  <c r="E21" i="9"/>
  <c r="J115" i="9" s="1"/>
  <c r="J20" i="9"/>
  <c r="J18" i="9"/>
  <c r="E18" i="9"/>
  <c r="F92" i="9" s="1"/>
  <c r="J17" i="9"/>
  <c r="J15" i="9"/>
  <c r="E15" i="9"/>
  <c r="F91" i="9" s="1"/>
  <c r="J14" i="9"/>
  <c r="J12" i="9"/>
  <c r="J89" i="9" s="1"/>
  <c r="E7" i="9"/>
  <c r="E85" i="9" s="1"/>
  <c r="J37" i="8"/>
  <c r="J36" i="8"/>
  <c r="AY101" i="1" s="1"/>
  <c r="J35" i="8"/>
  <c r="AX101" i="1"/>
  <c r="BI193" i="8"/>
  <c r="BH193" i="8"/>
  <c r="BG193" i="8"/>
  <c r="BF193" i="8"/>
  <c r="T193" i="8"/>
  <c r="R193" i="8"/>
  <c r="P193" i="8"/>
  <c r="BI192" i="8"/>
  <c r="BH192" i="8"/>
  <c r="BG192" i="8"/>
  <c r="BF192" i="8"/>
  <c r="T192" i="8"/>
  <c r="R192" i="8"/>
  <c r="P19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BI121" i="8"/>
  <c r="BH121" i="8"/>
  <c r="BG121" i="8"/>
  <c r="BF121" i="8"/>
  <c r="T121" i="8"/>
  <c r="R121" i="8"/>
  <c r="P121" i="8"/>
  <c r="F112" i="8"/>
  <c r="E110" i="8"/>
  <c r="F89" i="8"/>
  <c r="E87" i="8"/>
  <c r="J24" i="8"/>
  <c r="E24" i="8"/>
  <c r="J115" i="8" s="1"/>
  <c r="J23" i="8"/>
  <c r="J21" i="8"/>
  <c r="E21" i="8"/>
  <c r="J114" i="8" s="1"/>
  <c r="J20" i="8"/>
  <c r="J18" i="8"/>
  <c r="E18" i="8"/>
  <c r="F115" i="8" s="1"/>
  <c r="J17" i="8"/>
  <c r="J15" i="8"/>
  <c r="E15" i="8"/>
  <c r="F91" i="8" s="1"/>
  <c r="J14" i="8"/>
  <c r="J12" i="8"/>
  <c r="J112" i="8" s="1"/>
  <c r="E7" i="8"/>
  <c r="E108" i="8" s="1"/>
  <c r="J37" i="7"/>
  <c r="J36" i="7"/>
  <c r="AY100" i="1"/>
  <c r="J35" i="7"/>
  <c r="AX100" i="1" s="1"/>
  <c r="BI335" i="7"/>
  <c r="BH335" i="7"/>
  <c r="BG335" i="7"/>
  <c r="BF335" i="7"/>
  <c r="T335" i="7"/>
  <c r="R335" i="7"/>
  <c r="P335" i="7"/>
  <c r="BI332" i="7"/>
  <c r="BH332" i="7"/>
  <c r="BG332" i="7"/>
  <c r="BF332" i="7"/>
  <c r="T332" i="7"/>
  <c r="R332" i="7"/>
  <c r="P332" i="7"/>
  <c r="BI331" i="7"/>
  <c r="BH331" i="7"/>
  <c r="BG331" i="7"/>
  <c r="BF331" i="7"/>
  <c r="T331" i="7"/>
  <c r="R331" i="7"/>
  <c r="P331" i="7"/>
  <c r="BI329" i="7"/>
  <c r="BH329" i="7"/>
  <c r="BG329" i="7"/>
  <c r="BF329" i="7"/>
  <c r="T329" i="7"/>
  <c r="R329" i="7"/>
  <c r="P329" i="7"/>
  <c r="BI326" i="7"/>
  <c r="BH326" i="7"/>
  <c r="BG326" i="7"/>
  <c r="BF326" i="7"/>
  <c r="T326" i="7"/>
  <c r="T325" i="7" s="1"/>
  <c r="R326" i="7"/>
  <c r="R325" i="7" s="1"/>
  <c r="P326" i="7"/>
  <c r="P325" i="7"/>
  <c r="BI323" i="7"/>
  <c r="BH323" i="7"/>
  <c r="BG323" i="7"/>
  <c r="BF323" i="7"/>
  <c r="T323" i="7"/>
  <c r="R323" i="7"/>
  <c r="P323" i="7"/>
  <c r="BI322" i="7"/>
  <c r="BH322" i="7"/>
  <c r="BG322" i="7"/>
  <c r="BF322" i="7"/>
  <c r="T322" i="7"/>
  <c r="R322" i="7"/>
  <c r="P322" i="7"/>
  <c r="BI321" i="7"/>
  <c r="BH321" i="7"/>
  <c r="BG321" i="7"/>
  <c r="BF321" i="7"/>
  <c r="T321" i="7"/>
  <c r="R321" i="7"/>
  <c r="P321" i="7"/>
  <c r="BI320" i="7"/>
  <c r="BH320" i="7"/>
  <c r="BG320" i="7"/>
  <c r="BF320" i="7"/>
  <c r="T320" i="7"/>
  <c r="R320" i="7"/>
  <c r="P320" i="7"/>
  <c r="BI319" i="7"/>
  <c r="BH319" i="7"/>
  <c r="BG319" i="7"/>
  <c r="BF319" i="7"/>
  <c r="T319" i="7"/>
  <c r="R319" i="7"/>
  <c r="P319" i="7"/>
  <c r="BI318" i="7"/>
  <c r="BH318" i="7"/>
  <c r="BG318" i="7"/>
  <c r="BF318" i="7"/>
  <c r="T318" i="7"/>
  <c r="R318" i="7"/>
  <c r="P318" i="7"/>
  <c r="BI316" i="7"/>
  <c r="BH316" i="7"/>
  <c r="BG316" i="7"/>
  <c r="BF316" i="7"/>
  <c r="T316" i="7"/>
  <c r="R316" i="7"/>
  <c r="P316" i="7"/>
  <c r="BI315" i="7"/>
  <c r="BH315" i="7"/>
  <c r="BG315" i="7"/>
  <c r="BF315" i="7"/>
  <c r="T315" i="7"/>
  <c r="R315" i="7"/>
  <c r="P315" i="7"/>
  <c r="BI313" i="7"/>
  <c r="BH313" i="7"/>
  <c r="BG313" i="7"/>
  <c r="BF313" i="7"/>
  <c r="T313" i="7"/>
  <c r="R313" i="7"/>
  <c r="P313" i="7"/>
  <c r="BI312" i="7"/>
  <c r="BH312" i="7"/>
  <c r="BG312" i="7"/>
  <c r="BF312" i="7"/>
  <c r="T312" i="7"/>
  <c r="R312" i="7"/>
  <c r="P312" i="7"/>
  <c r="BI311" i="7"/>
  <c r="BH311" i="7"/>
  <c r="BG311" i="7"/>
  <c r="BF311" i="7"/>
  <c r="T311" i="7"/>
  <c r="R311" i="7"/>
  <c r="P311" i="7"/>
  <c r="BI309" i="7"/>
  <c r="BH309" i="7"/>
  <c r="BG309" i="7"/>
  <c r="BF309" i="7"/>
  <c r="T309" i="7"/>
  <c r="R309" i="7"/>
  <c r="P309" i="7"/>
  <c r="BI307" i="7"/>
  <c r="BH307" i="7"/>
  <c r="BG307" i="7"/>
  <c r="BF307" i="7"/>
  <c r="T307" i="7"/>
  <c r="R307" i="7"/>
  <c r="P307" i="7"/>
  <c r="BI306" i="7"/>
  <c r="BH306" i="7"/>
  <c r="BG306" i="7"/>
  <c r="BF306" i="7"/>
  <c r="T306" i="7"/>
  <c r="R306" i="7"/>
  <c r="P306" i="7"/>
  <c r="BI305" i="7"/>
  <c r="BH305" i="7"/>
  <c r="BG305" i="7"/>
  <c r="BF305" i="7"/>
  <c r="T305" i="7"/>
  <c r="R305" i="7"/>
  <c r="P305" i="7"/>
  <c r="BI304" i="7"/>
  <c r="BH304" i="7"/>
  <c r="BG304" i="7"/>
  <c r="BF304" i="7"/>
  <c r="T304" i="7"/>
  <c r="R304" i="7"/>
  <c r="P304" i="7"/>
  <c r="BI302" i="7"/>
  <c r="BH302" i="7"/>
  <c r="BG302" i="7"/>
  <c r="BF302" i="7"/>
  <c r="T302" i="7"/>
  <c r="R302" i="7"/>
  <c r="P302" i="7"/>
  <c r="BI301" i="7"/>
  <c r="BH301" i="7"/>
  <c r="BG301" i="7"/>
  <c r="BF301" i="7"/>
  <c r="T301" i="7"/>
  <c r="R301" i="7"/>
  <c r="P301" i="7"/>
  <c r="BI299" i="7"/>
  <c r="BH299" i="7"/>
  <c r="BG299" i="7"/>
  <c r="BF299" i="7"/>
  <c r="T299" i="7"/>
  <c r="R299" i="7"/>
  <c r="P299" i="7"/>
  <c r="BI298" i="7"/>
  <c r="BH298" i="7"/>
  <c r="BG298" i="7"/>
  <c r="BF298" i="7"/>
  <c r="T298" i="7"/>
  <c r="R298" i="7"/>
  <c r="P298" i="7"/>
  <c r="BI296" i="7"/>
  <c r="BH296" i="7"/>
  <c r="BG296" i="7"/>
  <c r="BF296" i="7"/>
  <c r="T296" i="7"/>
  <c r="R296" i="7"/>
  <c r="P296" i="7"/>
  <c r="BI295" i="7"/>
  <c r="BH295" i="7"/>
  <c r="BG295" i="7"/>
  <c r="BF295" i="7"/>
  <c r="T295" i="7"/>
  <c r="R295" i="7"/>
  <c r="P295" i="7"/>
  <c r="BI294" i="7"/>
  <c r="BH294" i="7"/>
  <c r="BG294" i="7"/>
  <c r="BF294" i="7"/>
  <c r="T294" i="7"/>
  <c r="R294" i="7"/>
  <c r="P294" i="7"/>
  <c r="BI292" i="7"/>
  <c r="BH292" i="7"/>
  <c r="BG292" i="7"/>
  <c r="BF292" i="7"/>
  <c r="T292" i="7"/>
  <c r="R292" i="7"/>
  <c r="P292" i="7"/>
  <c r="BI291" i="7"/>
  <c r="BH291" i="7"/>
  <c r="BG291" i="7"/>
  <c r="BF291" i="7"/>
  <c r="T291" i="7"/>
  <c r="R291" i="7"/>
  <c r="P291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8" i="7"/>
  <c r="BH288" i="7"/>
  <c r="BG288" i="7"/>
  <c r="BF288" i="7"/>
  <c r="T288" i="7"/>
  <c r="R288" i="7"/>
  <c r="P288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3" i="7"/>
  <c r="BH283" i="7"/>
  <c r="BG283" i="7"/>
  <c r="BF283" i="7"/>
  <c r="T283" i="7"/>
  <c r="R283" i="7"/>
  <c r="P283" i="7"/>
  <c r="BI282" i="7"/>
  <c r="BH282" i="7"/>
  <c r="BG282" i="7"/>
  <c r="BF282" i="7"/>
  <c r="T282" i="7"/>
  <c r="R282" i="7"/>
  <c r="P282" i="7"/>
  <c r="BI280" i="7"/>
  <c r="BH280" i="7"/>
  <c r="BG280" i="7"/>
  <c r="BF280" i="7"/>
  <c r="T280" i="7"/>
  <c r="R280" i="7"/>
  <c r="P280" i="7"/>
  <c r="BI279" i="7"/>
  <c r="BH279" i="7"/>
  <c r="BG279" i="7"/>
  <c r="BF279" i="7"/>
  <c r="T279" i="7"/>
  <c r="R279" i="7"/>
  <c r="P279" i="7"/>
  <c r="BI277" i="7"/>
  <c r="BH277" i="7"/>
  <c r="BG277" i="7"/>
  <c r="BF277" i="7"/>
  <c r="T277" i="7"/>
  <c r="R277" i="7"/>
  <c r="P277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1" i="7"/>
  <c r="BH271" i="7"/>
  <c r="BG271" i="7"/>
  <c r="BF271" i="7"/>
  <c r="T271" i="7"/>
  <c r="R271" i="7"/>
  <c r="P271" i="7"/>
  <c r="BI270" i="7"/>
  <c r="BH270" i="7"/>
  <c r="BG270" i="7"/>
  <c r="BF270" i="7"/>
  <c r="T270" i="7"/>
  <c r="R270" i="7"/>
  <c r="P270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5" i="7"/>
  <c r="BH265" i="7"/>
  <c r="BG265" i="7"/>
  <c r="BF265" i="7"/>
  <c r="T265" i="7"/>
  <c r="R265" i="7"/>
  <c r="P265" i="7"/>
  <c r="BI263" i="7"/>
  <c r="BH263" i="7"/>
  <c r="BG263" i="7"/>
  <c r="BF263" i="7"/>
  <c r="T263" i="7"/>
  <c r="R263" i="7"/>
  <c r="P263" i="7"/>
  <c r="BI261" i="7"/>
  <c r="BH261" i="7"/>
  <c r="BG261" i="7"/>
  <c r="BF261" i="7"/>
  <c r="T261" i="7"/>
  <c r="R261" i="7"/>
  <c r="P261" i="7"/>
  <c r="BI259" i="7"/>
  <c r="BH259" i="7"/>
  <c r="BG259" i="7"/>
  <c r="BF259" i="7"/>
  <c r="T259" i="7"/>
  <c r="R259" i="7"/>
  <c r="P259" i="7"/>
  <c r="BI257" i="7"/>
  <c r="BH257" i="7"/>
  <c r="BG257" i="7"/>
  <c r="BF257" i="7"/>
  <c r="T257" i="7"/>
  <c r="R257" i="7"/>
  <c r="P257" i="7"/>
  <c r="BI253" i="7"/>
  <c r="BH253" i="7"/>
  <c r="BG253" i="7"/>
  <c r="BF253" i="7"/>
  <c r="T253" i="7"/>
  <c r="R253" i="7"/>
  <c r="P253" i="7"/>
  <c r="BI251" i="7"/>
  <c r="BH251" i="7"/>
  <c r="BG251" i="7"/>
  <c r="BF251" i="7"/>
  <c r="T251" i="7"/>
  <c r="R251" i="7"/>
  <c r="P251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43" i="7"/>
  <c r="BH243" i="7"/>
  <c r="BG243" i="7"/>
  <c r="BF243" i="7"/>
  <c r="T243" i="7"/>
  <c r="R243" i="7"/>
  <c r="P243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7" i="7"/>
  <c r="BH237" i="7"/>
  <c r="BG237" i="7"/>
  <c r="BF237" i="7"/>
  <c r="T237" i="7"/>
  <c r="R237" i="7"/>
  <c r="P237" i="7"/>
  <c r="BI235" i="7"/>
  <c r="BH235" i="7"/>
  <c r="BG235" i="7"/>
  <c r="BF235" i="7"/>
  <c r="T235" i="7"/>
  <c r="R235" i="7"/>
  <c r="P235" i="7"/>
  <c r="BI233" i="7"/>
  <c r="BH233" i="7"/>
  <c r="BG233" i="7"/>
  <c r="BF233" i="7"/>
  <c r="T233" i="7"/>
  <c r="R233" i="7"/>
  <c r="P233" i="7"/>
  <c r="BI231" i="7"/>
  <c r="BH231" i="7"/>
  <c r="BG231" i="7"/>
  <c r="BF231" i="7"/>
  <c r="T231" i="7"/>
  <c r="R231" i="7"/>
  <c r="P231" i="7"/>
  <c r="BI229" i="7"/>
  <c r="BH229" i="7"/>
  <c r="BG229" i="7"/>
  <c r="BF229" i="7"/>
  <c r="T229" i="7"/>
  <c r="R229" i="7"/>
  <c r="P229" i="7"/>
  <c r="BI228" i="7"/>
  <c r="BH228" i="7"/>
  <c r="BG228" i="7"/>
  <c r="BF228" i="7"/>
  <c r="T228" i="7"/>
  <c r="R228" i="7"/>
  <c r="P228" i="7"/>
  <c r="BI226" i="7"/>
  <c r="BH226" i="7"/>
  <c r="BG226" i="7"/>
  <c r="BF226" i="7"/>
  <c r="T226" i="7"/>
  <c r="R226" i="7"/>
  <c r="P226" i="7"/>
  <c r="BI224" i="7"/>
  <c r="BH224" i="7"/>
  <c r="BG224" i="7"/>
  <c r="BF224" i="7"/>
  <c r="T224" i="7"/>
  <c r="R224" i="7"/>
  <c r="P224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0" i="7"/>
  <c r="BH220" i="7"/>
  <c r="BG220" i="7"/>
  <c r="BF220" i="7"/>
  <c r="T220" i="7"/>
  <c r="R220" i="7"/>
  <c r="P220" i="7"/>
  <c r="BI219" i="7"/>
  <c r="BH219" i="7"/>
  <c r="BG219" i="7"/>
  <c r="BF219" i="7"/>
  <c r="T219" i="7"/>
  <c r="R219" i="7"/>
  <c r="P219" i="7"/>
  <c r="BI217" i="7"/>
  <c r="BH217" i="7"/>
  <c r="BG217" i="7"/>
  <c r="BF217" i="7"/>
  <c r="T217" i="7"/>
  <c r="R217" i="7"/>
  <c r="P217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5" i="7"/>
  <c r="BH205" i="7"/>
  <c r="BG205" i="7"/>
  <c r="BF205" i="7"/>
  <c r="T205" i="7"/>
  <c r="R205" i="7"/>
  <c r="P205" i="7"/>
  <c r="BI203" i="7"/>
  <c r="BH203" i="7"/>
  <c r="BG203" i="7"/>
  <c r="BF203" i="7"/>
  <c r="T203" i="7"/>
  <c r="R203" i="7"/>
  <c r="P203" i="7"/>
  <c r="BI201" i="7"/>
  <c r="BH201" i="7"/>
  <c r="BG201" i="7"/>
  <c r="BF201" i="7"/>
  <c r="T201" i="7"/>
  <c r="R201" i="7"/>
  <c r="P201" i="7"/>
  <c r="BI199" i="7"/>
  <c r="BH199" i="7"/>
  <c r="BG199" i="7"/>
  <c r="BF199" i="7"/>
  <c r="T199" i="7"/>
  <c r="R199" i="7"/>
  <c r="P199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81" i="7"/>
  <c r="BH181" i="7"/>
  <c r="BG181" i="7"/>
  <c r="BF181" i="7"/>
  <c r="T181" i="7"/>
  <c r="R181" i="7"/>
  <c r="P181" i="7"/>
  <c r="BI179" i="7"/>
  <c r="BH179" i="7"/>
  <c r="BG179" i="7"/>
  <c r="BF179" i="7"/>
  <c r="T179" i="7"/>
  <c r="R179" i="7"/>
  <c r="P179" i="7"/>
  <c r="BI177" i="7"/>
  <c r="BH177" i="7"/>
  <c r="BG177" i="7"/>
  <c r="BF177" i="7"/>
  <c r="T177" i="7"/>
  <c r="R177" i="7"/>
  <c r="P177" i="7"/>
  <c r="BI175" i="7"/>
  <c r="BH175" i="7"/>
  <c r="BG175" i="7"/>
  <c r="BF175" i="7"/>
  <c r="T175" i="7"/>
  <c r="R175" i="7"/>
  <c r="P175" i="7"/>
  <c r="BI173" i="7"/>
  <c r="BH173" i="7"/>
  <c r="BG173" i="7"/>
  <c r="BF173" i="7"/>
  <c r="T173" i="7"/>
  <c r="R173" i="7"/>
  <c r="P173" i="7"/>
  <c r="BI171" i="7"/>
  <c r="BH171" i="7"/>
  <c r="BG171" i="7"/>
  <c r="BF171" i="7"/>
  <c r="T171" i="7"/>
  <c r="R171" i="7"/>
  <c r="P171" i="7"/>
  <c r="BI169" i="7"/>
  <c r="BH169" i="7"/>
  <c r="BG169" i="7"/>
  <c r="BF169" i="7"/>
  <c r="T169" i="7"/>
  <c r="R169" i="7"/>
  <c r="P169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F121" i="7"/>
  <c r="E119" i="7"/>
  <c r="F89" i="7"/>
  <c r="E87" i="7"/>
  <c r="J24" i="7"/>
  <c r="E24" i="7"/>
  <c r="J124" i="7" s="1"/>
  <c r="J23" i="7"/>
  <c r="J21" i="7"/>
  <c r="E21" i="7"/>
  <c r="J91" i="7" s="1"/>
  <c r="J20" i="7"/>
  <c r="J18" i="7"/>
  <c r="E18" i="7"/>
  <c r="F124" i="7" s="1"/>
  <c r="J17" i="7"/>
  <c r="J15" i="7"/>
  <c r="E15" i="7"/>
  <c r="F91" i="7" s="1"/>
  <c r="J14" i="7"/>
  <c r="J12" i="7"/>
  <c r="J121" i="7" s="1"/>
  <c r="E7" i="7"/>
  <c r="E117" i="7" s="1"/>
  <c r="J37" i="6"/>
  <c r="J36" i="6"/>
  <c r="AY99" i="1" s="1"/>
  <c r="J35" i="6"/>
  <c r="AX99" i="1"/>
  <c r="BI147" i="6"/>
  <c r="BH147" i="6"/>
  <c r="BG147" i="6"/>
  <c r="BF147" i="6"/>
  <c r="T147" i="6"/>
  <c r="T146" i="6" s="1"/>
  <c r="R147" i="6"/>
  <c r="R146" i="6"/>
  <c r="P147" i="6"/>
  <c r="P146" i="6" s="1"/>
  <c r="BI143" i="6"/>
  <c r="BH143" i="6"/>
  <c r="BG143" i="6"/>
  <c r="BF143" i="6"/>
  <c r="T143" i="6"/>
  <c r="T142" i="6"/>
  <c r="R143" i="6"/>
  <c r="R142" i="6" s="1"/>
  <c r="P143" i="6"/>
  <c r="P142" i="6" s="1"/>
  <c r="BI139" i="6"/>
  <c r="BH139" i="6"/>
  <c r="BG139" i="6"/>
  <c r="BF139" i="6"/>
  <c r="T139" i="6"/>
  <c r="T138" i="6" s="1"/>
  <c r="R139" i="6"/>
  <c r="R138" i="6" s="1"/>
  <c r="P139" i="6"/>
  <c r="P138" i="6" s="1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29" i="6"/>
  <c r="BH129" i="6"/>
  <c r="BG129" i="6"/>
  <c r="BF129" i="6"/>
  <c r="T129" i="6"/>
  <c r="T128" i="6" s="1"/>
  <c r="R129" i="6"/>
  <c r="R128" i="6" s="1"/>
  <c r="P129" i="6"/>
  <c r="P128" i="6" s="1"/>
  <c r="BI126" i="6"/>
  <c r="BH126" i="6"/>
  <c r="BG126" i="6"/>
  <c r="BF126" i="6"/>
  <c r="T126" i="6"/>
  <c r="T125" i="6" s="1"/>
  <c r="R126" i="6"/>
  <c r="R125" i="6" s="1"/>
  <c r="P126" i="6"/>
  <c r="P125" i="6"/>
  <c r="F117" i="6"/>
  <c r="E115" i="6"/>
  <c r="F89" i="6"/>
  <c r="E87" i="6"/>
  <c r="J24" i="6"/>
  <c r="E24" i="6"/>
  <c r="J92" i="6" s="1"/>
  <c r="J23" i="6"/>
  <c r="J21" i="6"/>
  <c r="E21" i="6"/>
  <c r="J91" i="6"/>
  <c r="J20" i="6"/>
  <c r="J18" i="6"/>
  <c r="E18" i="6"/>
  <c r="F92" i="6" s="1"/>
  <c r="J17" i="6"/>
  <c r="J15" i="6"/>
  <c r="E15" i="6"/>
  <c r="F119" i="6" s="1"/>
  <c r="J14" i="6"/>
  <c r="J12" i="6"/>
  <c r="J117" i="6" s="1"/>
  <c r="E7" i="6"/>
  <c r="E85" i="6" s="1"/>
  <c r="J37" i="5"/>
  <c r="J36" i="5"/>
  <c r="AY98" i="1"/>
  <c r="J35" i="5"/>
  <c r="AX98" i="1"/>
  <c r="BI261" i="5"/>
  <c r="BH261" i="5"/>
  <c r="BG261" i="5"/>
  <c r="BF261" i="5"/>
  <c r="T261" i="5"/>
  <c r="R261" i="5"/>
  <c r="P261" i="5"/>
  <c r="BI258" i="5"/>
  <c r="BH258" i="5"/>
  <c r="BG258" i="5"/>
  <c r="BF258" i="5"/>
  <c r="T258" i="5"/>
  <c r="R258" i="5"/>
  <c r="P258" i="5"/>
  <c r="BI257" i="5"/>
  <c r="BH257" i="5"/>
  <c r="BG257" i="5"/>
  <c r="BF257" i="5"/>
  <c r="T257" i="5"/>
  <c r="R257" i="5"/>
  <c r="P257" i="5"/>
  <c r="BI255" i="5"/>
  <c r="BH255" i="5"/>
  <c r="BG255" i="5"/>
  <c r="BF255" i="5"/>
  <c r="T255" i="5"/>
  <c r="R255" i="5"/>
  <c r="P255" i="5"/>
  <c r="BI251" i="5"/>
  <c r="BH251" i="5"/>
  <c r="BG251" i="5"/>
  <c r="BF251" i="5"/>
  <c r="T251" i="5"/>
  <c r="T250" i="5" s="1"/>
  <c r="R251" i="5"/>
  <c r="R250" i="5"/>
  <c r="P251" i="5"/>
  <c r="P250" i="5"/>
  <c r="BI246" i="5"/>
  <c r="BH246" i="5"/>
  <c r="BG246" i="5"/>
  <c r="BF246" i="5"/>
  <c r="T246" i="5"/>
  <c r="R246" i="5"/>
  <c r="P246" i="5"/>
  <c r="BI243" i="5"/>
  <c r="BH243" i="5"/>
  <c r="BG243" i="5"/>
  <c r="BF243" i="5"/>
  <c r="T243" i="5"/>
  <c r="R243" i="5"/>
  <c r="P243" i="5"/>
  <c r="BI241" i="5"/>
  <c r="BH241" i="5"/>
  <c r="BG241" i="5"/>
  <c r="BF241" i="5"/>
  <c r="T241" i="5"/>
  <c r="R241" i="5"/>
  <c r="P241" i="5"/>
  <c r="BI238" i="5"/>
  <c r="BH238" i="5"/>
  <c r="BG238" i="5"/>
  <c r="BF238" i="5"/>
  <c r="T238" i="5"/>
  <c r="R238" i="5"/>
  <c r="P238" i="5"/>
  <c r="BI237" i="5"/>
  <c r="BH237" i="5"/>
  <c r="BG237" i="5"/>
  <c r="BF237" i="5"/>
  <c r="T237" i="5"/>
  <c r="R237" i="5"/>
  <c r="P237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29" i="5"/>
  <c r="BH229" i="5"/>
  <c r="BG229" i="5"/>
  <c r="BF229" i="5"/>
  <c r="T229" i="5"/>
  <c r="R229" i="5"/>
  <c r="P229" i="5"/>
  <c r="BI228" i="5"/>
  <c r="BH228" i="5"/>
  <c r="BG228" i="5"/>
  <c r="BF228" i="5"/>
  <c r="T228" i="5"/>
  <c r="R228" i="5"/>
  <c r="P228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1" i="5"/>
  <c r="BH151" i="5"/>
  <c r="BG151" i="5"/>
  <c r="BF151" i="5"/>
  <c r="T151" i="5"/>
  <c r="R151" i="5"/>
  <c r="P151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F121" i="5"/>
  <c r="E119" i="5"/>
  <c r="F89" i="5"/>
  <c r="E87" i="5"/>
  <c r="J24" i="5"/>
  <c r="E24" i="5"/>
  <c r="J124" i="5" s="1"/>
  <c r="J23" i="5"/>
  <c r="J21" i="5"/>
  <c r="E21" i="5"/>
  <c r="J91" i="5" s="1"/>
  <c r="J20" i="5"/>
  <c r="J18" i="5"/>
  <c r="E18" i="5"/>
  <c r="F92" i="5" s="1"/>
  <c r="J17" i="5"/>
  <c r="J15" i="5"/>
  <c r="E15" i="5"/>
  <c r="F123" i="5" s="1"/>
  <c r="J14" i="5"/>
  <c r="J12" i="5"/>
  <c r="J121" i="5" s="1"/>
  <c r="E7" i="5"/>
  <c r="E85" i="5" s="1"/>
  <c r="J37" i="4"/>
  <c r="J36" i="4"/>
  <c r="AY97" i="1" s="1"/>
  <c r="J35" i="4"/>
  <c r="AX97" i="1" s="1"/>
  <c r="BI492" i="4"/>
  <c r="BH492" i="4"/>
  <c r="BG492" i="4"/>
  <c r="BF492" i="4"/>
  <c r="T492" i="4"/>
  <c r="T491" i="4" s="1"/>
  <c r="R492" i="4"/>
  <c r="R491" i="4" s="1"/>
  <c r="P492" i="4"/>
  <c r="P491" i="4"/>
  <c r="BI489" i="4"/>
  <c r="BH489" i="4"/>
  <c r="BG489" i="4"/>
  <c r="BF489" i="4"/>
  <c r="T489" i="4"/>
  <c r="T488" i="4" s="1"/>
  <c r="R489" i="4"/>
  <c r="R488" i="4"/>
  <c r="P489" i="4"/>
  <c r="P488" i="4" s="1"/>
  <c r="BI486" i="4"/>
  <c r="BH486" i="4"/>
  <c r="BG486" i="4"/>
  <c r="BF486" i="4"/>
  <c r="T486" i="4"/>
  <c r="R486" i="4"/>
  <c r="P486" i="4"/>
  <c r="BI484" i="4"/>
  <c r="BH484" i="4"/>
  <c r="BG484" i="4"/>
  <c r="BF484" i="4"/>
  <c r="T484" i="4"/>
  <c r="R484" i="4"/>
  <c r="P484" i="4"/>
  <c r="BI482" i="4"/>
  <c r="BH482" i="4"/>
  <c r="BG482" i="4"/>
  <c r="BF482" i="4"/>
  <c r="T482" i="4"/>
  <c r="R482" i="4"/>
  <c r="P482" i="4"/>
  <c r="BI478" i="4"/>
  <c r="BH478" i="4"/>
  <c r="BG478" i="4"/>
  <c r="BF478" i="4"/>
  <c r="T478" i="4"/>
  <c r="R478" i="4"/>
  <c r="P478" i="4"/>
  <c r="BI476" i="4"/>
  <c r="BH476" i="4"/>
  <c r="BG476" i="4"/>
  <c r="BF476" i="4"/>
  <c r="T476" i="4"/>
  <c r="R476" i="4"/>
  <c r="P476" i="4"/>
  <c r="BI474" i="4"/>
  <c r="BH474" i="4"/>
  <c r="BG474" i="4"/>
  <c r="BF474" i="4"/>
  <c r="T474" i="4"/>
  <c r="R474" i="4"/>
  <c r="P474" i="4"/>
  <c r="BI471" i="4"/>
  <c r="BH471" i="4"/>
  <c r="BG471" i="4"/>
  <c r="BF471" i="4"/>
  <c r="T471" i="4"/>
  <c r="R471" i="4"/>
  <c r="P471" i="4"/>
  <c r="BI468" i="4"/>
  <c r="BH468" i="4"/>
  <c r="BG468" i="4"/>
  <c r="BF468" i="4"/>
  <c r="T468" i="4"/>
  <c r="R468" i="4"/>
  <c r="P468" i="4"/>
  <c r="BI465" i="4"/>
  <c r="BH465" i="4"/>
  <c r="BG465" i="4"/>
  <c r="BF465" i="4"/>
  <c r="T465" i="4"/>
  <c r="R465" i="4"/>
  <c r="P465" i="4"/>
  <c r="BI462" i="4"/>
  <c r="BH462" i="4"/>
  <c r="BG462" i="4"/>
  <c r="BF462" i="4"/>
  <c r="T462" i="4"/>
  <c r="R462" i="4"/>
  <c r="P462" i="4"/>
  <c r="BI460" i="4"/>
  <c r="BH460" i="4"/>
  <c r="BG460" i="4"/>
  <c r="BF460" i="4"/>
  <c r="T460" i="4"/>
  <c r="R460" i="4"/>
  <c r="P460" i="4"/>
  <c r="BI457" i="4"/>
  <c r="BH457" i="4"/>
  <c r="BG457" i="4"/>
  <c r="BF457" i="4"/>
  <c r="T457" i="4"/>
  <c r="R457" i="4"/>
  <c r="P457" i="4"/>
  <c r="BI449" i="4"/>
  <c r="BH449" i="4"/>
  <c r="BG449" i="4"/>
  <c r="BF449" i="4"/>
  <c r="T449" i="4"/>
  <c r="R449" i="4"/>
  <c r="P449" i="4"/>
  <c r="BI447" i="4"/>
  <c r="BH447" i="4"/>
  <c r="BG447" i="4"/>
  <c r="BF447" i="4"/>
  <c r="T447" i="4"/>
  <c r="R447" i="4"/>
  <c r="P447" i="4"/>
  <c r="BI446" i="4"/>
  <c r="BH446" i="4"/>
  <c r="BG446" i="4"/>
  <c r="BF446" i="4"/>
  <c r="T446" i="4"/>
  <c r="R446" i="4"/>
  <c r="P446" i="4"/>
  <c r="BI444" i="4"/>
  <c r="BH444" i="4"/>
  <c r="BG444" i="4"/>
  <c r="BF444" i="4"/>
  <c r="T444" i="4"/>
  <c r="R444" i="4"/>
  <c r="P444" i="4"/>
  <c r="BI441" i="4"/>
  <c r="BH441" i="4"/>
  <c r="BG441" i="4"/>
  <c r="BF441" i="4"/>
  <c r="T441" i="4"/>
  <c r="R441" i="4"/>
  <c r="P441" i="4"/>
  <c r="BI440" i="4"/>
  <c r="BH440" i="4"/>
  <c r="BG440" i="4"/>
  <c r="BF440" i="4"/>
  <c r="T440" i="4"/>
  <c r="R440" i="4"/>
  <c r="P440" i="4"/>
  <c r="BI437" i="4"/>
  <c r="BH437" i="4"/>
  <c r="BG437" i="4"/>
  <c r="BF437" i="4"/>
  <c r="T437" i="4"/>
  <c r="R437" i="4"/>
  <c r="P437" i="4"/>
  <c r="BI436" i="4"/>
  <c r="BH436" i="4"/>
  <c r="BG436" i="4"/>
  <c r="BF436" i="4"/>
  <c r="T436" i="4"/>
  <c r="R436" i="4"/>
  <c r="P436" i="4"/>
  <c r="BI433" i="4"/>
  <c r="BH433" i="4"/>
  <c r="BG433" i="4"/>
  <c r="BF433" i="4"/>
  <c r="T433" i="4"/>
  <c r="R433" i="4"/>
  <c r="P433" i="4"/>
  <c r="BI431" i="4"/>
  <c r="BH431" i="4"/>
  <c r="BG431" i="4"/>
  <c r="BF431" i="4"/>
  <c r="T431" i="4"/>
  <c r="R431" i="4"/>
  <c r="P431" i="4"/>
  <c r="BI430" i="4"/>
  <c r="BH430" i="4"/>
  <c r="BG430" i="4"/>
  <c r="BF430" i="4"/>
  <c r="T430" i="4"/>
  <c r="R430" i="4"/>
  <c r="P430" i="4"/>
  <c r="BI427" i="4"/>
  <c r="BH427" i="4"/>
  <c r="BG427" i="4"/>
  <c r="BF427" i="4"/>
  <c r="T427" i="4"/>
  <c r="R427" i="4"/>
  <c r="P427" i="4"/>
  <c r="BI424" i="4"/>
  <c r="BH424" i="4"/>
  <c r="BG424" i="4"/>
  <c r="BF424" i="4"/>
  <c r="T424" i="4"/>
  <c r="R424" i="4"/>
  <c r="P424" i="4"/>
  <c r="BI422" i="4"/>
  <c r="BH422" i="4"/>
  <c r="BG422" i="4"/>
  <c r="BF422" i="4"/>
  <c r="T422" i="4"/>
  <c r="R422" i="4"/>
  <c r="P422" i="4"/>
  <c r="BI421" i="4"/>
  <c r="BH421" i="4"/>
  <c r="BG421" i="4"/>
  <c r="BF421" i="4"/>
  <c r="T421" i="4"/>
  <c r="R421" i="4"/>
  <c r="P421" i="4"/>
  <c r="BI417" i="4"/>
  <c r="BH417" i="4"/>
  <c r="BG417" i="4"/>
  <c r="BF417" i="4"/>
  <c r="T417" i="4"/>
  <c r="R417" i="4"/>
  <c r="P417" i="4"/>
  <c r="BI415" i="4"/>
  <c r="BH415" i="4"/>
  <c r="BG415" i="4"/>
  <c r="BF415" i="4"/>
  <c r="T415" i="4"/>
  <c r="R415" i="4"/>
  <c r="P415" i="4"/>
  <c r="BI412" i="4"/>
  <c r="BH412" i="4"/>
  <c r="BG412" i="4"/>
  <c r="BF412" i="4"/>
  <c r="T412" i="4"/>
  <c r="R412" i="4"/>
  <c r="P412" i="4"/>
  <c r="BI410" i="4"/>
  <c r="BH410" i="4"/>
  <c r="BG410" i="4"/>
  <c r="BF410" i="4"/>
  <c r="T410" i="4"/>
  <c r="R410" i="4"/>
  <c r="P410" i="4"/>
  <c r="BI409" i="4"/>
  <c r="BH409" i="4"/>
  <c r="BG409" i="4"/>
  <c r="BF409" i="4"/>
  <c r="T409" i="4"/>
  <c r="R409" i="4"/>
  <c r="P409" i="4"/>
  <c r="BI407" i="4"/>
  <c r="BH407" i="4"/>
  <c r="BG407" i="4"/>
  <c r="BF407" i="4"/>
  <c r="T407" i="4"/>
  <c r="R407" i="4"/>
  <c r="P407" i="4"/>
  <c r="BI406" i="4"/>
  <c r="BH406" i="4"/>
  <c r="BG406" i="4"/>
  <c r="BF406" i="4"/>
  <c r="T406" i="4"/>
  <c r="R406" i="4"/>
  <c r="P406" i="4"/>
  <c r="BI405" i="4"/>
  <c r="BH405" i="4"/>
  <c r="BG405" i="4"/>
  <c r="BF405" i="4"/>
  <c r="T405" i="4"/>
  <c r="R405" i="4"/>
  <c r="P405" i="4"/>
  <c r="BI403" i="4"/>
  <c r="BH403" i="4"/>
  <c r="BG403" i="4"/>
  <c r="BF403" i="4"/>
  <c r="T403" i="4"/>
  <c r="R403" i="4"/>
  <c r="P403" i="4"/>
  <c r="BI401" i="4"/>
  <c r="BH401" i="4"/>
  <c r="BG401" i="4"/>
  <c r="BF401" i="4"/>
  <c r="T401" i="4"/>
  <c r="R401" i="4"/>
  <c r="P401" i="4"/>
  <c r="BI399" i="4"/>
  <c r="BH399" i="4"/>
  <c r="BG399" i="4"/>
  <c r="BF399" i="4"/>
  <c r="T399" i="4"/>
  <c r="R399" i="4"/>
  <c r="P399" i="4"/>
  <c r="BI397" i="4"/>
  <c r="BH397" i="4"/>
  <c r="BG397" i="4"/>
  <c r="BF397" i="4"/>
  <c r="T397" i="4"/>
  <c r="R397" i="4"/>
  <c r="P397" i="4"/>
  <c r="BI396" i="4"/>
  <c r="BH396" i="4"/>
  <c r="BG396" i="4"/>
  <c r="BF396" i="4"/>
  <c r="T396" i="4"/>
  <c r="R396" i="4"/>
  <c r="P396" i="4"/>
  <c r="BI394" i="4"/>
  <c r="BH394" i="4"/>
  <c r="BG394" i="4"/>
  <c r="BF394" i="4"/>
  <c r="T394" i="4"/>
  <c r="R394" i="4"/>
  <c r="P394" i="4"/>
  <c r="BI391" i="4"/>
  <c r="BH391" i="4"/>
  <c r="BG391" i="4"/>
  <c r="BF391" i="4"/>
  <c r="T391" i="4"/>
  <c r="T390" i="4" s="1"/>
  <c r="R391" i="4"/>
  <c r="R390" i="4" s="1"/>
  <c r="P391" i="4"/>
  <c r="P390" i="4" s="1"/>
  <c r="BI384" i="4"/>
  <c r="BH384" i="4"/>
  <c r="BG384" i="4"/>
  <c r="BF384" i="4"/>
  <c r="T384" i="4"/>
  <c r="T383" i="4" s="1"/>
  <c r="R384" i="4"/>
  <c r="R383" i="4" s="1"/>
  <c r="P384" i="4"/>
  <c r="P383" i="4" s="1"/>
  <c r="BI381" i="4"/>
  <c r="BH381" i="4"/>
  <c r="BG381" i="4"/>
  <c r="BF381" i="4"/>
  <c r="T381" i="4"/>
  <c r="R381" i="4"/>
  <c r="P381" i="4"/>
  <c r="BI379" i="4"/>
  <c r="BH379" i="4"/>
  <c r="BG379" i="4"/>
  <c r="BF379" i="4"/>
  <c r="T379" i="4"/>
  <c r="R379" i="4"/>
  <c r="P379" i="4"/>
  <c r="BI377" i="4"/>
  <c r="BH377" i="4"/>
  <c r="BG377" i="4"/>
  <c r="BF377" i="4"/>
  <c r="T377" i="4"/>
  <c r="R377" i="4"/>
  <c r="P377" i="4"/>
  <c r="BI375" i="4"/>
  <c r="BH375" i="4"/>
  <c r="BG375" i="4"/>
  <c r="BF375" i="4"/>
  <c r="T375" i="4"/>
  <c r="R375" i="4"/>
  <c r="P375" i="4"/>
  <c r="BI373" i="4"/>
  <c r="BH373" i="4"/>
  <c r="BG373" i="4"/>
  <c r="BF373" i="4"/>
  <c r="T373" i="4"/>
  <c r="R373" i="4"/>
  <c r="P373" i="4"/>
  <c r="BI371" i="4"/>
  <c r="BH371" i="4"/>
  <c r="BG371" i="4"/>
  <c r="BF371" i="4"/>
  <c r="T371" i="4"/>
  <c r="R371" i="4"/>
  <c r="P371" i="4"/>
  <c r="BI370" i="4"/>
  <c r="BH370" i="4"/>
  <c r="BG370" i="4"/>
  <c r="BF370" i="4"/>
  <c r="T370" i="4"/>
  <c r="R370" i="4"/>
  <c r="P370" i="4"/>
  <c r="BI368" i="4"/>
  <c r="BH368" i="4"/>
  <c r="BG368" i="4"/>
  <c r="BF368" i="4"/>
  <c r="T368" i="4"/>
  <c r="R368" i="4"/>
  <c r="P368" i="4"/>
  <c r="BI367" i="4"/>
  <c r="BH367" i="4"/>
  <c r="BG367" i="4"/>
  <c r="BF367" i="4"/>
  <c r="T367" i="4"/>
  <c r="R367" i="4"/>
  <c r="P367" i="4"/>
  <c r="BI365" i="4"/>
  <c r="BH365" i="4"/>
  <c r="BG365" i="4"/>
  <c r="BF365" i="4"/>
  <c r="T365" i="4"/>
  <c r="R365" i="4"/>
  <c r="P365" i="4"/>
  <c r="BI363" i="4"/>
  <c r="BH363" i="4"/>
  <c r="BG363" i="4"/>
  <c r="BF363" i="4"/>
  <c r="T363" i="4"/>
  <c r="R363" i="4"/>
  <c r="P363" i="4"/>
  <c r="BI361" i="4"/>
  <c r="BH361" i="4"/>
  <c r="BG361" i="4"/>
  <c r="BF361" i="4"/>
  <c r="T361" i="4"/>
  <c r="R361" i="4"/>
  <c r="P361" i="4"/>
  <c r="BI359" i="4"/>
  <c r="BH359" i="4"/>
  <c r="BG359" i="4"/>
  <c r="BF359" i="4"/>
  <c r="T359" i="4"/>
  <c r="R359" i="4"/>
  <c r="P359" i="4"/>
  <c r="BI357" i="4"/>
  <c r="BH357" i="4"/>
  <c r="BG357" i="4"/>
  <c r="BF357" i="4"/>
  <c r="T357" i="4"/>
  <c r="R357" i="4"/>
  <c r="P357" i="4"/>
  <c r="BI355" i="4"/>
  <c r="BH355" i="4"/>
  <c r="BG355" i="4"/>
  <c r="BF355" i="4"/>
  <c r="T355" i="4"/>
  <c r="R355" i="4"/>
  <c r="P355" i="4"/>
  <c r="BI353" i="4"/>
  <c r="BH353" i="4"/>
  <c r="BG353" i="4"/>
  <c r="BF353" i="4"/>
  <c r="T353" i="4"/>
  <c r="R353" i="4"/>
  <c r="P353" i="4"/>
  <c r="BI351" i="4"/>
  <c r="BH351" i="4"/>
  <c r="BG351" i="4"/>
  <c r="BF351" i="4"/>
  <c r="T351" i="4"/>
  <c r="R351" i="4"/>
  <c r="P351" i="4"/>
  <c r="BI350" i="4"/>
  <c r="BH350" i="4"/>
  <c r="BG350" i="4"/>
  <c r="BF350" i="4"/>
  <c r="T350" i="4"/>
  <c r="R350" i="4"/>
  <c r="P350" i="4"/>
  <c r="BI348" i="4"/>
  <c r="BH348" i="4"/>
  <c r="BG348" i="4"/>
  <c r="BF348" i="4"/>
  <c r="T348" i="4"/>
  <c r="R348" i="4"/>
  <c r="P348" i="4"/>
  <c r="BI346" i="4"/>
  <c r="BH346" i="4"/>
  <c r="BG346" i="4"/>
  <c r="BF346" i="4"/>
  <c r="T346" i="4"/>
  <c r="R346" i="4"/>
  <c r="P346" i="4"/>
  <c r="BI344" i="4"/>
  <c r="BH344" i="4"/>
  <c r="BG344" i="4"/>
  <c r="BF344" i="4"/>
  <c r="T344" i="4"/>
  <c r="R344" i="4"/>
  <c r="P344" i="4"/>
  <c r="BI342" i="4"/>
  <c r="BH342" i="4"/>
  <c r="BG342" i="4"/>
  <c r="BF342" i="4"/>
  <c r="T342" i="4"/>
  <c r="R342" i="4"/>
  <c r="P342" i="4"/>
  <c r="BI340" i="4"/>
  <c r="BH340" i="4"/>
  <c r="BG340" i="4"/>
  <c r="BF340" i="4"/>
  <c r="T340" i="4"/>
  <c r="R340" i="4"/>
  <c r="P340" i="4"/>
  <c r="BI338" i="4"/>
  <c r="BH338" i="4"/>
  <c r="BG338" i="4"/>
  <c r="BF338" i="4"/>
  <c r="T338" i="4"/>
  <c r="R338" i="4"/>
  <c r="P338" i="4"/>
  <c r="BI337" i="4"/>
  <c r="BH337" i="4"/>
  <c r="BG337" i="4"/>
  <c r="BF337" i="4"/>
  <c r="T337" i="4"/>
  <c r="R337" i="4"/>
  <c r="P337" i="4"/>
  <c r="BI334" i="4"/>
  <c r="BH334" i="4"/>
  <c r="BG334" i="4"/>
  <c r="BF334" i="4"/>
  <c r="T334" i="4"/>
  <c r="R334" i="4"/>
  <c r="P334" i="4"/>
  <c r="BI332" i="4"/>
  <c r="BH332" i="4"/>
  <c r="BG332" i="4"/>
  <c r="BF332" i="4"/>
  <c r="T332" i="4"/>
  <c r="R332" i="4"/>
  <c r="P332" i="4"/>
  <c r="BI330" i="4"/>
  <c r="BH330" i="4"/>
  <c r="BG330" i="4"/>
  <c r="BF330" i="4"/>
  <c r="T330" i="4"/>
  <c r="R330" i="4"/>
  <c r="P330" i="4"/>
  <c r="BI328" i="4"/>
  <c r="BH328" i="4"/>
  <c r="BG328" i="4"/>
  <c r="BF328" i="4"/>
  <c r="T328" i="4"/>
  <c r="R328" i="4"/>
  <c r="P328" i="4"/>
  <c r="BI326" i="4"/>
  <c r="BH326" i="4"/>
  <c r="BG326" i="4"/>
  <c r="BF326" i="4"/>
  <c r="T326" i="4"/>
  <c r="R326" i="4"/>
  <c r="P326" i="4"/>
  <c r="BI324" i="4"/>
  <c r="BH324" i="4"/>
  <c r="BG324" i="4"/>
  <c r="BF324" i="4"/>
  <c r="T324" i="4"/>
  <c r="R324" i="4"/>
  <c r="P324" i="4"/>
  <c r="BI322" i="4"/>
  <c r="BH322" i="4"/>
  <c r="BG322" i="4"/>
  <c r="BF322" i="4"/>
  <c r="T322" i="4"/>
  <c r="R322" i="4"/>
  <c r="P322" i="4"/>
  <c r="BI320" i="4"/>
  <c r="BH320" i="4"/>
  <c r="BG320" i="4"/>
  <c r="BF320" i="4"/>
  <c r="T320" i="4"/>
  <c r="R320" i="4"/>
  <c r="P320" i="4"/>
  <c r="BI318" i="4"/>
  <c r="BH318" i="4"/>
  <c r="BG318" i="4"/>
  <c r="BF318" i="4"/>
  <c r="T318" i="4"/>
  <c r="R318" i="4"/>
  <c r="P318" i="4"/>
  <c r="BI316" i="4"/>
  <c r="BH316" i="4"/>
  <c r="BG316" i="4"/>
  <c r="BF316" i="4"/>
  <c r="T316" i="4"/>
  <c r="R316" i="4"/>
  <c r="P316" i="4"/>
  <c r="BI313" i="4"/>
  <c r="BH313" i="4"/>
  <c r="BG313" i="4"/>
  <c r="BF313" i="4"/>
  <c r="T313" i="4"/>
  <c r="R313" i="4"/>
  <c r="P313" i="4"/>
  <c r="BI312" i="4"/>
  <c r="BH312" i="4"/>
  <c r="BG312" i="4"/>
  <c r="BF312" i="4"/>
  <c r="T312" i="4"/>
  <c r="R312" i="4"/>
  <c r="P312" i="4"/>
  <c r="BI310" i="4"/>
  <c r="BH310" i="4"/>
  <c r="BG310" i="4"/>
  <c r="BF310" i="4"/>
  <c r="T310" i="4"/>
  <c r="R310" i="4"/>
  <c r="P310" i="4"/>
  <c r="BI308" i="4"/>
  <c r="BH308" i="4"/>
  <c r="BG308" i="4"/>
  <c r="BF308" i="4"/>
  <c r="T308" i="4"/>
  <c r="R308" i="4"/>
  <c r="P308" i="4"/>
  <c r="BI305" i="4"/>
  <c r="BH305" i="4"/>
  <c r="BG305" i="4"/>
  <c r="BF305" i="4"/>
  <c r="T305" i="4"/>
  <c r="R305" i="4"/>
  <c r="P305" i="4"/>
  <c r="BI303" i="4"/>
  <c r="BH303" i="4"/>
  <c r="BG303" i="4"/>
  <c r="BF303" i="4"/>
  <c r="T303" i="4"/>
  <c r="R303" i="4"/>
  <c r="P303" i="4"/>
  <c r="BI301" i="4"/>
  <c r="BH301" i="4"/>
  <c r="BG301" i="4"/>
  <c r="BF301" i="4"/>
  <c r="T301" i="4"/>
  <c r="R301" i="4"/>
  <c r="P301" i="4"/>
  <c r="BI299" i="4"/>
  <c r="BH299" i="4"/>
  <c r="BG299" i="4"/>
  <c r="BF299" i="4"/>
  <c r="T299" i="4"/>
  <c r="R299" i="4"/>
  <c r="P299" i="4"/>
  <c r="BI297" i="4"/>
  <c r="BH297" i="4"/>
  <c r="BG297" i="4"/>
  <c r="BF297" i="4"/>
  <c r="T297" i="4"/>
  <c r="R297" i="4"/>
  <c r="P297" i="4"/>
  <c r="BI293" i="4"/>
  <c r="BH293" i="4"/>
  <c r="BG293" i="4"/>
  <c r="BF293" i="4"/>
  <c r="T293" i="4"/>
  <c r="R293" i="4"/>
  <c r="P293" i="4"/>
  <c r="BI290" i="4"/>
  <c r="BH290" i="4"/>
  <c r="BG290" i="4"/>
  <c r="BF290" i="4"/>
  <c r="T290" i="4"/>
  <c r="R290" i="4"/>
  <c r="P290" i="4"/>
  <c r="BI287" i="4"/>
  <c r="BH287" i="4"/>
  <c r="BG287" i="4"/>
  <c r="BF287" i="4"/>
  <c r="T287" i="4"/>
  <c r="R287" i="4"/>
  <c r="P287" i="4"/>
  <c r="BI284" i="4"/>
  <c r="BH284" i="4"/>
  <c r="BG284" i="4"/>
  <c r="BF284" i="4"/>
  <c r="T284" i="4"/>
  <c r="R284" i="4"/>
  <c r="P284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8" i="4"/>
  <c r="BH278" i="4"/>
  <c r="BG278" i="4"/>
  <c r="BF278" i="4"/>
  <c r="T278" i="4"/>
  <c r="R278" i="4"/>
  <c r="P278" i="4"/>
  <c r="BI275" i="4"/>
  <c r="BH275" i="4"/>
  <c r="BG275" i="4"/>
  <c r="BF275" i="4"/>
  <c r="T275" i="4"/>
  <c r="R275" i="4"/>
  <c r="P275" i="4"/>
  <c r="BI273" i="4"/>
  <c r="BH273" i="4"/>
  <c r="BG273" i="4"/>
  <c r="BF273" i="4"/>
  <c r="T273" i="4"/>
  <c r="R273" i="4"/>
  <c r="P273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7" i="4"/>
  <c r="BH257" i="4"/>
  <c r="BG257" i="4"/>
  <c r="BF257" i="4"/>
  <c r="T257" i="4"/>
  <c r="R257" i="4"/>
  <c r="P257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0" i="4"/>
  <c r="BH240" i="4"/>
  <c r="BG240" i="4"/>
  <c r="BF240" i="4"/>
  <c r="T240" i="4"/>
  <c r="R240" i="4"/>
  <c r="P240" i="4"/>
  <c r="BI237" i="4"/>
  <c r="BH237" i="4"/>
  <c r="BG237" i="4"/>
  <c r="BF237" i="4"/>
  <c r="T237" i="4"/>
  <c r="R237" i="4"/>
  <c r="P237" i="4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6" i="4"/>
  <c r="BH216" i="4"/>
  <c r="BG216" i="4"/>
  <c r="BF216" i="4"/>
  <c r="T216" i="4"/>
  <c r="R216" i="4"/>
  <c r="P216" i="4"/>
  <c r="BI214" i="4"/>
  <c r="BH214" i="4"/>
  <c r="BG214" i="4"/>
  <c r="BF214" i="4"/>
  <c r="T214" i="4"/>
  <c r="R214" i="4"/>
  <c r="P214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8" i="4"/>
  <c r="BH208" i="4"/>
  <c r="BG208" i="4"/>
  <c r="BF208" i="4"/>
  <c r="T208" i="4"/>
  <c r="R208" i="4"/>
  <c r="P208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62" i="4"/>
  <c r="BH162" i="4"/>
  <c r="BG162" i="4"/>
  <c r="BF162" i="4"/>
  <c r="T162" i="4"/>
  <c r="R162" i="4"/>
  <c r="P162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F134" i="4"/>
  <c r="E132" i="4"/>
  <c r="F89" i="4"/>
  <c r="E87" i="4"/>
  <c r="J24" i="4"/>
  <c r="E24" i="4"/>
  <c r="J137" i="4" s="1"/>
  <c r="J23" i="4"/>
  <c r="J21" i="4"/>
  <c r="E21" i="4"/>
  <c r="J136" i="4" s="1"/>
  <c r="J20" i="4"/>
  <c r="J18" i="4"/>
  <c r="E18" i="4"/>
  <c r="F92" i="4" s="1"/>
  <c r="J17" i="4"/>
  <c r="J15" i="4"/>
  <c r="E15" i="4"/>
  <c r="F91" i="4" s="1"/>
  <c r="J14" i="4"/>
  <c r="J12" i="4"/>
  <c r="J89" i="4" s="1"/>
  <c r="E7" i="4"/>
  <c r="E130" i="4" s="1"/>
  <c r="J37" i="3"/>
  <c r="J36" i="3"/>
  <c r="AY96" i="1"/>
  <c r="J35" i="3"/>
  <c r="AX96" i="1" s="1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79" i="3"/>
  <c r="BH179" i="3"/>
  <c r="BG179" i="3"/>
  <c r="BF179" i="3"/>
  <c r="T179" i="3"/>
  <c r="T178" i="3"/>
  <c r="R179" i="3"/>
  <c r="R178" i="3" s="1"/>
  <c r="P179" i="3"/>
  <c r="P178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F118" i="3"/>
  <c r="E116" i="3"/>
  <c r="F89" i="3"/>
  <c r="E87" i="3"/>
  <c r="J24" i="3"/>
  <c r="E24" i="3"/>
  <c r="J92" i="3" s="1"/>
  <c r="J23" i="3"/>
  <c r="J21" i="3"/>
  <c r="E21" i="3"/>
  <c r="J120" i="3"/>
  <c r="J20" i="3"/>
  <c r="J18" i="3"/>
  <c r="E18" i="3"/>
  <c r="F92" i="3" s="1"/>
  <c r="J17" i="3"/>
  <c r="J15" i="3"/>
  <c r="E15" i="3"/>
  <c r="F91" i="3"/>
  <c r="J14" i="3"/>
  <c r="J12" i="3"/>
  <c r="J118" i="3" s="1"/>
  <c r="E7" i="3"/>
  <c r="E85" i="3" s="1"/>
  <c r="J37" i="2"/>
  <c r="J36" i="2"/>
  <c r="AY95" i="1" s="1"/>
  <c r="J35" i="2"/>
  <c r="AX95" i="1" s="1"/>
  <c r="BI296" i="2"/>
  <c r="BH296" i="2"/>
  <c r="BG296" i="2"/>
  <c r="BF296" i="2"/>
  <c r="T296" i="2"/>
  <c r="T295" i="2" s="1"/>
  <c r="R296" i="2"/>
  <c r="R295" i="2" s="1"/>
  <c r="P296" i="2"/>
  <c r="P295" i="2" s="1"/>
  <c r="BI293" i="2"/>
  <c r="BH293" i="2"/>
  <c r="BG293" i="2"/>
  <c r="BF293" i="2"/>
  <c r="T293" i="2"/>
  <c r="T292" i="2" s="1"/>
  <c r="R293" i="2"/>
  <c r="R292" i="2"/>
  <c r="P293" i="2"/>
  <c r="P292" i="2" s="1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F127" i="2"/>
  <c r="E125" i="2"/>
  <c r="F89" i="2"/>
  <c r="E87" i="2"/>
  <c r="J24" i="2"/>
  <c r="E24" i="2"/>
  <c r="J130" i="2" s="1"/>
  <c r="J23" i="2"/>
  <c r="J21" i="2"/>
  <c r="E21" i="2"/>
  <c r="J129" i="2" s="1"/>
  <c r="J20" i="2"/>
  <c r="J18" i="2"/>
  <c r="E18" i="2"/>
  <c r="F92" i="2" s="1"/>
  <c r="J17" i="2"/>
  <c r="J15" i="2"/>
  <c r="E15" i="2"/>
  <c r="F129" i="2" s="1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293" i="2"/>
  <c r="BK286" i="2"/>
  <c r="BK199" i="2"/>
  <c r="BK138" i="2"/>
  <c r="BK254" i="2"/>
  <c r="BK221" i="2"/>
  <c r="J162" i="2"/>
  <c r="J249" i="2"/>
  <c r="BK170" i="2"/>
  <c r="BK275" i="2"/>
  <c r="J235" i="2"/>
  <c r="J173" i="2"/>
  <c r="BK264" i="2"/>
  <c r="J148" i="2"/>
  <c r="J166" i="2"/>
  <c r="BK256" i="2"/>
  <c r="BK217" i="2"/>
  <c r="J192" i="2"/>
  <c r="J143" i="3"/>
  <c r="J186" i="3"/>
  <c r="J151" i="3"/>
  <c r="BK189" i="3"/>
  <c r="BK130" i="3"/>
  <c r="J174" i="3"/>
  <c r="BK140" i="3"/>
  <c r="BK151" i="3"/>
  <c r="J146" i="3"/>
  <c r="BK143" i="3"/>
  <c r="J482" i="4"/>
  <c r="J462" i="4"/>
  <c r="J417" i="4"/>
  <c r="J375" i="4"/>
  <c r="J281" i="4"/>
  <c r="BK246" i="4"/>
  <c r="BK214" i="4"/>
  <c r="J192" i="4"/>
  <c r="BK342" i="4"/>
  <c r="J301" i="4"/>
  <c r="J186" i="4"/>
  <c r="BK437" i="4"/>
  <c r="BK433" i="4"/>
  <c r="BK412" i="4"/>
  <c r="BK410" i="4"/>
  <c r="J409" i="4"/>
  <c r="J405" i="4"/>
  <c r="J391" i="4"/>
  <c r="J379" i="4"/>
  <c r="BK373" i="4"/>
  <c r="BK371" i="4"/>
  <c r="J334" i="4"/>
  <c r="J303" i="4"/>
  <c r="BK245" i="4"/>
  <c r="BK233" i="4"/>
  <c r="J208" i="4"/>
  <c r="J162" i="4"/>
  <c r="BK449" i="4"/>
  <c r="J344" i="4"/>
  <c r="BK262" i="4"/>
  <c r="J243" i="4"/>
  <c r="J184" i="4"/>
  <c r="J437" i="4"/>
  <c r="J397" i="4"/>
  <c r="BK370" i="4"/>
  <c r="J348" i="4"/>
  <c r="BK293" i="4"/>
  <c r="BK252" i="4"/>
  <c r="J220" i="4"/>
  <c r="BK187" i="4"/>
  <c r="BK399" i="4"/>
  <c r="BK350" i="4"/>
  <c r="BK237" i="4"/>
  <c r="BK208" i="4"/>
  <c r="J157" i="4"/>
  <c r="BK431" i="4"/>
  <c r="BK422" i="4"/>
  <c r="BK406" i="4"/>
  <c r="BK271" i="4"/>
  <c r="J261" i="4"/>
  <c r="J194" i="4"/>
  <c r="J145" i="4"/>
  <c r="J484" i="4"/>
  <c r="J436" i="4"/>
  <c r="J326" i="4"/>
  <c r="BK305" i="4"/>
  <c r="J284" i="4"/>
  <c r="J278" i="4"/>
  <c r="BK265" i="4"/>
  <c r="J260" i="4"/>
  <c r="BK230" i="4"/>
  <c r="BK210" i="4"/>
  <c r="BK182" i="4"/>
  <c r="J151" i="4"/>
  <c r="BK241" i="5"/>
  <c r="BK195" i="5"/>
  <c r="J172" i="5"/>
  <c r="J151" i="5"/>
  <c r="J257" i="5"/>
  <c r="J220" i="5"/>
  <c r="BK204" i="5"/>
  <c r="BK188" i="5"/>
  <c r="J182" i="5"/>
  <c r="BK243" i="5"/>
  <c r="BK214" i="5"/>
  <c r="J194" i="5"/>
  <c r="BK169" i="5"/>
  <c r="BK130" i="5"/>
  <c r="BK235" i="5"/>
  <c r="J214" i="5"/>
  <c r="BK182" i="5"/>
  <c r="J170" i="5"/>
  <c r="BK139" i="5"/>
  <c r="BK237" i="5"/>
  <c r="J212" i="5"/>
  <c r="BK192" i="5"/>
  <c r="BK144" i="5"/>
  <c r="BK231" i="5"/>
  <c r="J190" i="5"/>
  <c r="BK135" i="5"/>
  <c r="J223" i="5"/>
  <c r="J184" i="5"/>
  <c r="J155" i="5"/>
  <c r="BK167" i="5"/>
  <c r="J147" i="6"/>
  <c r="BK126" i="6"/>
  <c r="BK143" i="6"/>
  <c r="BK307" i="7"/>
  <c r="BK288" i="7"/>
  <c r="J277" i="7"/>
  <c r="J228" i="7"/>
  <c r="BK194" i="7"/>
  <c r="BK319" i="7"/>
  <c r="BK277" i="7"/>
  <c r="BK213" i="7"/>
  <c r="J323" i="7"/>
  <c r="J305" i="7"/>
  <c r="BK292" i="7"/>
  <c r="BK268" i="7"/>
  <c r="J205" i="7"/>
  <c r="J161" i="7"/>
  <c r="J139" i="7"/>
  <c r="BK329" i="7"/>
  <c r="J292" i="7"/>
  <c r="J249" i="7"/>
  <c r="BK186" i="7"/>
  <c r="BK147" i="7"/>
  <c r="J315" i="7"/>
  <c r="BK276" i="7"/>
  <c r="J241" i="7"/>
  <c r="BK197" i="7"/>
  <c r="J181" i="7"/>
  <c r="BK135" i="7"/>
  <c r="BK279" i="7"/>
  <c r="BK241" i="7"/>
  <c r="BK217" i="7"/>
  <c r="J145" i="7"/>
  <c r="BK257" i="7"/>
  <c r="J197" i="7"/>
  <c r="BK154" i="7"/>
  <c r="BK136" i="7"/>
  <c r="BK290" i="7"/>
  <c r="J219" i="7"/>
  <c r="BK157" i="7"/>
  <c r="BK181" i="8"/>
  <c r="BK155" i="8"/>
  <c r="J128" i="8"/>
  <c r="J173" i="8"/>
  <c r="BK137" i="8"/>
  <c r="BK148" i="8"/>
  <c r="BK169" i="8"/>
  <c r="BK192" i="8"/>
  <c r="BK161" i="8"/>
  <c r="BK130" i="8"/>
  <c r="BK182" i="8"/>
  <c r="BK172" i="8"/>
  <c r="J149" i="8"/>
  <c r="BK121" i="8"/>
  <c r="J156" i="8"/>
  <c r="J157" i="8"/>
  <c r="BK175" i="9"/>
  <c r="BK144" i="9"/>
  <c r="J188" i="9"/>
  <c r="BK189" i="9"/>
  <c r="J148" i="9"/>
  <c r="J199" i="9"/>
  <c r="J176" i="9"/>
  <c r="J158" i="9"/>
  <c r="J195" i="9"/>
  <c r="BK179" i="9"/>
  <c r="BK148" i="9"/>
  <c r="BK183" i="9"/>
  <c r="BK146" i="9"/>
  <c r="BK178" i="9"/>
  <c r="J165" i="9"/>
  <c r="J129" i="9"/>
  <c r="J170" i="11"/>
  <c r="J153" i="11"/>
  <c r="BK132" i="11"/>
  <c r="BK160" i="11"/>
  <c r="BK127" i="11"/>
  <c r="J160" i="11"/>
  <c r="BK145" i="11"/>
  <c r="J159" i="11"/>
  <c r="J145" i="11"/>
  <c r="J124" i="11"/>
  <c r="J155" i="11"/>
  <c r="BK140" i="11"/>
  <c r="BK153" i="11"/>
  <c r="J166" i="11"/>
  <c r="J122" i="11"/>
  <c r="J126" i="11"/>
  <c r="J195" i="12"/>
  <c r="J290" i="2"/>
  <c r="J275" i="2"/>
  <c r="J221" i="2"/>
  <c r="J143" i="2"/>
  <c r="J252" i="2"/>
  <c r="J231" i="2"/>
  <c r="J194" i="2"/>
  <c r="J158" i="2"/>
  <c r="J233" i="2"/>
  <c r="J152" i="2"/>
  <c r="J272" i="2"/>
  <c r="J229" i="2"/>
  <c r="BK160" i="2"/>
  <c r="BK260" i="2"/>
  <c r="BK243" i="2"/>
  <c r="BK182" i="2"/>
  <c r="BK136" i="2"/>
  <c r="BK164" i="2"/>
  <c r="BK233" i="2"/>
  <c r="J138" i="2"/>
  <c r="BK155" i="3"/>
  <c r="J130" i="3"/>
  <c r="J183" i="3"/>
  <c r="BK152" i="3"/>
  <c r="J133" i="3"/>
  <c r="J132" i="3"/>
  <c r="J185" i="3"/>
  <c r="BK136" i="3"/>
  <c r="BK160" i="3"/>
  <c r="J166" i="3"/>
  <c r="J155" i="3"/>
  <c r="J471" i="4"/>
  <c r="BK427" i="4"/>
  <c r="BK391" i="4"/>
  <c r="J351" i="4"/>
  <c r="BK254" i="4"/>
  <c r="J224" i="4"/>
  <c r="J210" i="4"/>
  <c r="J460" i="4"/>
  <c r="BK401" i="4"/>
  <c r="BK379" i="4"/>
  <c r="J324" i="4"/>
  <c r="J255" i="4"/>
  <c r="BK220" i="4"/>
  <c r="J216" i="4"/>
  <c r="BK206" i="4"/>
  <c r="BK204" i="4"/>
  <c r="BK200" i="4"/>
  <c r="BK194" i="4"/>
  <c r="BK169" i="4"/>
  <c r="BK468" i="4"/>
  <c r="BK444" i="4"/>
  <c r="J266" i="4"/>
  <c r="BK229" i="4"/>
  <c r="J173" i="4"/>
  <c r="J478" i="4"/>
  <c r="BK405" i="4"/>
  <c r="BK337" i="4"/>
  <c r="J245" i="4"/>
  <c r="J197" i="4"/>
  <c r="J449" i="4"/>
  <c r="BK409" i="4"/>
  <c r="J355" i="4"/>
  <c r="J312" i="4"/>
  <c r="BK251" i="4"/>
  <c r="J214" i="4"/>
  <c r="BK184" i="4"/>
  <c r="J365" i="4"/>
  <c r="BK312" i="4"/>
  <c r="BK242" i="4"/>
  <c r="J178" i="4"/>
  <c r="BK471" i="4"/>
  <c r="J427" i="4"/>
  <c r="J410" i="4"/>
  <c r="BK353" i="4"/>
  <c r="J313" i="4"/>
  <c r="BK260" i="4"/>
  <c r="BK153" i="4"/>
  <c r="BK492" i="4"/>
  <c r="BK484" i="4"/>
  <c r="BK441" i="4"/>
  <c r="J373" i="4"/>
  <c r="J176" i="4"/>
  <c r="BK223" i="5"/>
  <c r="J188" i="5"/>
  <c r="BK157" i="5"/>
  <c r="J261" i="5"/>
  <c r="BK226" i="5"/>
  <c r="J206" i="5"/>
  <c r="J191" i="5"/>
  <c r="BK179" i="5"/>
  <c r="J132" i="5"/>
  <c r="BK201" i="5"/>
  <c r="BK185" i="5"/>
  <c r="BK170" i="5"/>
  <c r="J255" i="5"/>
  <c r="BK238" i="5"/>
  <c r="BK190" i="5"/>
  <c r="BK172" i="5"/>
  <c r="BK163" i="5"/>
  <c r="J258" i="5"/>
  <c r="BK220" i="5"/>
  <c r="J204" i="5"/>
  <c r="BK175" i="5"/>
  <c r="J130" i="5"/>
  <c r="J196" i="5"/>
  <c r="BK183" i="5"/>
  <c r="BK161" i="5"/>
  <c r="J237" i="5"/>
  <c r="J219" i="5"/>
  <c r="J174" i="5"/>
  <c r="J141" i="5"/>
  <c r="J158" i="5"/>
  <c r="J143" i="6"/>
  <c r="BK135" i="6"/>
  <c r="J135" i="6"/>
  <c r="BK318" i="7"/>
  <c r="BK294" i="7"/>
  <c r="J274" i="7"/>
  <c r="BK249" i="7"/>
  <c r="BK196" i="7"/>
  <c r="BK161" i="7"/>
  <c r="J322" i="7"/>
  <c r="J280" i="7"/>
  <c r="J243" i="7"/>
  <c r="BK175" i="7"/>
  <c r="BK146" i="7"/>
  <c r="J332" i="7"/>
  <c r="J313" i="7"/>
  <c r="BK296" i="7"/>
  <c r="J288" i="7"/>
  <c r="BK263" i="7"/>
  <c r="J213" i="7"/>
  <c r="BK190" i="7"/>
  <c r="BK148" i="7"/>
  <c r="BK323" i="7"/>
  <c r="J309" i="7"/>
  <c r="BK261" i="7"/>
  <c r="BK220" i="7"/>
  <c r="J169" i="7"/>
  <c r="BK145" i="7"/>
  <c r="J134" i="7"/>
  <c r="BK320" i="7"/>
  <c r="BK280" i="7"/>
  <c r="J259" i="7"/>
  <c r="BK229" i="7"/>
  <c r="J192" i="7"/>
  <c r="BK152" i="7"/>
  <c r="J316" i="7"/>
  <c r="J263" i="7"/>
  <c r="J233" i="7"/>
  <c r="J214" i="7"/>
  <c r="J163" i="7"/>
  <c r="BK159" i="7"/>
  <c r="BK139" i="7"/>
  <c r="BK313" i="7"/>
  <c r="J257" i="7"/>
  <c r="BK171" i="7"/>
  <c r="J192" i="8"/>
  <c r="BK165" i="8"/>
  <c r="BK152" i="8"/>
  <c r="J179" i="8"/>
  <c r="BK146" i="8"/>
  <c r="J181" i="8"/>
  <c r="J165" i="8"/>
  <c r="J144" i="8"/>
  <c r="BK140" i="8"/>
  <c r="J184" i="8"/>
  <c r="J147" i="8"/>
  <c r="BK132" i="8"/>
  <c r="J185" i="8"/>
  <c r="J162" i="8"/>
  <c r="J137" i="8"/>
  <c r="J169" i="8"/>
  <c r="BK191" i="8"/>
  <c r="BK191" i="9"/>
  <c r="J159" i="9"/>
  <c r="J131" i="9"/>
  <c r="BK162" i="9"/>
  <c r="BK128" i="9"/>
  <c r="BK136" i="9"/>
  <c r="J193" i="9"/>
  <c r="J175" i="9"/>
  <c r="J146" i="9"/>
  <c r="BK122" i="9"/>
  <c r="J184" i="9"/>
  <c r="BK142" i="9"/>
  <c r="J181" i="9"/>
  <c r="J142" i="9"/>
  <c r="BK181" i="9"/>
  <c r="BK152" i="9"/>
  <c r="BK138" i="9"/>
  <c r="J165" i="11"/>
  <c r="BK141" i="11"/>
  <c r="BK175" i="11"/>
  <c r="J154" i="11"/>
  <c r="BK165" i="11"/>
  <c r="J151" i="11"/>
  <c r="BK124" i="11"/>
  <c r="BK155" i="11"/>
  <c r="BK129" i="11"/>
  <c r="BK161" i="11"/>
  <c r="J143" i="11"/>
  <c r="J128" i="11"/>
  <c r="J131" i="11"/>
  <c r="BK147" i="11"/>
  <c r="J134" i="11"/>
  <c r="BK207" i="12"/>
  <c r="J160" i="12"/>
  <c r="BK145" i="12"/>
  <c r="J136" i="12"/>
  <c r="J183" i="12"/>
  <c r="J145" i="12"/>
  <c r="BK166" i="12"/>
  <c r="J207" i="12"/>
  <c r="BK187" i="12"/>
  <c r="BK134" i="12"/>
  <c r="J200" i="12"/>
  <c r="J176" i="12"/>
  <c r="J156" i="12"/>
  <c r="BK138" i="12"/>
  <c r="BK185" i="12"/>
  <c r="BK132" i="12"/>
  <c r="BK207" i="13"/>
  <c r="J177" i="13"/>
  <c r="BK156" i="13"/>
  <c r="J220" i="13"/>
  <c r="BK175" i="13"/>
  <c r="J137" i="13"/>
  <c r="BK191" i="13"/>
  <c r="J209" i="13"/>
  <c r="J180" i="13"/>
  <c r="J200" i="13"/>
  <c r="J210" i="13"/>
  <c r="J171" i="13"/>
  <c r="J212" i="13"/>
  <c r="BK137" i="13"/>
  <c r="J149" i="13"/>
  <c r="BK288" i="2"/>
  <c r="BK235" i="2"/>
  <c r="BK196" i="2"/>
  <c r="J286" i="2"/>
  <c r="BK246" i="2"/>
  <c r="BK167" i="2"/>
  <c r="J256" i="2"/>
  <c r="BK179" i="2"/>
  <c r="BK145" i="2"/>
  <c r="BK252" i="2"/>
  <c r="J227" i="2"/>
  <c r="BK152" i="2"/>
  <c r="J179" i="2"/>
  <c r="BK262" i="2"/>
  <c r="BK158" i="2"/>
  <c r="J223" i="2"/>
  <c r="J156" i="2"/>
  <c r="J168" i="3"/>
  <c r="J149" i="3"/>
  <c r="BK129" i="3"/>
  <c r="BK171" i="3"/>
  <c r="J140" i="3"/>
  <c r="J179" i="3"/>
  <c r="BK183" i="3"/>
  <c r="BK154" i="3"/>
  <c r="BK168" i="3"/>
  <c r="BK159" i="3"/>
  <c r="J158" i="3"/>
  <c r="BK149" i="3"/>
  <c r="J431" i="4"/>
  <c r="BK421" i="4"/>
  <c r="J399" i="4"/>
  <c r="BK357" i="4"/>
  <c r="J270" i="4"/>
  <c r="BK240" i="4"/>
  <c r="BK180" i="4"/>
  <c r="J155" i="4"/>
  <c r="J407" i="4"/>
  <c r="BK355" i="4"/>
  <c r="J305" i="4"/>
  <c r="J474" i="4"/>
  <c r="BK465" i="4"/>
  <c r="J318" i="4"/>
  <c r="J290" i="4"/>
  <c r="J248" i="4"/>
  <c r="J242" i="4"/>
  <c r="J171" i="4"/>
  <c r="J143" i="4"/>
  <c r="J447" i="4"/>
  <c r="J361" i="4"/>
  <c r="J332" i="4"/>
  <c r="J297" i="4"/>
  <c r="BK259" i="4"/>
  <c r="BK145" i="4"/>
  <c r="BK436" i="4"/>
  <c r="BK396" i="4"/>
  <c r="BK377" i="4"/>
  <c r="BK351" i="4"/>
  <c r="BK313" i="4"/>
  <c r="J287" i="4"/>
  <c r="J230" i="4"/>
  <c r="J204" i="4"/>
  <c r="BK190" i="4"/>
  <c r="J457" i="4"/>
  <c r="BK363" i="4"/>
  <c r="J310" i="4"/>
  <c r="J249" i="4"/>
  <c r="J235" i="4"/>
  <c r="J180" i="4"/>
  <c r="BK155" i="4"/>
  <c r="J441" i="4"/>
  <c r="J415" i="4"/>
  <c r="BK365" i="4"/>
  <c r="BK328" i="4"/>
  <c r="J275" i="4"/>
  <c r="BK268" i="4"/>
  <c r="BK255" i="4"/>
  <c r="J149" i="4"/>
  <c r="BK486" i="4"/>
  <c r="BK476" i="4"/>
  <c r="J403" i="4"/>
  <c r="BK346" i="4"/>
  <c r="BK332" i="4"/>
  <c r="BK301" i="4"/>
  <c r="J185" i="5"/>
  <c r="BK166" i="5"/>
  <c r="J243" i="5"/>
  <c r="BK217" i="5"/>
  <c r="BK196" i="5"/>
  <c r="J171" i="5"/>
  <c r="J201" i="5"/>
  <c r="J175" i="5"/>
  <c r="BK151" i="5"/>
  <c r="BK209" i="5"/>
  <c r="BK171" i="5"/>
  <c r="BK186" i="5"/>
  <c r="BK147" i="5"/>
  <c r="BK139" i="6"/>
  <c r="J139" i="6"/>
  <c r="BK322" i="7"/>
  <c r="BK295" i="7"/>
  <c r="BK282" i="7"/>
  <c r="BK259" i="7"/>
  <c r="J223" i="7"/>
  <c r="BK179" i="7"/>
  <c r="J130" i="7"/>
  <c r="J296" i="7"/>
  <c r="J235" i="7"/>
  <c r="BK165" i="7"/>
  <c r="BK144" i="7"/>
  <c r="BK316" i="7"/>
  <c r="J304" i="7"/>
  <c r="J289" i="7"/>
  <c r="BK237" i="7"/>
  <c r="J212" i="7"/>
  <c r="BK183" i="7"/>
  <c r="BK134" i="7"/>
  <c r="BK130" i="7"/>
  <c r="BK315" i="7"/>
  <c r="BK289" i="7"/>
  <c r="BK223" i="7"/>
  <c r="J165" i="7"/>
  <c r="J307" i="7"/>
  <c r="BK267" i="7"/>
  <c r="J203" i="7"/>
  <c r="J190" i="7"/>
  <c r="BK163" i="7"/>
  <c r="J319" i="7"/>
  <c r="J276" i="7"/>
  <c r="BK231" i="7"/>
  <c r="BK286" i="7"/>
  <c r="J167" i="7"/>
  <c r="J147" i="7"/>
  <c r="J270" i="7"/>
  <c r="BK205" i="7"/>
  <c r="J143" i="7"/>
  <c r="BK174" i="8"/>
  <c r="J148" i="8"/>
  <c r="BK175" i="8"/>
  <c r="BK144" i="8"/>
  <c r="BK184" i="8"/>
  <c r="J163" i="8"/>
  <c r="J125" i="8"/>
  <c r="BK139" i="8"/>
  <c r="J170" i="8"/>
  <c r="BK141" i="8"/>
  <c r="BK189" i="8"/>
  <c r="J166" i="8"/>
  <c r="J152" i="8"/>
  <c r="BK193" i="8"/>
  <c r="BK120" i="8" s="1"/>
  <c r="J120" i="8" s="1"/>
  <c r="BK142" i="8"/>
  <c r="J153" i="8"/>
  <c r="J168" i="9"/>
  <c r="BK140" i="9"/>
  <c r="J152" i="9"/>
  <c r="BK169" i="9"/>
  <c r="J186" i="9"/>
  <c r="BK170" i="9"/>
  <c r="J133" i="9"/>
  <c r="BK176" i="9"/>
  <c r="J155" i="9"/>
  <c r="BK126" i="9"/>
  <c r="J162" i="9"/>
  <c r="J128" i="9"/>
  <c r="J167" i="9"/>
  <c r="BK133" i="9"/>
  <c r="J157" i="11"/>
  <c r="BK134" i="11"/>
  <c r="BK164" i="11"/>
  <c r="J140" i="11"/>
  <c r="J164" i="11"/>
  <c r="J191" i="12"/>
  <c r="BK189" i="12"/>
  <c r="J151" i="12"/>
  <c r="BK162" i="12"/>
  <c r="J142" i="12"/>
  <c r="J170" i="12"/>
  <c r="J147" i="12"/>
  <c r="J293" i="2"/>
  <c r="J282" i="2"/>
  <c r="BK225" i="2"/>
  <c r="BK150" i="2"/>
  <c r="J264" i="2"/>
  <c r="BK241" i="2"/>
  <c r="J200" i="2"/>
  <c r="BK156" i="2"/>
  <c r="J185" i="2"/>
  <c r="BK280" i="2"/>
  <c r="J248" i="2"/>
  <c r="J213" i="2"/>
  <c r="BK248" i="2"/>
  <c r="BK213" i="2"/>
  <c r="J199" i="2"/>
  <c r="BK169" i="2"/>
  <c r="BK177" i="2"/>
  <c r="J136" i="2"/>
  <c r="J145" i="2"/>
  <c r="BK173" i="2"/>
  <c r="BK143" i="2"/>
  <c r="BK163" i="3"/>
  <c r="BK146" i="3"/>
  <c r="J127" i="3"/>
  <c r="BK164" i="3"/>
  <c r="BK185" i="3"/>
  <c r="J135" i="3"/>
  <c r="BK179" i="3"/>
  <c r="BK156" i="3"/>
  <c r="BK132" i="3"/>
  <c r="J148" i="3"/>
  <c r="BK147" i="3"/>
  <c r="J147" i="3"/>
  <c r="BK474" i="4"/>
  <c r="BK424" i="4"/>
  <c r="BK407" i="4"/>
  <c r="BK397" i="4"/>
  <c r="BK278" i="4"/>
  <c r="BK222" i="4"/>
  <c r="BK197" i="4"/>
  <c r="BK162" i="4"/>
  <c r="J440" i="4"/>
  <c r="BK316" i="4"/>
  <c r="BK257" i="4"/>
  <c r="J147" i="4"/>
  <c r="J353" i="4"/>
  <c r="BK308" i="4"/>
  <c r="J265" i="4"/>
  <c r="BK218" i="4"/>
  <c r="BK167" i="4"/>
  <c r="BK460" i="4"/>
  <c r="J363" i="4"/>
  <c r="BK324" i="4"/>
  <c r="BK275" i="4"/>
  <c r="J188" i="4"/>
  <c r="BK440" i="4"/>
  <c r="BK403" i="4"/>
  <c r="J368" i="4"/>
  <c r="BK334" i="4"/>
  <c r="J299" i="4"/>
  <c r="J240" i="4"/>
  <c r="BK192" i="4"/>
  <c r="BK165" i="4"/>
  <c r="J381" i="4"/>
  <c r="J338" i="4"/>
  <c r="BK261" i="4"/>
  <c r="BK186" i="4"/>
  <c r="BK143" i="4"/>
  <c r="BK430" i="4"/>
  <c r="J412" i="4"/>
  <c r="BK361" i="4"/>
  <c r="BK303" i="4"/>
  <c r="BK188" i="4"/>
  <c r="J492" i="4"/>
  <c r="J486" i="4"/>
  <c r="BK462" i="4"/>
  <c r="J396" i="4"/>
  <c r="BK340" i="4"/>
  <c r="BK318" i="4"/>
  <c r="BK287" i="4"/>
  <c r="J268" i="4"/>
  <c r="J262" i="4"/>
  <c r="BK235" i="4"/>
  <c r="BK224" i="4"/>
  <c r="J187" i="4"/>
  <c r="BK258" i="5"/>
  <c r="J233" i="5"/>
  <c r="BK210" i="5"/>
  <c r="J179" i="5"/>
  <c r="BK155" i="5"/>
  <c r="J251" i="5"/>
  <c r="BK212" i="5"/>
  <c r="J202" i="5"/>
  <c r="J187" i="5"/>
  <c r="J161" i="5"/>
  <c r="BK233" i="5"/>
  <c r="J205" i="5"/>
  <c r="BK181" i="5"/>
  <c r="BK158" i="5"/>
  <c r="BK251" i="5"/>
  <c r="BK219" i="5"/>
  <c r="BK187" i="5"/>
  <c r="J176" i="5"/>
  <c r="BK160" i="5"/>
  <c r="BK257" i="5"/>
  <c r="J224" i="5"/>
  <c r="BK205" i="5"/>
  <c r="BK177" i="5"/>
  <c r="J138" i="5"/>
  <c r="J200" i="5"/>
  <c r="BK189" i="5"/>
  <c r="J142" i="5"/>
  <c r="J210" i="5"/>
  <c r="J177" i="5"/>
  <c r="J147" i="5"/>
  <c r="J163" i="5"/>
  <c r="BK132" i="5"/>
  <c r="BK133" i="6"/>
  <c r="J129" i="6"/>
  <c r="BK332" i="7"/>
  <c r="J299" i="7"/>
  <c r="BK287" i="7"/>
  <c r="BK265" i="7"/>
  <c r="BK215" i="7"/>
  <c r="J175" i="7"/>
  <c r="J326" i="7"/>
  <c r="J271" i="7"/>
  <c r="J215" i="7"/>
  <c r="BK169" i="7"/>
  <c r="J142" i="7"/>
  <c r="J320" i="7"/>
  <c r="BK309" i="7"/>
  <c r="J294" i="7"/>
  <c r="BK283" i="7"/>
  <c r="BK253" i="7"/>
  <c r="BK219" i="7"/>
  <c r="J194" i="7"/>
  <c r="BK167" i="7"/>
  <c r="J149" i="7"/>
  <c r="J306" i="7"/>
  <c r="J247" i="7"/>
  <c r="J196" i="7"/>
  <c r="BK155" i="7"/>
  <c r="J141" i="7"/>
  <c r="J331" i="7"/>
  <c r="J287" i="7"/>
  <c r="J245" i="7"/>
  <c r="BK201" i="7"/>
  <c r="BK177" i="7"/>
  <c r="BK141" i="7"/>
  <c r="J321" i="7"/>
  <c r="J290" i="7"/>
  <c r="J237" i="7"/>
  <c r="J222" i="7"/>
  <c r="J144" i="7"/>
  <c r="J217" i="7"/>
  <c r="J186" i="7"/>
  <c r="BK149" i="7"/>
  <c r="BK335" i="7"/>
  <c r="J265" i="7"/>
  <c r="BK199" i="7"/>
  <c r="J177" i="8"/>
  <c r="BK154" i="8"/>
  <c r="J187" i="8"/>
  <c r="J168" i="8"/>
  <c r="J142" i="8"/>
  <c r="BK178" i="8"/>
  <c r="J172" i="8"/>
  <c r="BK145" i="8"/>
  <c r="J160" i="8"/>
  <c r="J182" i="8"/>
  <c r="J145" i="8"/>
  <c r="J126" i="8"/>
  <c r="BK157" i="8"/>
  <c r="J135" i="8"/>
  <c r="BK167" i="8"/>
  <c r="J189" i="8"/>
  <c r="J140" i="8"/>
  <c r="J164" i="9"/>
  <c r="BK193" i="9"/>
  <c r="BK134" i="9"/>
  <c r="J166" i="9"/>
  <c r="J124" i="9"/>
  <c r="J178" i="9"/>
  <c r="BK165" i="9"/>
  <c r="J138" i="9"/>
  <c r="BK188" i="9"/>
  <c r="BK157" i="9"/>
  <c r="BK166" i="9"/>
  <c r="J125" i="9"/>
  <c r="BK158" i="9"/>
  <c r="BK137" i="9"/>
  <c r="BK174" i="11"/>
  <c r="BK150" i="11"/>
  <c r="BK128" i="11"/>
  <c r="BK151" i="11"/>
  <c r="BK173" i="11"/>
  <c r="J152" i="11"/>
  <c r="BK143" i="11"/>
  <c r="BK170" i="11"/>
  <c r="BK152" i="11"/>
  <c r="BK136" i="11"/>
  <c r="BK159" i="11"/>
  <c r="J146" i="11"/>
  <c r="BK131" i="11"/>
  <c r="BK157" i="11"/>
  <c r="BK122" i="11"/>
  <c r="J125" i="11"/>
  <c r="J138" i="12"/>
  <c r="J164" i="12"/>
  <c r="BK147" i="12"/>
  <c r="J140" i="12"/>
  <c r="J193" i="12"/>
  <c r="BK156" i="12"/>
  <c r="BK181" i="12"/>
  <c r="J158" i="12"/>
  <c r="BK202" i="12"/>
  <c r="BK176" i="12"/>
  <c r="J132" i="12"/>
  <c r="BK195" i="12"/>
  <c r="BK172" i="12"/>
  <c r="BK151" i="12"/>
  <c r="J128" i="12"/>
  <c r="J179" i="12"/>
  <c r="BK146" i="12"/>
  <c r="BK194" i="13"/>
  <c r="BK173" i="13"/>
  <c r="J157" i="13"/>
  <c r="BK149" i="13"/>
  <c r="J141" i="13"/>
  <c r="BK186" i="13"/>
  <c r="BK145" i="13"/>
  <c r="J205" i="13"/>
  <c r="BK167" i="13"/>
  <c r="BK197" i="13"/>
  <c r="BK210" i="13"/>
  <c r="BK221" i="13"/>
  <c r="J191" i="13"/>
  <c r="J154" i="13"/>
  <c r="BK147" i="13"/>
  <c r="J160" i="13"/>
  <c r="J296" i="2"/>
  <c r="J260" i="2"/>
  <c r="BK154" i="2"/>
  <c r="J280" i="2"/>
  <c r="BK227" i="2"/>
  <c r="BK166" i="2"/>
  <c r="J150" i="2"/>
  <c r="BK223" i="2"/>
  <c r="BK147" i="2"/>
  <c r="BK267" i="2"/>
  <c r="J216" i="2"/>
  <c r="J141" i="2"/>
  <c r="J251" i="2"/>
  <c r="J241" i="2"/>
  <c r="BK237" i="2"/>
  <c r="J225" i="2"/>
  <c r="BK192" i="2"/>
  <c r="J170" i="2"/>
  <c r="J160" i="2"/>
  <c r="J245" i="2"/>
  <c r="J188" i="2"/>
  <c r="J164" i="3"/>
  <c r="J157" i="3"/>
  <c r="BK138" i="3"/>
  <c r="BK174" i="3"/>
  <c r="BK148" i="3"/>
  <c r="BK186" i="3"/>
  <c r="J152" i="3"/>
  <c r="BK145" i="3"/>
  <c r="J160" i="3"/>
  <c r="BK158" i="3"/>
  <c r="J161" i="3"/>
  <c r="BK133" i="3"/>
  <c r="BK446" i="4"/>
  <c r="J370" i="4"/>
  <c r="J346" i="4"/>
  <c r="J252" i="4"/>
  <c r="J233" i="4"/>
  <c r="BK212" i="4"/>
  <c r="BK157" i="4"/>
  <c r="BK417" i="4"/>
  <c r="J371" i="4"/>
  <c r="BK320" i="4"/>
  <c r="J263" i="4"/>
  <c r="BK178" i="4"/>
  <c r="BK394" i="4"/>
  <c r="J308" i="4"/>
  <c r="BK179" i="12"/>
  <c r="BK212" i="13"/>
  <c r="BK183" i="13"/>
  <c r="BK160" i="13"/>
  <c r="J147" i="13"/>
  <c r="BK200" i="13"/>
  <c r="BK139" i="13"/>
  <c r="BK182" i="13"/>
  <c r="BK157" i="13"/>
  <c r="BK177" i="13"/>
  <c r="J194" i="13"/>
  <c r="J208" i="13"/>
  <c r="J167" i="13"/>
  <c r="BK169" i="13"/>
  <c r="J156" i="13"/>
  <c r="J132" i="7"/>
  <c r="BK312" i="7"/>
  <c r="BK271" i="7"/>
  <c r="BK214" i="7"/>
  <c r="J152" i="7"/>
  <c r="BK140" i="7"/>
  <c r="J302" i="7"/>
  <c r="J268" i="7"/>
  <c r="J239" i="7"/>
  <c r="J183" i="7"/>
  <c r="J154" i="7"/>
  <c r="BK331" i="7"/>
  <c r="BK301" i="7"/>
  <c r="BK247" i="7"/>
  <c r="J229" i="7"/>
  <c r="J201" i="7"/>
  <c r="J295" i="7"/>
  <c r="BK212" i="7"/>
  <c r="J155" i="7"/>
  <c r="BK132" i="7"/>
  <c r="BK285" i="7"/>
  <c r="J226" i="7"/>
  <c r="J135" i="7"/>
  <c r="BK163" i="8"/>
  <c r="BK149" i="8"/>
  <c r="BK185" i="8"/>
  <c r="BK150" i="8"/>
  <c r="J130" i="8"/>
  <c r="BK177" i="8"/>
  <c r="J155" i="8"/>
  <c r="BK166" i="8"/>
  <c r="BK133" i="8"/>
  <c r="J171" i="8"/>
  <c r="J133" i="8"/>
  <c r="J191" i="8"/>
  <c r="J174" i="8"/>
  <c r="BK153" i="8"/>
  <c r="BK128" i="8"/>
  <c r="J141" i="8"/>
  <c r="J143" i="8"/>
  <c r="BK173" i="9"/>
  <c r="J137" i="9"/>
  <c r="BK196" i="9"/>
  <c r="J140" i="9"/>
  <c r="J170" i="9"/>
  <c r="J134" i="9"/>
  <c r="J196" i="9"/>
  <c r="J173" i="9"/>
  <c r="J150" i="9"/>
  <c r="BK124" i="9"/>
  <c r="BK172" i="9"/>
  <c r="BK132" i="9"/>
  <c r="J177" i="9"/>
  <c r="J132" i="9"/>
  <c r="J169" i="9"/>
  <c r="J122" i="9"/>
  <c r="BK135" i="9"/>
  <c r="BK166" i="11"/>
  <c r="BK139" i="11"/>
  <c r="J163" i="11"/>
  <c r="BK146" i="11"/>
  <c r="J162" i="11"/>
  <c r="J148" i="11"/>
  <c r="J173" i="11"/>
  <c r="BK158" i="11"/>
  <c r="J144" i="11"/>
  <c r="J174" i="11"/>
  <c r="BK149" i="11"/>
  <c r="J139" i="11"/>
  <c r="BK162" i="11"/>
  <c r="BK130" i="11"/>
  <c r="J161" i="11"/>
  <c r="J130" i="11"/>
  <c r="BK128" i="12"/>
  <c r="J181" i="12"/>
  <c r="BK168" i="12"/>
  <c r="J146" i="12"/>
  <c r="J197" i="12"/>
  <c r="J162" i="12"/>
  <c r="BK204" i="12"/>
  <c r="BK214" i="13"/>
  <c r="J207" i="13"/>
  <c r="BK163" i="13"/>
  <c r="J216" i="13"/>
  <c r="J173" i="13"/>
  <c r="J159" i="13"/>
  <c r="J165" i="13"/>
  <c r="BK154" i="13"/>
  <c r="BK179" i="13"/>
  <c r="J134" i="13"/>
  <c r="BK189" i="13"/>
  <c r="BK171" i="13"/>
  <c r="BK141" i="13"/>
  <c r="BK290" i="2"/>
  <c r="J267" i="2"/>
  <c r="J217" i="2"/>
  <c r="BK282" i="2"/>
  <c r="BK249" i="2"/>
  <c r="J219" i="2"/>
  <c r="J164" i="2"/>
  <c r="J278" i="2"/>
  <c r="BK216" i="2"/>
  <c r="BK141" i="2"/>
  <c r="J237" i="2"/>
  <c r="BK200" i="2"/>
  <c r="BK194" i="2"/>
  <c r="BK175" i="2"/>
  <c r="BK188" i="2"/>
  <c r="BK162" i="2"/>
  <c r="J246" i="2"/>
  <c r="J169" i="2"/>
  <c r="AS94" i="1"/>
  <c r="BK161" i="3"/>
  <c r="BK127" i="3"/>
  <c r="BK157" i="3"/>
  <c r="J145" i="3"/>
  <c r="J138" i="3"/>
  <c r="J156" i="3"/>
  <c r="J476" i="4"/>
  <c r="J430" i="4"/>
  <c r="J401" i="4"/>
  <c r="J328" i="4"/>
  <c r="BK249" i="4"/>
  <c r="BK216" i="4"/>
  <c r="J206" i="4"/>
  <c r="BK173" i="4"/>
  <c r="J446" i="4"/>
  <c r="BK284" i="4"/>
  <c r="J182" i="4"/>
  <c r="BK368" i="4"/>
  <c r="BK310" i="4"/>
  <c r="J259" i="4"/>
  <c r="J227" i="4"/>
  <c r="J190" i="4"/>
  <c r="BK151" i="4"/>
  <c r="J465" i="4"/>
  <c r="BK348" i="4"/>
  <c r="BK322" i="4"/>
  <c r="BK226" i="4"/>
  <c r="J167" i="4"/>
  <c r="BK415" i="4"/>
  <c r="BK381" i="4"/>
  <c r="J357" i="4"/>
  <c r="J320" i="4"/>
  <c r="J246" i="4"/>
  <c r="J202" i="4"/>
  <c r="BK176" i="4"/>
  <c r="BK384" i="4"/>
  <c r="BK383" i="4" s="1"/>
  <c r="BK359" i="4"/>
  <c r="J271" i="4"/>
  <c r="J218" i="4"/>
  <c r="J169" i="4"/>
  <c r="J444" i="4"/>
  <c r="J421" i="4"/>
  <c r="J367" i="4"/>
  <c r="J340" i="4"/>
  <c r="BK270" i="4"/>
  <c r="BK147" i="4"/>
  <c r="BK489" i="4"/>
  <c r="BK482" i="4"/>
  <c r="J406" i="4"/>
  <c r="BK344" i="4"/>
  <c r="J330" i="4"/>
  <c r="BK290" i="4"/>
  <c r="BK273" i="4"/>
  <c r="BK263" i="4"/>
  <c r="J254" i="4"/>
  <c r="BK227" i="4"/>
  <c r="BK202" i="4"/>
  <c r="J165" i="4"/>
  <c r="BK246" i="5"/>
  <c r="J228" i="5"/>
  <c r="BK191" i="5"/>
  <c r="BK164" i="5"/>
  <c r="J135" i="5"/>
  <c r="BK228" i="5"/>
  <c r="J209" i="5"/>
  <c r="J197" i="5"/>
  <c r="BK184" i="5"/>
  <c r="BK138" i="5"/>
  <c r="J229" i="5"/>
  <c r="BK200" i="5"/>
  <c r="J183" i="5"/>
  <c r="J164" i="5"/>
  <c r="BK137" i="5"/>
  <c r="BK224" i="5"/>
  <c r="J195" i="5"/>
  <c r="J181" i="5"/>
  <c r="J169" i="5"/>
  <c r="BK149" i="5"/>
  <c r="J226" i="5"/>
  <c r="BK206" i="5"/>
  <c r="J186" i="5"/>
  <c r="J160" i="5"/>
  <c r="J238" i="5"/>
  <c r="BK180" i="5"/>
  <c r="J157" i="5"/>
  <c r="J231" i="5"/>
  <c r="BK207" i="5"/>
  <c r="J149" i="5"/>
  <c r="BK176" i="5"/>
  <c r="J137" i="5"/>
  <c r="BK129" i="6"/>
  <c r="J126" i="6"/>
  <c r="BK305" i="7"/>
  <c r="J283" i="7"/>
  <c r="J267" i="7"/>
  <c r="BK224" i="7"/>
  <c r="BK181" i="7"/>
  <c r="BK143" i="7"/>
  <c r="BK245" i="7"/>
  <c r="J160" i="7"/>
  <c r="J318" i="7"/>
  <c r="BK306" i="7"/>
  <c r="BK291" i="7"/>
  <c r="J220" i="7"/>
  <c r="J177" i="7"/>
  <c r="J159" i="7"/>
  <c r="J279" i="7"/>
  <c r="BK222" i="7"/>
  <c r="J179" i="7"/>
  <c r="J146" i="7"/>
  <c r="J133" i="7"/>
  <c r="J301" i="7"/>
  <c r="J261" i="7"/>
  <c r="BK210" i="7"/>
  <c r="J329" i="7"/>
  <c r="BK304" i="7"/>
  <c r="BK243" i="7"/>
  <c r="BK228" i="7"/>
  <c r="J188" i="7"/>
  <c r="J311" i="7"/>
  <c r="BK173" i="7"/>
  <c r="J140" i="7"/>
  <c r="J335" i="7"/>
  <c r="BK274" i="7"/>
  <c r="J208" i="7"/>
  <c r="J178" i="8"/>
  <c r="BK156" i="8"/>
  <c r="BK147" i="8"/>
  <c r="BK171" i="8"/>
  <c r="BK143" i="8"/>
  <c r="BK188" i="8"/>
  <c r="BK170" i="8"/>
  <c r="BK136" i="8"/>
  <c r="J158" i="8"/>
  <c r="J188" i="8"/>
  <c r="J146" i="8"/>
  <c r="BK125" i="8"/>
  <c r="BK179" i="8"/>
  <c r="BK164" i="8"/>
  <c r="J150" i="8"/>
  <c r="J132" i="8"/>
  <c r="BK162" i="8"/>
  <c r="J164" i="8"/>
  <c r="BK177" i="9"/>
  <c r="BK150" i="9"/>
  <c r="BK199" i="9"/>
  <c r="BK153" i="9"/>
  <c r="BK185" i="9"/>
  <c r="BK130" i="9"/>
  <c r="J185" i="9"/>
  <c r="J172" i="9"/>
  <c r="J141" i="9"/>
  <c r="J191" i="9"/>
  <c r="BK167" i="9"/>
  <c r="BK141" i="9"/>
  <c r="J179" i="9"/>
  <c r="BK131" i="9"/>
  <c r="J153" i="9"/>
  <c r="J157" i="9"/>
  <c r="J130" i="9"/>
  <c r="J175" i="11"/>
  <c r="J149" i="11"/>
  <c r="J171" i="11"/>
  <c r="BK148" i="11"/>
  <c r="BK125" i="11"/>
  <c r="J150" i="11"/>
  <c r="BK172" i="11"/>
  <c r="J156" i="11"/>
  <c r="J141" i="11"/>
  <c r="J172" i="11"/>
  <c r="J147" i="11"/>
  <c r="BK171" i="11"/>
  <c r="BK144" i="11"/>
  <c r="BK163" i="11"/>
  <c r="J136" i="11"/>
  <c r="J127" i="11"/>
  <c r="BK174" i="12"/>
  <c r="BK158" i="12"/>
  <c r="J154" i="12"/>
  <c r="J174" i="12"/>
  <c r="BK154" i="12"/>
  <c r="BK200" i="12"/>
  <c r="J166" i="12"/>
  <c r="J149" i="12"/>
  <c r="J202" i="12"/>
  <c r="BK193" i="12"/>
  <c r="BK164" i="12"/>
  <c r="BK149" i="12"/>
  <c r="J189" i="12"/>
  <c r="J172" i="12"/>
  <c r="BK136" i="12"/>
  <c r="BK209" i="13"/>
  <c r="J182" i="13"/>
  <c r="BK159" i="13"/>
  <c r="BK143" i="13"/>
  <c r="J189" i="13"/>
  <c r="BK162" i="13"/>
  <c r="BK185" i="13"/>
  <c r="J162" i="13"/>
  <c r="J183" i="13"/>
  <c r="J214" i="13"/>
  <c r="BK134" i="13"/>
  <c r="J185" i="13"/>
  <c r="BK216" i="13"/>
  <c r="J145" i="13"/>
  <c r="J151" i="13"/>
  <c r="BK296" i="2"/>
  <c r="J288" i="2"/>
  <c r="BK231" i="2"/>
  <c r="J147" i="2"/>
  <c r="J262" i="2"/>
  <c r="BK239" i="2"/>
  <c r="J175" i="2"/>
  <c r="BK251" i="2"/>
  <c r="J182" i="2"/>
  <c r="BK278" i="2"/>
  <c r="J243" i="2"/>
  <c r="J177" i="2"/>
  <c r="BK272" i="2"/>
  <c r="BK245" i="2"/>
  <c r="J239" i="2"/>
  <c r="BK229" i="2"/>
  <c r="BK219" i="2"/>
  <c r="J154" i="2"/>
  <c r="J167" i="2"/>
  <c r="J254" i="2"/>
  <c r="J196" i="2"/>
  <c r="BK185" i="2"/>
  <c r="BK148" i="2"/>
  <c r="J189" i="3"/>
  <c r="J159" i="3"/>
  <c r="J136" i="3"/>
  <c r="J171" i="3"/>
  <c r="J129" i="3"/>
  <c r="J163" i="3"/>
  <c r="BK166" i="3"/>
  <c r="J154" i="3"/>
  <c r="BK135" i="3"/>
  <c r="BK478" i="4"/>
  <c r="BK457" i="4"/>
  <c r="J422" i="4"/>
  <c r="J359" i="4"/>
  <c r="J280" i="4"/>
  <c r="BK248" i="4"/>
  <c r="J200" i="4"/>
  <c r="BK171" i="4"/>
  <c r="BK330" i="4"/>
  <c r="BK281" i="4"/>
  <c r="BK149" i="4"/>
  <c r="J342" i="4"/>
  <c r="J293" i="4"/>
  <c r="J251" i="4"/>
  <c r="J212" i="4"/>
  <c r="BK159" i="4"/>
  <c r="J433" i="4"/>
  <c r="BK338" i="4"/>
  <c r="J316" i="4"/>
  <c r="J257" i="4"/>
  <c r="J222" i="4"/>
  <c r="J394" i="4"/>
  <c r="BK367" i="4"/>
  <c r="BK326" i="4"/>
  <c r="BK297" i="4"/>
  <c r="J273" i="4"/>
  <c r="J226" i="4"/>
  <c r="J159" i="4"/>
  <c r="J377" i="4"/>
  <c r="J322" i="4"/>
  <c r="BK299" i="4"/>
  <c r="BK243" i="4"/>
  <c r="J229" i="4"/>
  <c r="J468" i="4"/>
  <c r="J424" i="4"/>
  <c r="J384" i="4"/>
  <c r="J350" i="4"/>
  <c r="BK280" i="4"/>
  <c r="BK266" i="4"/>
  <c r="J237" i="4"/>
  <c r="J489" i="4"/>
  <c r="BK447" i="4"/>
  <c r="BK375" i="4"/>
  <c r="J337" i="4"/>
  <c r="J153" i="4"/>
  <c r="BK229" i="5"/>
  <c r="J207" i="5"/>
  <c r="BK174" i="5"/>
  <c r="J139" i="5"/>
  <c r="BK255" i="5"/>
  <c r="J216" i="5"/>
  <c r="BK203" i="5"/>
  <c r="J189" i="5"/>
  <c r="J166" i="5"/>
  <c r="J235" i="5"/>
  <c r="J227" i="5"/>
  <c r="BK197" i="5"/>
  <c r="BK173" i="5"/>
  <c r="BK142" i="5"/>
  <c r="J246" i="5"/>
  <c r="J217" i="5"/>
  <c r="J180" i="5"/>
  <c r="J167" i="5"/>
  <c r="BK261" i="5"/>
  <c r="J241" i="5"/>
  <c r="BK216" i="5"/>
  <c r="BK202" i="5"/>
  <c r="BK141" i="5"/>
  <c r="J203" i="5"/>
  <c r="BK194" i="5"/>
  <c r="BK168" i="5"/>
  <c r="BK227" i="5"/>
  <c r="J192" i="5"/>
  <c r="J168" i="5"/>
  <c r="J173" i="5"/>
  <c r="J144" i="5"/>
  <c r="BK147" i="6"/>
  <c r="J133" i="6"/>
  <c r="J291" i="7"/>
  <c r="BK270" i="7"/>
  <c r="BK233" i="7"/>
  <c r="BK192" i="7"/>
  <c r="J148" i="7"/>
  <c r="BK299" i="7"/>
  <c r="BK251" i="7"/>
  <c r="BK188" i="7"/>
  <c r="J157" i="7"/>
  <c r="J138" i="7"/>
  <c r="J312" i="7"/>
  <c r="BK298" i="7"/>
  <c r="J286" i="7"/>
  <c r="BK226" i="7"/>
  <c r="J210" i="7"/>
  <c r="J173" i="7"/>
  <c r="J136" i="7"/>
  <c r="BK321" i="7"/>
  <c r="J298" i="7"/>
  <c r="J224" i="7"/>
  <c r="BK142" i="7"/>
  <c r="BK326" i="7"/>
  <c r="J285" i="7"/>
  <c r="J251" i="7"/>
  <c r="J199" i="7"/>
  <c r="J171" i="7"/>
  <c r="BK311" i="7"/>
  <c r="J253" i="7"/>
  <c r="BK235" i="7"/>
  <c r="BK208" i="7"/>
  <c r="BK133" i="7"/>
  <c r="BK239" i="7"/>
  <c r="BK203" i="7"/>
  <c r="BK138" i="7"/>
  <c r="BK302" i="7"/>
  <c r="J231" i="7"/>
  <c r="BK160" i="7"/>
  <c r="BK187" i="8"/>
  <c r="J161" i="8"/>
  <c r="BK126" i="8"/>
  <c r="J167" i="8"/>
  <c r="J123" i="8"/>
  <c r="BK173" i="8"/>
  <c r="J154" i="8"/>
  <c r="J121" i="8"/>
  <c r="BK135" i="8"/>
  <c r="BK160" i="8"/>
  <c r="J139" i="8"/>
  <c r="J193" i="8"/>
  <c r="J175" i="8"/>
  <c r="BK158" i="8"/>
  <c r="J136" i="8"/>
  <c r="BK168" i="8"/>
  <c r="BK123" i="8"/>
  <c r="BK195" i="9"/>
  <c r="BK160" i="9"/>
  <c r="J189" i="9"/>
  <c r="BK129" i="9"/>
  <c r="J160" i="9"/>
  <c r="BK125" i="9"/>
  <c r="BK184" i="9"/>
  <c r="BK168" i="9"/>
  <c r="J136" i="9"/>
  <c r="BK186" i="9"/>
  <c r="BK159" i="9"/>
  <c r="J135" i="9"/>
  <c r="BK155" i="9"/>
  <c r="J183" i="9"/>
  <c r="BK164" i="9"/>
  <c r="J144" i="9"/>
  <c r="J126" i="9"/>
  <c r="J129" i="11"/>
  <c r="BK154" i="11"/>
  <c r="J132" i="11"/>
  <c r="BK156" i="11"/>
  <c r="BK138" i="11"/>
  <c r="J158" i="11"/>
  <c r="BK126" i="11"/>
  <c r="J138" i="11"/>
  <c r="BK170" i="12"/>
  <c r="BK183" i="12"/>
  <c r="BK160" i="12"/>
  <c r="J204" i="12"/>
  <c r="J185" i="12"/>
  <c r="BK140" i="12"/>
  <c r="BK197" i="12"/>
  <c r="J187" i="12"/>
  <c r="J168" i="12"/>
  <c r="BK142" i="12"/>
  <c r="BK191" i="12"/>
  <c r="J134" i="12"/>
  <c r="J186" i="13"/>
  <c r="J163" i="13"/>
  <c r="BK151" i="13"/>
  <c r="J139" i="13"/>
  <c r="BK180" i="13"/>
  <c r="J221" i="13"/>
  <c r="J169" i="13"/>
  <c r="BK205" i="13"/>
  <c r="BK220" i="13"/>
  <c r="J179" i="13"/>
  <c r="J197" i="13"/>
  <c r="J175" i="13"/>
  <c r="BK208" i="13"/>
  <c r="BK165" i="13"/>
  <c r="J143" i="13"/>
  <c r="BK154" i="5" l="1"/>
  <c r="J154" i="5" s="1"/>
  <c r="T135" i="2"/>
  <c r="T191" i="2"/>
  <c r="R212" i="2"/>
  <c r="T242" i="2"/>
  <c r="T211" i="2" s="1"/>
  <c r="BK271" i="2"/>
  <c r="J271" i="2" s="1"/>
  <c r="J110" i="2" s="1"/>
  <c r="R285" i="2"/>
  <c r="T126" i="3"/>
  <c r="T125" i="3" s="1"/>
  <c r="T170" i="3"/>
  <c r="R267" i="4"/>
  <c r="BK307" i="4"/>
  <c r="J307" i="4"/>
  <c r="J101" i="4"/>
  <c r="T315" i="4"/>
  <c r="P345" i="4"/>
  <c r="R393" i="4"/>
  <c r="P414" i="4"/>
  <c r="R426" i="4"/>
  <c r="T443" i="4"/>
  <c r="T467" i="4"/>
  <c r="R129" i="5"/>
  <c r="R128" i="5"/>
  <c r="T134" i="5"/>
  <c r="R146" i="5"/>
  <c r="P242" i="5"/>
  <c r="R132" i="6"/>
  <c r="R124" i="6" s="1"/>
  <c r="R123" i="6" s="1"/>
  <c r="BK129" i="7"/>
  <c r="J129" i="7" s="1"/>
  <c r="J98" i="7" s="1"/>
  <c r="T151" i="7"/>
  <c r="T185" i="7"/>
  <c r="R230" i="7"/>
  <c r="P118" i="8"/>
  <c r="AU101" i="1" s="1"/>
  <c r="R178" i="2"/>
  <c r="BK222" i="2"/>
  <c r="J222" i="2"/>
  <c r="J104" i="2" s="1"/>
  <c r="R242" i="2"/>
  <c r="P271" i="2"/>
  <c r="P142" i="3"/>
  <c r="P141" i="3" s="1"/>
  <c r="T182" i="3"/>
  <c r="T177" i="3"/>
  <c r="P267" i="4"/>
  <c r="BK315" i="4"/>
  <c r="J315" i="4" s="1"/>
  <c r="J102" i="4" s="1"/>
  <c r="T352" i="4"/>
  <c r="P393" i="4"/>
  <c r="BK414" i="4"/>
  <c r="J414" i="4" s="1"/>
  <c r="J110" i="4" s="1"/>
  <c r="T426" i="4"/>
  <c r="R443" i="4"/>
  <c r="P467" i="4"/>
  <c r="P129" i="5"/>
  <c r="P128" i="5" s="1"/>
  <c r="T129" i="5"/>
  <c r="T128" i="5"/>
  <c r="P134" i="5"/>
  <c r="BK146" i="5"/>
  <c r="J146" i="5"/>
  <c r="J101" i="5"/>
  <c r="T146" i="5"/>
  <c r="T242" i="5"/>
  <c r="T132" i="6"/>
  <c r="T124" i="6"/>
  <c r="T123" i="6" s="1"/>
  <c r="T129" i="7"/>
  <c r="P162" i="7"/>
  <c r="R256" i="7"/>
  <c r="R255" i="7" s="1"/>
  <c r="T328" i="7"/>
  <c r="T324" i="7" s="1"/>
  <c r="T121" i="9"/>
  <c r="T120" i="9" s="1"/>
  <c r="T119" i="9" s="1"/>
  <c r="T142" i="11"/>
  <c r="P144" i="12"/>
  <c r="T178" i="12"/>
  <c r="BK144" i="12"/>
  <c r="J144" i="12"/>
  <c r="J101" i="12"/>
  <c r="T153" i="12"/>
  <c r="T130" i="12" s="1"/>
  <c r="T125" i="12" s="1"/>
  <c r="P199" i="12"/>
  <c r="P133" i="13"/>
  <c r="P153" i="13"/>
  <c r="T166" i="13"/>
  <c r="T178" i="2"/>
  <c r="BK198" i="2"/>
  <c r="J198" i="2"/>
  <c r="J101" i="2" s="1"/>
  <c r="R198" i="2"/>
  <c r="T222" i="2"/>
  <c r="BK263" i="2"/>
  <c r="J263" i="2"/>
  <c r="J108" i="2" s="1"/>
  <c r="P263" i="2"/>
  <c r="P285" i="2"/>
  <c r="BK126" i="3"/>
  <c r="J126" i="3" s="1"/>
  <c r="J98" i="3" s="1"/>
  <c r="P126" i="3"/>
  <c r="P125" i="3" s="1"/>
  <c r="BK170" i="3"/>
  <c r="J170" i="3"/>
  <c r="J101" i="3"/>
  <c r="R182" i="3"/>
  <c r="R177" i="3" s="1"/>
  <c r="R142" i="4"/>
  <c r="BK296" i="4"/>
  <c r="J296" i="4" s="1"/>
  <c r="J100" i="4" s="1"/>
  <c r="P307" i="4"/>
  <c r="R352" i="4"/>
  <c r="R402" i="4"/>
  <c r="BK426" i="4"/>
  <c r="J426" i="4" s="1"/>
  <c r="J113" i="4" s="1"/>
  <c r="R456" i="4"/>
  <c r="R481" i="4"/>
  <c r="T154" i="5"/>
  <c r="T153" i="5" s="1"/>
  <c r="P254" i="5"/>
  <c r="P249" i="5" s="1"/>
  <c r="P132" i="6"/>
  <c r="P124" i="6" s="1"/>
  <c r="P123" i="6" s="1"/>
  <c r="AU99" i="1" s="1"/>
  <c r="P129" i="7"/>
  <c r="R151" i="7"/>
  <c r="P185" i="7"/>
  <c r="BK230" i="7"/>
  <c r="J230" i="7" s="1"/>
  <c r="J102" i="7" s="1"/>
  <c r="P230" i="7"/>
  <c r="T119" i="8"/>
  <c r="T118" i="8" s="1"/>
  <c r="P121" i="9"/>
  <c r="P120" i="9" s="1"/>
  <c r="P119" i="9" s="1"/>
  <c r="AU102" i="1" s="1"/>
  <c r="P142" i="11"/>
  <c r="P131" i="12"/>
  <c r="T144" i="12"/>
  <c r="BK178" i="12"/>
  <c r="J178" i="12"/>
  <c r="J103" i="12"/>
  <c r="R199" i="12"/>
  <c r="T133" i="13"/>
  <c r="BK176" i="13"/>
  <c r="J176" i="13" s="1"/>
  <c r="J102" i="13" s="1"/>
  <c r="BK178" i="2"/>
  <c r="J178" i="2" s="1"/>
  <c r="J99" i="2" s="1"/>
  <c r="R191" i="2"/>
  <c r="T198" i="2"/>
  <c r="R222" i="2"/>
  <c r="P259" i="2"/>
  <c r="P258" i="2" s="1"/>
  <c r="T263" i="2"/>
  <c r="BK285" i="2"/>
  <c r="J285" i="2"/>
  <c r="J111" i="2" s="1"/>
  <c r="R126" i="3"/>
  <c r="R125" i="3" s="1"/>
  <c r="R170" i="3"/>
  <c r="BK142" i="4"/>
  <c r="J142" i="4" s="1"/>
  <c r="J98" i="4" s="1"/>
  <c r="T267" i="4"/>
  <c r="P315" i="4"/>
  <c r="BK345" i="4"/>
  <c r="J345" i="4" s="1"/>
  <c r="J103" i="4" s="1"/>
  <c r="R345" i="4"/>
  <c r="BK393" i="4"/>
  <c r="J393" i="4" s="1"/>
  <c r="J108" i="4" s="1"/>
  <c r="T393" i="4"/>
  <c r="T414" i="4"/>
  <c r="R420" i="4"/>
  <c r="BK456" i="4"/>
  <c r="J456" i="4"/>
  <c r="J115" i="4" s="1"/>
  <c r="R467" i="4"/>
  <c r="R466" i="4" s="1"/>
  <c r="R154" i="5"/>
  <c r="R153" i="5" s="1"/>
  <c r="BK254" i="5"/>
  <c r="J254" i="5"/>
  <c r="J107" i="5"/>
  <c r="BK185" i="7"/>
  <c r="J185" i="7" s="1"/>
  <c r="J101" i="7" s="1"/>
  <c r="BK256" i="7"/>
  <c r="J256" i="7" s="1"/>
  <c r="J104" i="7" s="1"/>
  <c r="P328" i="7"/>
  <c r="P324" i="7" s="1"/>
  <c r="R119" i="8"/>
  <c r="R118" i="8" s="1"/>
  <c r="R121" i="9"/>
  <c r="R120" i="9" s="1"/>
  <c r="R119" i="9" s="1"/>
  <c r="T121" i="11"/>
  <c r="BK131" i="12"/>
  <c r="R144" i="12"/>
  <c r="P178" i="12"/>
  <c r="BK166" i="13"/>
  <c r="J166" i="13" s="1"/>
  <c r="J101" i="13" s="1"/>
  <c r="P178" i="2"/>
  <c r="P198" i="2"/>
  <c r="T212" i="2"/>
  <c r="P242" i="2"/>
  <c r="T259" i="2"/>
  <c r="T258" i="2" s="1"/>
  <c r="T271" i="2"/>
  <c r="T142" i="3"/>
  <c r="T141" i="3"/>
  <c r="BK182" i="3"/>
  <c r="J182" i="3"/>
  <c r="J104" i="3"/>
  <c r="BK267" i="4"/>
  <c r="J267" i="4" s="1"/>
  <c r="J99" i="4" s="1"/>
  <c r="R296" i="4"/>
  <c r="R307" i="4"/>
  <c r="BK352" i="4"/>
  <c r="J352" i="4" s="1"/>
  <c r="J104" i="4" s="1"/>
  <c r="T402" i="4"/>
  <c r="P426" i="4"/>
  <c r="P456" i="4"/>
  <c r="BK481" i="4"/>
  <c r="J481" i="4"/>
  <c r="J118" i="4" s="1"/>
  <c r="P154" i="5"/>
  <c r="P153" i="5" s="1"/>
  <c r="T254" i="5"/>
  <c r="T249" i="5" s="1"/>
  <c r="P151" i="7"/>
  <c r="T162" i="7"/>
  <c r="P256" i="7"/>
  <c r="P255" i="7" s="1"/>
  <c r="BK119" i="8"/>
  <c r="BK121" i="9"/>
  <c r="J121" i="9" s="1"/>
  <c r="J98" i="9" s="1"/>
  <c r="R142" i="11"/>
  <c r="R131" i="12"/>
  <c r="R153" i="12"/>
  <c r="T199" i="12"/>
  <c r="R176" i="13"/>
  <c r="R135" i="2"/>
  <c r="R134" i="2" s="1"/>
  <c r="P191" i="2"/>
  <c r="P212" i="2"/>
  <c r="BK242" i="2"/>
  <c r="J242" i="2" s="1"/>
  <c r="J105" i="2" s="1"/>
  <c r="R259" i="2"/>
  <c r="R258" i="2" s="1"/>
  <c r="R271" i="2"/>
  <c r="R270" i="2" s="1"/>
  <c r="R142" i="3"/>
  <c r="R141" i="3" s="1"/>
  <c r="T142" i="4"/>
  <c r="T296" i="4"/>
  <c r="R315" i="4"/>
  <c r="T345" i="4"/>
  <c r="BK402" i="4"/>
  <c r="J402" i="4" s="1"/>
  <c r="J109" i="4" s="1"/>
  <c r="BK420" i="4"/>
  <c r="J420" i="4" s="1"/>
  <c r="J112" i="4" s="1"/>
  <c r="T420" i="4"/>
  <c r="P443" i="4"/>
  <c r="BK467" i="4"/>
  <c r="J467" i="4" s="1"/>
  <c r="J117" i="4" s="1"/>
  <c r="T481" i="4"/>
  <c r="R242" i="5"/>
  <c r="BK132" i="6"/>
  <c r="J132" i="6"/>
  <c r="J100" i="6"/>
  <c r="R129" i="7"/>
  <c r="BK162" i="7"/>
  <c r="J162" i="7" s="1"/>
  <c r="J100" i="7" s="1"/>
  <c r="R185" i="7"/>
  <c r="T230" i="7"/>
  <c r="R328" i="7"/>
  <c r="R324" i="7" s="1"/>
  <c r="P121" i="11"/>
  <c r="BK153" i="12"/>
  <c r="J153" i="12" s="1"/>
  <c r="J102" i="12" s="1"/>
  <c r="R178" i="12"/>
  <c r="BK133" i="13"/>
  <c r="J133" i="13" s="1"/>
  <c r="J98" i="13" s="1"/>
  <c r="BK153" i="13"/>
  <c r="J153" i="13" s="1"/>
  <c r="J100" i="13" s="1"/>
  <c r="T153" i="13"/>
  <c r="R166" i="13"/>
  <c r="T176" i="13"/>
  <c r="T188" i="13"/>
  <c r="P135" i="2"/>
  <c r="BK191" i="2"/>
  <c r="J191" i="2" s="1"/>
  <c r="J100" i="2" s="1"/>
  <c r="BK212" i="2"/>
  <c r="P222" i="2"/>
  <c r="BK259" i="2"/>
  <c r="J259" i="2" s="1"/>
  <c r="J107" i="2" s="1"/>
  <c r="R263" i="2"/>
  <c r="T285" i="2"/>
  <c r="BK142" i="3"/>
  <c r="BK141" i="3"/>
  <c r="J141" i="3"/>
  <c r="J99" i="3"/>
  <c r="P170" i="3"/>
  <c r="P182" i="3"/>
  <c r="P177" i="3" s="1"/>
  <c r="P142" i="4"/>
  <c r="P296" i="4"/>
  <c r="T307" i="4"/>
  <c r="P352" i="4"/>
  <c r="P402" i="4"/>
  <c r="R414" i="4"/>
  <c r="P420" i="4"/>
  <c r="J114" i="4"/>
  <c r="T456" i="4"/>
  <c r="P481" i="4"/>
  <c r="BK129" i="5"/>
  <c r="J129" i="5" s="1"/>
  <c r="J98" i="5" s="1"/>
  <c r="BK134" i="5"/>
  <c r="BK133" i="5" s="1"/>
  <c r="J133" i="5" s="1"/>
  <c r="J99" i="5" s="1"/>
  <c r="R134" i="5"/>
  <c r="R133" i="5"/>
  <c r="P146" i="5"/>
  <c r="BK242" i="5"/>
  <c r="J242" i="5"/>
  <c r="J104" i="5" s="1"/>
  <c r="R254" i="5"/>
  <c r="R249" i="5" s="1"/>
  <c r="BK151" i="7"/>
  <c r="J151" i="7" s="1"/>
  <c r="J99" i="7" s="1"/>
  <c r="R162" i="7"/>
  <c r="T256" i="7"/>
  <c r="T255" i="7" s="1"/>
  <c r="BK328" i="7"/>
  <c r="J328" i="7" s="1"/>
  <c r="J107" i="7" s="1"/>
  <c r="BK121" i="11"/>
  <c r="J121" i="11" s="1"/>
  <c r="J98" i="11" s="1"/>
  <c r="R121" i="11"/>
  <c r="T131" i="12"/>
  <c r="P153" i="12"/>
  <c r="BK199" i="12"/>
  <c r="J199" i="12"/>
  <c r="J104" i="12"/>
  <c r="R133" i="13"/>
  <c r="R153" i="13"/>
  <c r="P166" i="13"/>
  <c r="P176" i="13"/>
  <c r="BK188" i="13"/>
  <c r="J188" i="13" s="1"/>
  <c r="J103" i="13" s="1"/>
  <c r="P188" i="13"/>
  <c r="R188" i="13"/>
  <c r="BK193" i="13"/>
  <c r="J193" i="13"/>
  <c r="J104" i="13" s="1"/>
  <c r="P193" i="13"/>
  <c r="R193" i="13"/>
  <c r="T193" i="13"/>
  <c r="BK204" i="13"/>
  <c r="J204" i="13"/>
  <c r="J108" i="13" s="1"/>
  <c r="P204" i="13"/>
  <c r="R204" i="13"/>
  <c r="T204" i="13"/>
  <c r="T202" i="13" s="1"/>
  <c r="BK211" i="13"/>
  <c r="J211" i="13"/>
  <c r="J109" i="13"/>
  <c r="P211" i="13"/>
  <c r="R211" i="13"/>
  <c r="T211" i="13"/>
  <c r="BK219" i="13"/>
  <c r="J219" i="13" s="1"/>
  <c r="J111" i="13" s="1"/>
  <c r="P219" i="13"/>
  <c r="P218" i="13"/>
  <c r="R219" i="13"/>
  <c r="R218" i="13"/>
  <c r="T219" i="13"/>
  <c r="T218" i="13"/>
  <c r="J383" i="4"/>
  <c r="J105" i="4"/>
  <c r="BK128" i="6"/>
  <c r="J128" i="6" s="1"/>
  <c r="J99" i="6" s="1"/>
  <c r="BK325" i="7"/>
  <c r="J325" i="7" s="1"/>
  <c r="J106" i="7" s="1"/>
  <c r="BK292" i="2"/>
  <c r="J292" i="2"/>
  <c r="J112" i="2" s="1"/>
  <c r="BK488" i="4"/>
  <c r="J488" i="4" s="1"/>
  <c r="J119" i="4" s="1"/>
  <c r="BK295" i="2"/>
  <c r="J295" i="2" s="1"/>
  <c r="J113" i="2" s="1"/>
  <c r="BK142" i="6"/>
  <c r="J142" i="6" s="1"/>
  <c r="J102" i="6" s="1"/>
  <c r="BK198" i="9"/>
  <c r="J198" i="9"/>
  <c r="J99" i="9" s="1"/>
  <c r="BK138" i="6"/>
  <c r="J138" i="6"/>
  <c r="J101" i="6"/>
  <c r="BK206" i="12"/>
  <c r="J206" i="12"/>
  <c r="J105" i="12" s="1"/>
  <c r="BK491" i="4"/>
  <c r="J491" i="4" s="1"/>
  <c r="J120" i="4" s="1"/>
  <c r="BK250" i="5"/>
  <c r="BK249" i="5" s="1"/>
  <c r="J249" i="5" s="1"/>
  <c r="J105" i="5" s="1"/>
  <c r="J250" i="5"/>
  <c r="J106" i="5" s="1"/>
  <c r="BK146" i="6"/>
  <c r="J146" i="6" s="1"/>
  <c r="J103" i="6" s="1"/>
  <c r="BK150" i="13"/>
  <c r="J150" i="13"/>
  <c r="J99" i="13"/>
  <c r="BK178" i="3"/>
  <c r="J178" i="3" s="1"/>
  <c r="J103" i="3" s="1"/>
  <c r="BK390" i="4"/>
  <c r="J390" i="4" s="1"/>
  <c r="J107" i="4" s="1"/>
  <c r="BK125" i="6"/>
  <c r="J125" i="6"/>
  <c r="J98" i="6"/>
  <c r="BK127" i="12"/>
  <c r="J127" i="12" s="1"/>
  <c r="J98" i="12" s="1"/>
  <c r="BK199" i="13"/>
  <c r="J199" i="13"/>
  <c r="J105" i="13" s="1"/>
  <c r="J89" i="13"/>
  <c r="F127" i="13"/>
  <c r="BE137" i="13"/>
  <c r="BE145" i="13"/>
  <c r="BE151" i="13"/>
  <c r="BE134" i="13"/>
  <c r="BE143" i="13"/>
  <c r="BE149" i="13"/>
  <c r="BE173" i="13"/>
  <c r="BE186" i="13"/>
  <c r="BE210" i="13"/>
  <c r="F92" i="13"/>
  <c r="BE139" i="13"/>
  <c r="BE156" i="13"/>
  <c r="BE157" i="13"/>
  <c r="BE159" i="13"/>
  <c r="BE162" i="13"/>
  <c r="BE163" i="13"/>
  <c r="BE205" i="13"/>
  <c r="E121" i="13"/>
  <c r="BE160" i="13"/>
  <c r="BE169" i="13"/>
  <c r="BE180" i="13"/>
  <c r="BE182" i="13"/>
  <c r="BE183" i="13"/>
  <c r="BE185" i="13"/>
  <c r="BE207" i="13"/>
  <c r="BE208" i="13"/>
  <c r="BE209" i="13"/>
  <c r="J131" i="12"/>
  <c r="J100" i="12"/>
  <c r="J92" i="13"/>
  <c r="BE154" i="13"/>
  <c r="BE175" i="13"/>
  <c r="BE189" i="13"/>
  <c r="BE191" i="13"/>
  <c r="BE194" i="13"/>
  <c r="BE200" i="13"/>
  <c r="BE220" i="13"/>
  <c r="BE221" i="13"/>
  <c r="BE177" i="13"/>
  <c r="J91" i="13"/>
  <c r="BE141" i="13"/>
  <c r="BE147" i="13"/>
  <c r="BE171" i="13"/>
  <c r="BE212" i="13"/>
  <c r="BE214" i="13"/>
  <c r="BE216" i="13"/>
  <c r="BE165" i="13"/>
  <c r="BE167" i="13"/>
  <c r="BE179" i="13"/>
  <c r="BE197" i="13"/>
  <c r="J91" i="12"/>
  <c r="BE128" i="12"/>
  <c r="BE132" i="12"/>
  <c r="BE142" i="12"/>
  <c r="BE156" i="12"/>
  <c r="BE168" i="12"/>
  <c r="BE170" i="12"/>
  <c r="BE181" i="12"/>
  <c r="F121" i="12"/>
  <c r="BE136" i="12"/>
  <c r="BE151" i="12"/>
  <c r="BE160" i="12"/>
  <c r="BE166" i="12"/>
  <c r="BE195" i="12"/>
  <c r="J89" i="12"/>
  <c r="E115" i="12"/>
  <c r="BE145" i="12"/>
  <c r="BE146" i="12"/>
  <c r="BE185" i="12"/>
  <c r="BE187" i="12"/>
  <c r="BE191" i="12"/>
  <c r="BE202" i="12"/>
  <c r="J92" i="12"/>
  <c r="BE138" i="12"/>
  <c r="BE172" i="12"/>
  <c r="BE174" i="12"/>
  <c r="BE183" i="12"/>
  <c r="BE189" i="12"/>
  <c r="BE193" i="12"/>
  <c r="BE197" i="12"/>
  <c r="BE200" i="12"/>
  <c r="BE204" i="12"/>
  <c r="BE134" i="12"/>
  <c r="BE149" i="12"/>
  <c r="BE164" i="12"/>
  <c r="F122" i="12"/>
  <c r="BE140" i="12"/>
  <c r="BE147" i="12"/>
  <c r="BE158" i="12"/>
  <c r="BE176" i="12"/>
  <c r="BE179" i="12"/>
  <c r="BE154" i="12"/>
  <c r="BE162" i="12"/>
  <c r="BE207" i="12"/>
  <c r="E85" i="11"/>
  <c r="J116" i="11"/>
  <c r="BE131" i="11"/>
  <c r="F91" i="11"/>
  <c r="BE126" i="11"/>
  <c r="BE139" i="11"/>
  <c r="BE145" i="11"/>
  <c r="BE151" i="11"/>
  <c r="BE157" i="11"/>
  <c r="BE148" i="11"/>
  <c r="BE149" i="11"/>
  <c r="BE160" i="11"/>
  <c r="J91" i="11"/>
  <c r="J113" i="11"/>
  <c r="BE122" i="11"/>
  <c r="BE124" i="11"/>
  <c r="BE136" i="11"/>
  <c r="BE153" i="11"/>
  <c r="BE154" i="11"/>
  <c r="BE158" i="11"/>
  <c r="BE163" i="11"/>
  <c r="BE164" i="11"/>
  <c r="BE165" i="11"/>
  <c r="BE128" i="11"/>
  <c r="BE134" i="11"/>
  <c r="BE143" i="11"/>
  <c r="BE166" i="11"/>
  <c r="BE171" i="11"/>
  <c r="F116" i="11"/>
  <c r="BE127" i="11"/>
  <c r="BE130" i="11"/>
  <c r="BE138" i="11"/>
  <c r="BE144" i="11"/>
  <c r="BE146" i="11"/>
  <c r="BE147" i="11"/>
  <c r="BE161" i="11"/>
  <c r="BE172" i="11"/>
  <c r="BE174" i="11"/>
  <c r="BE129" i="11"/>
  <c r="BE132" i="11"/>
  <c r="BE141" i="11"/>
  <c r="BE150" i="11"/>
  <c r="BE155" i="11"/>
  <c r="BE159" i="11"/>
  <c r="BE162" i="11"/>
  <c r="BE170" i="11"/>
  <c r="BE125" i="11"/>
  <c r="BE140" i="11"/>
  <c r="BE152" i="11"/>
  <c r="BE156" i="11"/>
  <c r="BE173" i="11"/>
  <c r="BE175" i="11"/>
  <c r="BK120" i="9"/>
  <c r="BK119" i="9" s="1"/>
  <c r="J119" i="9" s="1"/>
  <c r="J30" i="9" s="1"/>
  <c r="F116" i="9"/>
  <c r="BE132" i="9"/>
  <c r="BE153" i="9"/>
  <c r="BE166" i="9"/>
  <c r="BE168" i="9"/>
  <c r="BE134" i="9"/>
  <c r="BE146" i="9"/>
  <c r="BE148" i="9"/>
  <c r="BE157" i="9"/>
  <c r="BE170" i="9"/>
  <c r="J92" i="9"/>
  <c r="BE136" i="9"/>
  <c r="BE137" i="9"/>
  <c r="BE138" i="9"/>
  <c r="BE140" i="9"/>
  <c r="BE150" i="9"/>
  <c r="BE152" i="9"/>
  <c r="BE172" i="9"/>
  <c r="BE186" i="9"/>
  <c r="J91" i="9"/>
  <c r="J113" i="9"/>
  <c r="BE128" i="9"/>
  <c r="BE129" i="9"/>
  <c r="BE130" i="9"/>
  <c r="BE133" i="9"/>
  <c r="BE144" i="9"/>
  <c r="BE164" i="9"/>
  <c r="BE169" i="9"/>
  <c r="BE185" i="9"/>
  <c r="BE189" i="9"/>
  <c r="E109" i="9"/>
  <c r="BE126" i="9"/>
  <c r="BE159" i="9"/>
  <c r="BE160" i="9"/>
  <c r="BE191" i="9"/>
  <c r="BE195" i="9"/>
  <c r="F115" i="9"/>
  <c r="BE141" i="9"/>
  <c r="BE158" i="9"/>
  <c r="BE162" i="9"/>
  <c r="BE176" i="9"/>
  <c r="BE177" i="9"/>
  <c r="BE196" i="9"/>
  <c r="BE124" i="9"/>
  <c r="BE125" i="9"/>
  <c r="BE131" i="9"/>
  <c r="BE142" i="9"/>
  <c r="BE155" i="9"/>
  <c r="BE167" i="9"/>
  <c r="BE173" i="9"/>
  <c r="BE175" i="9"/>
  <c r="BE178" i="9"/>
  <c r="BE199" i="9"/>
  <c r="BE122" i="9"/>
  <c r="BE135" i="9"/>
  <c r="BE165" i="9"/>
  <c r="BE179" i="9"/>
  <c r="BE181" i="9"/>
  <c r="BE183" i="9"/>
  <c r="BE184" i="9"/>
  <c r="BE188" i="9"/>
  <c r="BE193" i="9"/>
  <c r="J91" i="8"/>
  <c r="BE125" i="8"/>
  <c r="BE128" i="8"/>
  <c r="BE135" i="8"/>
  <c r="BE144" i="8"/>
  <c r="BE160" i="8"/>
  <c r="BE165" i="8"/>
  <c r="BE172" i="8"/>
  <c r="BE132" i="8"/>
  <c r="BE146" i="8"/>
  <c r="BE157" i="8"/>
  <c r="BE158" i="8"/>
  <c r="BE163" i="8"/>
  <c r="BE173" i="8"/>
  <c r="BE175" i="8"/>
  <c r="BE192" i="8"/>
  <c r="BE193" i="8"/>
  <c r="F33" i="8" s="1"/>
  <c r="J92" i="8"/>
  <c r="F114" i="8"/>
  <c r="BE126" i="8"/>
  <c r="BE133" i="8"/>
  <c r="BE140" i="8"/>
  <c r="BE147" i="8"/>
  <c r="BE154" i="8"/>
  <c r="BE156" i="8"/>
  <c r="BE170" i="8"/>
  <c r="BE171" i="8"/>
  <c r="BE181" i="8"/>
  <c r="BE187" i="8"/>
  <c r="BE188" i="8"/>
  <c r="J89" i="8"/>
  <c r="BE121" i="8"/>
  <c r="BE149" i="8"/>
  <c r="BE153" i="8"/>
  <c r="BE164" i="8"/>
  <c r="BE166" i="8"/>
  <c r="BE179" i="8"/>
  <c r="E85" i="8"/>
  <c r="BE136" i="8"/>
  <c r="BE143" i="8"/>
  <c r="BE145" i="8"/>
  <c r="BE150" i="8"/>
  <c r="BE177" i="8"/>
  <c r="BE178" i="8"/>
  <c r="BE182" i="8"/>
  <c r="BE185" i="8"/>
  <c r="BE191" i="8"/>
  <c r="BE137" i="8"/>
  <c r="BE139" i="8"/>
  <c r="BE167" i="8"/>
  <c r="BE168" i="8"/>
  <c r="BE169" i="8"/>
  <c r="BE148" i="8"/>
  <c r="BE152" i="8"/>
  <c r="BE155" i="8"/>
  <c r="BE161" i="8"/>
  <c r="BE174" i="8"/>
  <c r="BE189" i="8"/>
  <c r="F92" i="8"/>
  <c r="BE123" i="8"/>
  <c r="BE130" i="8"/>
  <c r="BE141" i="8"/>
  <c r="BE142" i="8"/>
  <c r="BE162" i="8"/>
  <c r="BE184" i="8"/>
  <c r="J92" i="7"/>
  <c r="BE152" i="7"/>
  <c r="BE167" i="7"/>
  <c r="BE212" i="7"/>
  <c r="BE215" i="7"/>
  <c r="BE220" i="7"/>
  <c r="BE237" i="7"/>
  <c r="BE316" i="7"/>
  <c r="BE335" i="7"/>
  <c r="F92" i="7"/>
  <c r="J123" i="7"/>
  <c r="BE145" i="7"/>
  <c r="BE169" i="7"/>
  <c r="BE175" i="7"/>
  <c r="BE177" i="7"/>
  <c r="BE213" i="7"/>
  <c r="BE214" i="7"/>
  <c r="BE224" i="7"/>
  <c r="BE226" i="7"/>
  <c r="BE247" i="7"/>
  <c r="BE268" i="7"/>
  <c r="BE282" i="7"/>
  <c r="BE301" i="7"/>
  <c r="E85" i="7"/>
  <c r="F123" i="7"/>
  <c r="BE135" i="7"/>
  <c r="BE140" i="7"/>
  <c r="BE148" i="7"/>
  <c r="BE154" i="7"/>
  <c r="BE173" i="7"/>
  <c r="BE194" i="7"/>
  <c r="BE257" i="7"/>
  <c r="BE267" i="7"/>
  <c r="BE283" i="7"/>
  <c r="BE285" i="7"/>
  <c r="BE298" i="7"/>
  <c r="BE299" i="7"/>
  <c r="BE306" i="7"/>
  <c r="BE133" i="7"/>
  <c r="BE138" i="7"/>
  <c r="BE139" i="7"/>
  <c r="BE146" i="7"/>
  <c r="BE149" i="7"/>
  <c r="BE161" i="7"/>
  <c r="BE165" i="7"/>
  <c r="BE179" i="7"/>
  <c r="BE222" i="7"/>
  <c r="BE223" i="7"/>
  <c r="BE249" i="7"/>
  <c r="BE271" i="7"/>
  <c r="BE274" i="7"/>
  <c r="BE277" i="7"/>
  <c r="BE279" i="7"/>
  <c r="BE296" i="7"/>
  <c r="BE319" i="7"/>
  <c r="BE323" i="7"/>
  <c r="BE331" i="7"/>
  <c r="BE332" i="7"/>
  <c r="J89" i="7"/>
  <c r="BE130" i="7"/>
  <c r="BE143" i="7"/>
  <c r="BE144" i="7"/>
  <c r="BE159" i="7"/>
  <c r="BE160" i="7"/>
  <c r="BE203" i="7"/>
  <c r="BE228" i="7"/>
  <c r="BE229" i="7"/>
  <c r="BE231" i="7"/>
  <c r="BE233" i="7"/>
  <c r="BE241" i="7"/>
  <c r="BE243" i="7"/>
  <c r="BE245" i="7"/>
  <c r="BE253" i="7"/>
  <c r="BE287" i="7"/>
  <c r="BE288" i="7"/>
  <c r="BE305" i="7"/>
  <c r="BE307" i="7"/>
  <c r="BE320" i="7"/>
  <c r="BE322" i="7"/>
  <c r="BE155" i="7"/>
  <c r="BE181" i="7"/>
  <c r="BE196" i="7"/>
  <c r="BE251" i="7"/>
  <c r="BE295" i="7"/>
  <c r="BE302" i="7"/>
  <c r="BE315" i="7"/>
  <c r="BE132" i="7"/>
  <c r="BE134" i="7"/>
  <c r="BE147" i="7"/>
  <c r="BE186" i="7"/>
  <c r="BE192" i="7"/>
  <c r="BE197" i="7"/>
  <c r="BE199" i="7"/>
  <c r="BE201" i="7"/>
  <c r="BE205" i="7"/>
  <c r="BE217" i="7"/>
  <c r="BE259" i="7"/>
  <c r="BE261" i="7"/>
  <c r="BE265" i="7"/>
  <c r="BE270" i="7"/>
  <c r="BE290" i="7"/>
  <c r="BE291" i="7"/>
  <c r="BE292" i="7"/>
  <c r="BE294" i="7"/>
  <c r="BE318" i="7"/>
  <c r="BE136" i="7"/>
  <c r="BE141" i="7"/>
  <c r="BE142" i="7"/>
  <c r="BE157" i="7"/>
  <c r="BE163" i="7"/>
  <c r="BE171" i="7"/>
  <c r="BE183" i="7"/>
  <c r="BE188" i="7"/>
  <c r="BE190" i="7"/>
  <c r="BE208" i="7"/>
  <c r="BE210" i="7"/>
  <c r="BE219" i="7"/>
  <c r="BE235" i="7"/>
  <c r="BE239" i="7"/>
  <c r="BE263" i="7"/>
  <c r="BE276" i="7"/>
  <c r="BE280" i="7"/>
  <c r="BE286" i="7"/>
  <c r="BE289" i="7"/>
  <c r="BE304" i="7"/>
  <c r="BE309" i="7"/>
  <c r="BE311" i="7"/>
  <c r="BE312" i="7"/>
  <c r="BE313" i="7"/>
  <c r="BE321" i="7"/>
  <c r="BE326" i="7"/>
  <c r="BE329" i="7"/>
  <c r="J134" i="5"/>
  <c r="J100" i="5" s="1"/>
  <c r="F91" i="6"/>
  <c r="J120" i="6"/>
  <c r="E113" i="6"/>
  <c r="J119" i="6"/>
  <c r="BE139" i="6"/>
  <c r="BE135" i="6"/>
  <c r="F120" i="6"/>
  <c r="BE133" i="6"/>
  <c r="BE143" i="6"/>
  <c r="J89" i="6"/>
  <c r="BE147" i="6"/>
  <c r="BE126" i="6"/>
  <c r="BE129" i="6"/>
  <c r="J89" i="5"/>
  <c r="F124" i="5"/>
  <c r="BE138" i="5"/>
  <c r="BE139" i="5"/>
  <c r="BE175" i="5"/>
  <c r="BE183" i="5"/>
  <c r="BE184" i="5"/>
  <c r="BE192" i="5"/>
  <c r="BE160" i="5"/>
  <c r="BE163" i="5"/>
  <c r="BE164" i="5"/>
  <c r="BE166" i="5"/>
  <c r="BE174" i="5"/>
  <c r="BE179" i="5"/>
  <c r="BE180" i="5"/>
  <c r="BE181" i="5"/>
  <c r="BE182" i="5"/>
  <c r="BE220" i="5"/>
  <c r="BE226" i="5"/>
  <c r="BE130" i="5"/>
  <c r="BE132" i="5"/>
  <c r="BE158" i="5"/>
  <c r="BE171" i="5"/>
  <c r="BE173" i="5"/>
  <c r="BE177" i="5"/>
  <c r="BE185" i="5"/>
  <c r="BE186" i="5"/>
  <c r="BE187" i="5"/>
  <c r="BE194" i="5"/>
  <c r="BE195" i="5"/>
  <c r="BE197" i="5"/>
  <c r="BE202" i="5"/>
  <c r="BE203" i="5"/>
  <c r="BE209" i="5"/>
  <c r="BE214" i="5"/>
  <c r="BE223" i="5"/>
  <c r="BE228" i="5"/>
  <c r="F91" i="5"/>
  <c r="BE135" i="5"/>
  <c r="BE147" i="5"/>
  <c r="BE149" i="5"/>
  <c r="BE155" i="5"/>
  <c r="BE157" i="5"/>
  <c r="BE188" i="5"/>
  <c r="BE190" i="5"/>
  <c r="BE200" i="5"/>
  <c r="BE206" i="5"/>
  <c r="BE207" i="5"/>
  <c r="BE233" i="5"/>
  <c r="BE235" i="5"/>
  <c r="BE238" i="5"/>
  <c r="BE251" i="5"/>
  <c r="J92" i="5"/>
  <c r="BE137" i="5"/>
  <c r="BE141" i="5"/>
  <c r="BE142" i="5"/>
  <c r="BE144" i="5"/>
  <c r="BE196" i="5"/>
  <c r="BE229" i="5"/>
  <c r="BE237" i="5"/>
  <c r="BE241" i="5"/>
  <c r="BE243" i="5"/>
  <c r="E117" i="5"/>
  <c r="BE151" i="5"/>
  <c r="BE167" i="5"/>
  <c r="BE172" i="5"/>
  <c r="BE191" i="5"/>
  <c r="BE204" i="5"/>
  <c r="BE210" i="5"/>
  <c r="BE212" i="5"/>
  <c r="BE231" i="5"/>
  <c r="J123" i="5"/>
  <c r="BE201" i="5"/>
  <c r="BE205" i="5"/>
  <c r="BE224" i="5"/>
  <c r="BE227" i="5"/>
  <c r="BE246" i="5"/>
  <c r="BE257" i="5"/>
  <c r="BE258" i="5"/>
  <c r="BE261" i="5"/>
  <c r="BE161" i="5"/>
  <c r="BE168" i="5"/>
  <c r="BE169" i="5"/>
  <c r="BE170" i="5"/>
  <c r="BE176" i="5"/>
  <c r="BE189" i="5"/>
  <c r="BE216" i="5"/>
  <c r="BE217" i="5"/>
  <c r="BE219" i="5"/>
  <c r="BE255" i="5"/>
  <c r="E85" i="4"/>
  <c r="J91" i="4"/>
  <c r="J134" i="4"/>
  <c r="BE145" i="4"/>
  <c r="BE157" i="4"/>
  <c r="BE194" i="4"/>
  <c r="BE243" i="4"/>
  <c r="BE245" i="4"/>
  <c r="BE353" i="4"/>
  <c r="BE355" i="4"/>
  <c r="BE357" i="4"/>
  <c r="BE359" i="4"/>
  <c r="BE361" i="4"/>
  <c r="BE379" i="4"/>
  <c r="BE381" i="4"/>
  <c r="BE384" i="4"/>
  <c r="BE399" i="4"/>
  <c r="BE410" i="4"/>
  <c r="BE412" i="4"/>
  <c r="BE415" i="4"/>
  <c r="BE460" i="4"/>
  <c r="BE468" i="4"/>
  <c r="BE484" i="4"/>
  <c r="BE486" i="4"/>
  <c r="BE489" i="4"/>
  <c r="BE492" i="4"/>
  <c r="J92" i="4"/>
  <c r="BE165" i="4"/>
  <c r="BE167" i="4"/>
  <c r="BE173" i="4"/>
  <c r="BE180" i="4"/>
  <c r="BE212" i="4"/>
  <c r="BE218" i="4"/>
  <c r="BE220" i="4"/>
  <c r="BE227" i="4"/>
  <c r="BE287" i="4"/>
  <c r="BE305" i="4"/>
  <c r="BE308" i="4"/>
  <c r="BE310" i="4"/>
  <c r="BE320" i="4"/>
  <c r="BE322" i="4"/>
  <c r="BE324" i="4"/>
  <c r="BE346" i="4"/>
  <c r="BE377" i="4"/>
  <c r="BE397" i="4"/>
  <c r="BE417" i="4"/>
  <c r="BE421" i="4"/>
  <c r="BE440" i="4"/>
  <c r="BE457" i="4"/>
  <c r="BE476" i="4"/>
  <c r="BE478" i="4"/>
  <c r="J142" i="3"/>
  <c r="J100" i="3"/>
  <c r="BE147" i="4"/>
  <c r="BE149" i="4"/>
  <c r="BE159" i="4"/>
  <c r="BE190" i="4"/>
  <c r="BE226" i="4"/>
  <c r="BE246" i="4"/>
  <c r="BE257" i="4"/>
  <c r="BE263" i="4"/>
  <c r="BE301" i="4"/>
  <c r="BE318" i="4"/>
  <c r="BE332" i="4"/>
  <c r="BE342" i="4"/>
  <c r="BE370" i="4"/>
  <c r="BE373" i="4"/>
  <c r="BE446" i="4"/>
  <c r="F136" i="4"/>
  <c r="BE143" i="4"/>
  <c r="BE171" i="4"/>
  <c r="BE248" i="4"/>
  <c r="BE254" i="4"/>
  <c r="BE261" i="4"/>
  <c r="BE262" i="4"/>
  <c r="BE265" i="4"/>
  <c r="BE266" i="4"/>
  <c r="BE268" i="4"/>
  <c r="BE270" i="4"/>
  <c r="BE280" i="4"/>
  <c r="BE303" i="4"/>
  <c r="BE344" i="4"/>
  <c r="BE363" i="4"/>
  <c r="BE441" i="4"/>
  <c r="F137" i="4"/>
  <c r="BE151" i="4"/>
  <c r="BE169" i="4"/>
  <c r="BE176" i="4"/>
  <c r="BE206" i="4"/>
  <c r="BE235" i="4"/>
  <c r="BE237" i="4"/>
  <c r="BE240" i="4"/>
  <c r="BE249" i="4"/>
  <c r="BE271" i="4"/>
  <c r="BE278" i="4"/>
  <c r="BE281" i="4"/>
  <c r="BE290" i="4"/>
  <c r="BE328" i="4"/>
  <c r="BE371" i="4"/>
  <c r="BE375" i="4"/>
  <c r="BE391" i="4"/>
  <c r="BE394" i="4"/>
  <c r="BE401" i="4"/>
  <c r="BE409" i="4"/>
  <c r="BE471" i="4"/>
  <c r="BE178" i="4"/>
  <c r="BE182" i="4"/>
  <c r="BE186" i="4"/>
  <c r="BE192" i="4"/>
  <c r="BE197" i="4"/>
  <c r="BE200" i="4"/>
  <c r="BE202" i="4"/>
  <c r="BE204" i="4"/>
  <c r="BE214" i="4"/>
  <c r="BE216" i="4"/>
  <c r="BE222" i="4"/>
  <c r="BE224" i="4"/>
  <c r="BE252" i="4"/>
  <c r="BE255" i="4"/>
  <c r="BE284" i="4"/>
  <c r="BE297" i="4"/>
  <c r="BE299" i="4"/>
  <c r="BE326" i="4"/>
  <c r="BE330" i="4"/>
  <c r="BE348" i="4"/>
  <c r="BE396" i="4"/>
  <c r="BE403" i="4"/>
  <c r="BE407" i="4"/>
  <c r="BE449" i="4"/>
  <c r="BE153" i="4"/>
  <c r="BE155" i="4"/>
  <c r="BE162" i="4"/>
  <c r="BE210" i="4"/>
  <c r="BE229" i="4"/>
  <c r="BE230" i="4"/>
  <c r="BE233" i="4"/>
  <c r="BE242" i="4"/>
  <c r="BE251" i="4"/>
  <c r="BE259" i="4"/>
  <c r="BE275" i="4"/>
  <c r="BE293" i="4"/>
  <c r="BE334" i="4"/>
  <c r="BE338" i="4"/>
  <c r="BE350" i="4"/>
  <c r="BE351" i="4"/>
  <c r="BE368" i="4"/>
  <c r="BE433" i="4"/>
  <c r="BE436" i="4"/>
  <c r="BE437" i="4"/>
  <c r="BE447" i="4"/>
  <c r="BE462" i="4"/>
  <c r="BE465" i="4"/>
  <c r="BE474" i="4"/>
  <c r="BE482" i="4"/>
  <c r="BE184" i="4"/>
  <c r="BE187" i="4"/>
  <c r="BE188" i="4"/>
  <c r="BE208" i="4"/>
  <c r="BE260" i="4"/>
  <c r="BE273" i="4"/>
  <c r="BE312" i="4"/>
  <c r="BE313" i="4"/>
  <c r="BE316" i="4"/>
  <c r="BE337" i="4"/>
  <c r="BE340" i="4"/>
  <c r="BE365" i="4"/>
  <c r="BE367" i="4"/>
  <c r="BE405" i="4"/>
  <c r="BE406" i="4"/>
  <c r="BE422" i="4"/>
  <c r="BE424" i="4"/>
  <c r="BE427" i="4"/>
  <c r="BE430" i="4"/>
  <c r="BE431" i="4"/>
  <c r="BE444" i="4"/>
  <c r="J91" i="3"/>
  <c r="F120" i="3"/>
  <c r="BE145" i="3"/>
  <c r="BE151" i="3"/>
  <c r="BE152" i="3"/>
  <c r="F121" i="3"/>
  <c r="BE132" i="3"/>
  <c r="BE140" i="3"/>
  <c r="BE143" i="3"/>
  <c r="BE156" i="3"/>
  <c r="BE161" i="3"/>
  <c r="J212" i="2"/>
  <c r="J103" i="2" s="1"/>
  <c r="J121" i="3"/>
  <c r="BE155" i="3"/>
  <c r="BE159" i="3"/>
  <c r="BE164" i="3"/>
  <c r="BE171" i="3"/>
  <c r="BE185" i="3"/>
  <c r="E114" i="3"/>
  <c r="BE127" i="3"/>
  <c r="BE129" i="3"/>
  <c r="BE130" i="3"/>
  <c r="BE133" i="3"/>
  <c r="BE135" i="3"/>
  <c r="BE146" i="3"/>
  <c r="BE147" i="3"/>
  <c r="BE148" i="3"/>
  <c r="BE149" i="3"/>
  <c r="BE186" i="3"/>
  <c r="J89" i="3"/>
  <c r="BE160" i="3"/>
  <c r="BE163" i="3"/>
  <c r="BE166" i="3"/>
  <c r="BE168" i="3"/>
  <c r="BE138" i="3"/>
  <c r="BE157" i="3"/>
  <c r="BE179" i="3"/>
  <c r="BE189" i="3"/>
  <c r="BE136" i="3"/>
  <c r="BE154" i="3"/>
  <c r="BE158" i="3"/>
  <c r="BE174" i="3"/>
  <c r="BE183" i="3"/>
  <c r="J91" i="2"/>
  <c r="F130" i="2"/>
  <c r="BE138" i="2"/>
  <c r="BE150" i="2"/>
  <c r="F91" i="2"/>
  <c r="E123" i="2"/>
  <c r="BE152" i="2"/>
  <c r="BE158" i="2"/>
  <c r="BE173" i="2"/>
  <c r="BE177" i="2"/>
  <c r="BE216" i="2"/>
  <c r="BE143" i="2"/>
  <c r="BE145" i="2"/>
  <c r="BE148" i="2"/>
  <c r="BE156" i="2"/>
  <c r="BE162" i="2"/>
  <c r="BE164" i="2"/>
  <c r="BE167" i="2"/>
  <c r="BE179" i="2"/>
  <c r="BE213" i="2"/>
  <c r="BE219" i="2"/>
  <c r="BE221" i="2"/>
  <c r="BE223" i="2"/>
  <c r="BE227" i="2"/>
  <c r="BE249" i="2"/>
  <c r="BE252" i="2"/>
  <c r="BE254" i="2"/>
  <c r="BE256" i="2"/>
  <c r="J92" i="2"/>
  <c r="BE160" i="2"/>
  <c r="BE235" i="2"/>
  <c r="J127" i="2"/>
  <c r="BE154" i="2"/>
  <c r="BE182" i="2"/>
  <c r="BE185" i="2"/>
  <c r="BE188" i="2"/>
  <c r="BE199" i="2"/>
  <c r="BE200" i="2"/>
  <c r="BE217" i="2"/>
  <c r="BE231" i="2"/>
  <c r="BE233" i="2"/>
  <c r="BE241" i="2"/>
  <c r="BE246" i="2"/>
  <c r="BE251" i="2"/>
  <c r="BE260" i="2"/>
  <c r="BE262" i="2"/>
  <c r="BE136" i="2"/>
  <c r="BE196" i="2"/>
  <c r="BE225" i="2"/>
  <c r="BE237" i="2"/>
  <c r="BE239" i="2"/>
  <c r="BE243" i="2"/>
  <c r="BE245" i="2"/>
  <c r="BE275" i="2"/>
  <c r="BE141" i="2"/>
  <c r="BE147" i="2"/>
  <c r="BE166" i="2"/>
  <c r="BE194" i="2"/>
  <c r="BE229" i="2"/>
  <c r="BE248" i="2"/>
  <c r="BE267" i="2"/>
  <c r="BE272" i="2"/>
  <c r="BE169" i="2"/>
  <c r="BE170" i="2"/>
  <c r="BE175" i="2"/>
  <c r="BE192" i="2"/>
  <c r="BE264" i="2"/>
  <c r="BE278" i="2"/>
  <c r="BE280" i="2"/>
  <c r="BE282" i="2"/>
  <c r="BE286" i="2"/>
  <c r="BE288" i="2"/>
  <c r="BE290" i="2"/>
  <c r="BE293" i="2"/>
  <c r="BE296" i="2"/>
  <c r="J34" i="3"/>
  <c r="AW96" i="1" s="1"/>
  <c r="F34" i="4"/>
  <c r="BA97" i="1" s="1"/>
  <c r="F37" i="8"/>
  <c r="BD101" i="1" s="1"/>
  <c r="F36" i="9"/>
  <c r="BC102" i="1" s="1"/>
  <c r="J34" i="9"/>
  <c r="AW102" i="1" s="1"/>
  <c r="F35" i="11"/>
  <c r="J34" i="12"/>
  <c r="AW106" i="1" s="1"/>
  <c r="F37" i="12"/>
  <c r="BD106" i="1" s="1"/>
  <c r="F35" i="2"/>
  <c r="BB95" i="1" s="1"/>
  <c r="F37" i="5"/>
  <c r="BD98" i="1" s="1"/>
  <c r="F37" i="6"/>
  <c r="BD99" i="1" s="1"/>
  <c r="F34" i="6"/>
  <c r="BA99" i="1" s="1"/>
  <c r="F36" i="6"/>
  <c r="BC99" i="1"/>
  <c r="J34" i="6"/>
  <c r="AW99" i="1" s="1"/>
  <c r="F35" i="6"/>
  <c r="BB99" i="1" s="1"/>
  <c r="F34" i="7"/>
  <c r="BA100" i="1" s="1"/>
  <c r="F37" i="2"/>
  <c r="BD95" i="1" s="1"/>
  <c r="J34" i="5"/>
  <c r="AW98" i="1" s="1"/>
  <c r="F36" i="5"/>
  <c r="BC98" i="1" s="1"/>
  <c r="F35" i="7"/>
  <c r="BB100" i="1" s="1"/>
  <c r="F36" i="2"/>
  <c r="BC95" i="1" s="1"/>
  <c r="F37" i="4"/>
  <c r="BD97" i="1" s="1"/>
  <c r="F36" i="8"/>
  <c r="BC101" i="1" s="1"/>
  <c r="F34" i="8"/>
  <c r="BA101" i="1" s="1"/>
  <c r="F35" i="9"/>
  <c r="BB102" i="1" s="1"/>
  <c r="F34" i="11"/>
  <c r="F37" i="11"/>
  <c r="F35" i="12"/>
  <c r="BB106" i="1"/>
  <c r="F34" i="13"/>
  <c r="BA107" i="1" s="1"/>
  <c r="J34" i="2"/>
  <c r="AW95" i="1" s="1"/>
  <c r="F35" i="4"/>
  <c r="BB97" i="1" s="1"/>
  <c r="F35" i="8"/>
  <c r="BB101" i="1" s="1"/>
  <c r="J34" i="8"/>
  <c r="AW101" i="1" s="1"/>
  <c r="F37" i="9"/>
  <c r="BD102" i="1" s="1"/>
  <c r="F36" i="13"/>
  <c r="BC107" i="1" s="1"/>
  <c r="F34" i="2"/>
  <c r="BA95" i="1" s="1"/>
  <c r="F34" i="5"/>
  <c r="BA98" i="1" s="1"/>
  <c r="F35" i="5"/>
  <c r="BB98" i="1" s="1"/>
  <c r="F37" i="7"/>
  <c r="BD100" i="1" s="1"/>
  <c r="J34" i="13"/>
  <c r="AW107" i="1" s="1"/>
  <c r="F35" i="3"/>
  <c r="BB96" i="1" s="1"/>
  <c r="F37" i="3"/>
  <c r="BD96" i="1" s="1"/>
  <c r="J34" i="4"/>
  <c r="AW97" i="1" s="1"/>
  <c r="F36" i="7"/>
  <c r="BC100" i="1" s="1"/>
  <c r="F34" i="9"/>
  <c r="BA102" i="1" s="1"/>
  <c r="J34" i="11"/>
  <c r="F36" i="11"/>
  <c r="F36" i="12"/>
  <c r="BC106" i="1"/>
  <c r="F34" i="12"/>
  <c r="BA106" i="1" s="1"/>
  <c r="F35" i="13"/>
  <c r="BB107" i="1" s="1"/>
  <c r="F34" i="3"/>
  <c r="BA96" i="1" s="1"/>
  <c r="F36" i="3"/>
  <c r="BC96" i="1" s="1"/>
  <c r="F36" i="4"/>
  <c r="BC97" i="1" s="1"/>
  <c r="J34" i="7"/>
  <c r="AW100" i="1" s="1"/>
  <c r="F37" i="13"/>
  <c r="BD107" i="1" s="1"/>
  <c r="BK270" i="2" l="1"/>
  <c r="J270" i="2" s="1"/>
  <c r="J109" i="2" s="1"/>
  <c r="P134" i="2"/>
  <c r="P389" i="4"/>
  <c r="F33" i="4"/>
  <c r="AZ97" i="1" s="1"/>
  <c r="BK141" i="4"/>
  <c r="BK324" i="7"/>
  <c r="J324" i="7" s="1"/>
  <c r="J105" i="7" s="1"/>
  <c r="BK255" i="7"/>
  <c r="J255" i="7" s="1"/>
  <c r="J103" i="7" s="1"/>
  <c r="BC104" i="1"/>
  <c r="AT105" i="1"/>
  <c r="AN105" i="1" s="1"/>
  <c r="BB104" i="1"/>
  <c r="BB94" i="1" s="1"/>
  <c r="W31" i="1" s="1"/>
  <c r="BA94" i="1"/>
  <c r="AW94" i="1" s="1"/>
  <c r="AK30" i="1" s="1"/>
  <c r="BD104" i="1"/>
  <c r="BA104" i="1"/>
  <c r="J99" i="11"/>
  <c r="BK120" i="11"/>
  <c r="BK119" i="11" s="1"/>
  <c r="J119" i="11" s="1"/>
  <c r="J96" i="11" s="1"/>
  <c r="BK118" i="8"/>
  <c r="J118" i="8" s="1"/>
  <c r="J30" i="8" s="1"/>
  <c r="AG101" i="1" s="1"/>
  <c r="J119" i="8"/>
  <c r="J97" i="8" s="1"/>
  <c r="J98" i="8"/>
  <c r="J103" i="5"/>
  <c r="BK153" i="5"/>
  <c r="J153" i="5" s="1"/>
  <c r="BK211" i="2"/>
  <c r="J134" i="2"/>
  <c r="J97" i="2" s="1"/>
  <c r="BK419" i="4"/>
  <c r="J419" i="4" s="1"/>
  <c r="J111" i="4" s="1"/>
  <c r="P141" i="4"/>
  <c r="J135" i="2"/>
  <c r="J98" i="2" s="1"/>
  <c r="BK389" i="4"/>
  <c r="J389" i="4" s="1"/>
  <c r="J106" i="4" s="1"/>
  <c r="BK124" i="6"/>
  <c r="J124" i="6" s="1"/>
  <c r="J97" i="6" s="1"/>
  <c r="J141" i="4"/>
  <c r="J97" i="4" s="1"/>
  <c r="T124" i="3"/>
  <c r="T389" i="4"/>
  <c r="T132" i="13"/>
  <c r="T131" i="13" s="1"/>
  <c r="P120" i="11"/>
  <c r="P119" i="11"/>
  <c r="AU104" i="1"/>
  <c r="P128" i="7"/>
  <c r="P127" i="7" s="1"/>
  <c r="AU100" i="1" s="1"/>
  <c r="P133" i="5"/>
  <c r="P127" i="5"/>
  <c r="AU98" i="1" s="1"/>
  <c r="R120" i="11"/>
  <c r="R119" i="11" s="1"/>
  <c r="T270" i="2"/>
  <c r="R141" i="4"/>
  <c r="T419" i="4"/>
  <c r="P270" i="2"/>
  <c r="P202" i="13"/>
  <c r="R128" i="7"/>
  <c r="R127" i="7" s="1"/>
  <c r="R127" i="5"/>
  <c r="R124" i="3"/>
  <c r="R130" i="12"/>
  <c r="R125" i="12" s="1"/>
  <c r="P124" i="3"/>
  <c r="AU96" i="1"/>
  <c r="T466" i="4"/>
  <c r="R202" i="13"/>
  <c r="R132" i="13"/>
  <c r="R131" i="13"/>
  <c r="BK130" i="12"/>
  <c r="J130" i="12"/>
  <c r="J99" i="12"/>
  <c r="P130" i="12"/>
  <c r="P125" i="12"/>
  <c r="AU106" i="1"/>
  <c r="T120" i="11"/>
  <c r="T119" i="11" s="1"/>
  <c r="R419" i="4"/>
  <c r="R211" i="2"/>
  <c r="R133" i="2" s="1"/>
  <c r="BK466" i="4"/>
  <c r="J466" i="4" s="1"/>
  <c r="J116" i="4" s="1"/>
  <c r="P466" i="4"/>
  <c r="BK128" i="7"/>
  <c r="J128" i="7" s="1"/>
  <c r="J97" i="7" s="1"/>
  <c r="T134" i="2"/>
  <c r="T141" i="4"/>
  <c r="P211" i="2"/>
  <c r="P133" i="2" s="1"/>
  <c r="AU95" i="1" s="1"/>
  <c r="P419" i="4"/>
  <c r="P132" i="13"/>
  <c r="P131" i="13" s="1"/>
  <c r="AU107" i="1" s="1"/>
  <c r="T128" i="7"/>
  <c r="T127" i="7" s="1"/>
  <c r="T133" i="5"/>
  <c r="T127" i="5"/>
  <c r="R389" i="4"/>
  <c r="BK125" i="3"/>
  <c r="J125" i="3" s="1"/>
  <c r="J97" i="3" s="1"/>
  <c r="BK128" i="5"/>
  <c r="J128" i="5" s="1"/>
  <c r="J97" i="5" s="1"/>
  <c r="BK258" i="2"/>
  <c r="J258" i="2"/>
  <c r="J106" i="2"/>
  <c r="BK177" i="3"/>
  <c r="J177" i="3"/>
  <c r="J102" i="3"/>
  <c r="BK126" i="12"/>
  <c r="J126" i="12" s="1"/>
  <c r="J97" i="12" s="1"/>
  <c r="BK132" i="13"/>
  <c r="J132" i="13" s="1"/>
  <c r="J97" i="13" s="1"/>
  <c r="BK202" i="13"/>
  <c r="J202" i="13"/>
  <c r="J106" i="13"/>
  <c r="BK218" i="13"/>
  <c r="J218" i="13"/>
  <c r="J110" i="13"/>
  <c r="AG102" i="1"/>
  <c r="J96" i="9"/>
  <c r="J120" i="9"/>
  <c r="J97" i="9" s="1"/>
  <c r="BK123" i="6"/>
  <c r="J123" i="6"/>
  <c r="J96" i="6"/>
  <c r="J33" i="4"/>
  <c r="AV97" i="1" s="1"/>
  <c r="AT97" i="1" s="1"/>
  <c r="F33" i="12"/>
  <c r="AZ106" i="1"/>
  <c r="J33" i="2"/>
  <c r="AV95" i="1" s="1"/>
  <c r="AT95" i="1" s="1"/>
  <c r="F33" i="9"/>
  <c r="AZ102" i="1" s="1"/>
  <c r="F33" i="11"/>
  <c r="AZ104" i="1" s="1"/>
  <c r="J33" i="13"/>
  <c r="AV107" i="1" s="1"/>
  <c r="AT107" i="1" s="1"/>
  <c r="F33" i="5"/>
  <c r="AZ98" i="1" s="1"/>
  <c r="AV101" i="1"/>
  <c r="AT101" i="1" s="1"/>
  <c r="J33" i="12"/>
  <c r="AV106" i="1"/>
  <c r="AT106" i="1"/>
  <c r="J33" i="3"/>
  <c r="AV96" i="1" s="1"/>
  <c r="AT96" i="1" s="1"/>
  <c r="F33" i="6"/>
  <c r="AZ99" i="1" s="1"/>
  <c r="F33" i="7"/>
  <c r="AZ100" i="1" s="1"/>
  <c r="F33" i="13"/>
  <c r="AZ107" i="1" s="1"/>
  <c r="F33" i="2"/>
  <c r="AZ95" i="1" s="1"/>
  <c r="J33" i="9"/>
  <c r="AV102" i="1" s="1"/>
  <c r="AT102" i="1" s="1"/>
  <c r="AN102" i="1" s="1"/>
  <c r="J33" i="11"/>
  <c r="BD94" i="1"/>
  <c r="W33" i="1" s="1"/>
  <c r="J33" i="5"/>
  <c r="AV98" i="1" s="1"/>
  <c r="AT98" i="1" s="1"/>
  <c r="AZ101" i="1"/>
  <c r="F33" i="3"/>
  <c r="AZ96" i="1" s="1"/>
  <c r="J33" i="6"/>
  <c r="AV99" i="1" s="1"/>
  <c r="AT99" i="1" s="1"/>
  <c r="J33" i="7"/>
  <c r="AV100" i="1" s="1"/>
  <c r="AT100" i="1" s="1"/>
  <c r="J211" i="2" l="1"/>
  <c r="J102" i="2" s="1"/>
  <c r="BK133" i="2"/>
  <c r="J96" i="8"/>
  <c r="T133" i="2"/>
  <c r="BK140" i="4"/>
  <c r="J140" i="4" s="1"/>
  <c r="J30" i="4" s="1"/>
  <c r="AG97" i="1" s="1"/>
  <c r="AN97" i="1" s="1"/>
  <c r="BC94" i="1"/>
  <c r="AY94" i="1" s="1"/>
  <c r="AT104" i="1"/>
  <c r="J120" i="11"/>
  <c r="J97" i="11" s="1"/>
  <c r="J30" i="11"/>
  <c r="AG104" i="1" s="1"/>
  <c r="BK127" i="7"/>
  <c r="J127" i="7" s="1"/>
  <c r="J96" i="7" s="1"/>
  <c r="AN101" i="1"/>
  <c r="J102" i="5"/>
  <c r="BK127" i="5"/>
  <c r="J133" i="2"/>
  <c r="J30" i="2" s="1"/>
  <c r="AG95" i="1" s="1"/>
  <c r="AN95" i="1" s="1"/>
  <c r="P140" i="4"/>
  <c r="AU97" i="1" s="1"/>
  <c r="AU94" i="1" s="1"/>
  <c r="T140" i="4"/>
  <c r="R140" i="4"/>
  <c r="BK125" i="12"/>
  <c r="J125" i="12"/>
  <c r="BK131" i="13"/>
  <c r="J131" i="13" s="1"/>
  <c r="J96" i="13" s="1"/>
  <c r="BK124" i="3"/>
  <c r="J124" i="3" s="1"/>
  <c r="J96" i="3" s="1"/>
  <c r="J39" i="9"/>
  <c r="J39" i="8"/>
  <c r="AX94" i="1"/>
  <c r="J30" i="12"/>
  <c r="AZ94" i="1"/>
  <c r="W29" i="1" s="1"/>
  <c r="W30" i="1"/>
  <c r="J30" i="6"/>
  <c r="AG99" i="1"/>
  <c r="AN99" i="1"/>
  <c r="W32" i="1" l="1"/>
  <c r="AN104" i="1"/>
  <c r="J39" i="11"/>
  <c r="J30" i="7"/>
  <c r="AG100" i="1" s="1"/>
  <c r="AN100" i="1" s="1"/>
  <c r="J39" i="2"/>
  <c r="J96" i="2"/>
  <c r="J127" i="5"/>
  <c r="J96" i="5" s="1"/>
  <c r="J39" i="4"/>
  <c r="J96" i="4"/>
  <c r="J39" i="12"/>
  <c r="J96" i="12"/>
  <c r="J39" i="6"/>
  <c r="AN106" i="1"/>
  <c r="J30" i="13"/>
  <c r="AG107" i="1" s="1"/>
  <c r="J30" i="3"/>
  <c r="AG96" i="1" s="1"/>
  <c r="AN96" i="1" s="1"/>
  <c r="AV94" i="1"/>
  <c r="AK29" i="1" s="1"/>
  <c r="J39" i="7" l="1"/>
  <c r="J30" i="5"/>
  <c r="AG98" i="1" s="1"/>
  <c r="AN98" i="1" s="1"/>
  <c r="AN107" i="1"/>
  <c r="J39" i="3"/>
  <c r="J39" i="13"/>
  <c r="AT94" i="1"/>
  <c r="J39" i="5" l="1"/>
  <c r="AG94" i="1"/>
  <c r="AN94" i="1" s="1"/>
  <c r="AK26" i="1" l="1"/>
  <c r="AK35" i="1" s="1"/>
</calcChain>
</file>

<file path=xl/sharedStrings.xml><?xml version="1.0" encoding="utf-8"?>
<sst xmlns="http://schemas.openxmlformats.org/spreadsheetml/2006/main" count="18966" uniqueCount="2533">
  <si>
    <t>Export Komplet</t>
  </si>
  <si>
    <t/>
  </si>
  <si>
    <t>2.0</t>
  </si>
  <si>
    <t>ZAMOK</t>
  </si>
  <si>
    <t>False</t>
  </si>
  <si>
    <t>{a1c712b4-d9dc-4552-936f-040fa5f206e5}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</si>
  <si>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</si>
  <si>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</si>
  <si>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</si>
  <si>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</si>
  <si>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</si>
  <si>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</si>
  <si>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</si>
  <si>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</si>
  <si>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HV-MEZ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</si>
  <si>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</si>
  <si>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</si>
  <si>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Rozšíření TN Litvínov etapa I.</t>
  </si>
  <si>
    <t>KSO:</t>
  </si>
  <si>
    <t>CC-CZ:</t>
  </si>
  <si>
    <t>Místo:</t>
  </si>
  <si>
    <t xml:space="preserve"> </t>
  </si>
  <si>
    <t>Datum:</t>
  </si>
  <si>
    <t>19. 6. 2024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</si>
  <si>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</si>
  <si>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</si>
  <si>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</si>
  <si>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</si>
  <si>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</si>
  <si>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</si>
  <si>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</si>
  <si>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</si>
  <si>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</si>
  <si>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</si>
  <si>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</si>
  <si>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</si>
  <si>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</si>
  <si>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</si>
  <si>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</si>
  <si>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</si>
  <si>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</si>
  <si>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</si>
  <si>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</si>
  <si>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</si>
  <si>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</si>
  <si>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</si>
  <si>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</si>
  <si>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</si>
  <si>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</si>
  <si>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</si>
  <si>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</si>
  <si>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</si>
  <si>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</si>
  <si>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</si>
  <si>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</si>
  <si>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</si>
  <si>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</si>
  <si>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</si>
  <si>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</si>
  <si>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</si>
  <si>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</si>
  <si>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</si>
  <si>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</si>
  <si>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</si>
  <si>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</si>
  <si>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</si>
  <si>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</si>
  <si>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</si>
  <si>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</si>
  <si>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</si>
  <si>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</si>
  <si>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</si>
  <si>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</si>
  <si>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</si>
  <si>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</si>
  <si>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</si>
  <si>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</si>
  <si>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</si>
  <si>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InO 01-D1.1</t>
  </si>
  <si>
    <t>Pripojka ho...</t>
  </si>
  <si>
    <t>STA</t>
  </si>
  <si>
    <t>1</t>
  </si>
  <si>
    <t>{14f71c44-cedd-4203-a691-ba31a41f4fd6}</t>
  </si>
  <si>
    <t>2</t>
  </si>
  <si>
    <t>InO 01-D1.2</t>
  </si>
  <si>
    <t>{7a494c29-b70e-44ee-8914-bdcc3873a391}</t>
  </si>
  <si>
    <t>InO 02-D2.1</t>
  </si>
  <si>
    <t>Horkovodní...</t>
  </si>
  <si>
    <t>{6ad0ddee-a9e7-40f0-80aa-1403a79166bb}</t>
  </si>
  <si>
    <t>InO 02-D2.2</t>
  </si>
  <si>
    <t>Horkovodni...</t>
  </si>
  <si>
    <t>{e1f10552-ed94-4cb2-8bfe-3c8b54477b83}</t>
  </si>
  <si>
    <t>InO-PS-SO</t>
  </si>
  <si>
    <t>VRN</t>
  </si>
  <si>
    <t>{4d5b64e1-2eb5-4b11-9cae-5f6ef907b743}</t>
  </si>
  <si>
    <t>PS 01</t>
  </si>
  <si>
    <t>HVS - Strojní část</t>
  </si>
  <si>
    <t>{fb080879-ad1f-4cd2-8eb0-87e8ad9602f1}</t>
  </si>
  <si>
    <t>PS 01.2</t>
  </si>
  <si>
    <t>HVS - Elektročást</t>
  </si>
  <si>
    <t>{ca173c03-0762-4184-a47c-5d9967926464}</t>
  </si>
  <si>
    <t>PS 01.3</t>
  </si>
  <si>
    <t>HVS - MaR</t>
  </si>
  <si>
    <t>{60fadd96-3f0c-47ca-a860-95a780a96cdc}</t>
  </si>
  <si>
    <t>PS 02.1</t>
  </si>
  <si>
    <t>Oddělovací stan...</t>
  </si>
  <si>
    <t>{656eba1f-adb3-4872-8ebd-6e708cbcc06c}</t>
  </si>
  <si>
    <t>PS 02.2</t>
  </si>
  <si>
    <t>{a0517d29-e21b-4fbe-aa7f-f2edb6c3cf8e}</t>
  </si>
  <si>
    <t>PS 04</t>
  </si>
  <si>
    <t>Demontáže</t>
  </si>
  <si>
    <t>{90580657-9234-40f0-bf46-f64a9159c8cd}</t>
  </si>
  <si>
    <t>SO 01</t>
  </si>
  <si>
    <t>HVS - Stavební část</t>
  </si>
  <si>
    <t>{b8c3b4ff-3b41-4781-9e7b-4daf814e145a}</t>
  </si>
  <si>
    <t>KRYCÍ LIST SOUPISU PRACÍ</t>
  </si>
  <si>
    <t>Objekt:</t>
  </si>
  <si>
    <t>InO 01-D1.1 - Pripojka ho...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</si>
  <si>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</si>
  <si>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</si>
  <si>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</si>
  <si>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</si>
  <si>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</si>
  <si>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</si>
  <si>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</si>
  <si>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</si>
  <si>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</si>
  <si>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8 - Trubní vedení</t>
  </si>
  <si>
    <t>PSV - Práce a dodávky PSV</t>
  </si>
  <si>
    <t xml:space="preserve">    741 - Elektroinstalace - silnoproud</t>
  </si>
  <si>
    <t xml:space="preserve">    5 - Komunikace pozemní</t>
  </si>
  <si>
    <t xml:space="preserve">    9 - Ostatní konstrukce a práce, bourání</t>
  </si>
  <si>
    <t>M - Práce a dodávky M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</si>
  <si>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</si>
  <si>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</si>
  <si>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</si>
  <si>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</si>
  <si>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</si>
  <si>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</si>
  <si>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</si>
  <si>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</si>
  <si>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</si>
  <si>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</si>
  <si>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</si>
  <si>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</si>
  <si>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</si>
  <si>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</si>
  <si>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</si>
  <si>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</si>
  <si>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</si>
  <si>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</si>
  <si>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</si>
  <si>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</si>
  <si>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</si>
  <si>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</si>
  <si>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</si>
  <si>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</si>
  <si>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</si>
  <si>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113106371</t>
  </si>
  <si>
    <t>Rozebrání dlažeb a dílců při překopech inženýrských sítí s přemístěním hmot na skládku na vzdálenost do 3 m nebo s naložením na dopravní prostředek strojně plochy jednotlivě do 15 m2 vozovek a ploch, s jakoukoliv výplní spár ze zámkové dlažby s ložem z ka</t>
  </si>
  <si>
    <t>m2</t>
  </si>
  <si>
    <t>CS ÚRS 2024 01</t>
  </si>
  <si>
    <t>4</t>
  </si>
  <si>
    <t>Online PSC</t>
  </si>
  <si>
    <t>https://podminky.urs.cz/item/CS_URS_2024_01/113106371</t>
  </si>
  <si>
    <t>113107032</t>
  </si>
  <si>
    <t>Odstranění podkladů nebo krytů při překopech inženýrských sítí s přemístěním hmot na skládku ve vzdálenosti do 3 m nebo s naložením na dopravní prostředek ručně z betonu prostého, o tl. vrstvy přes 150 do 300 mm</t>
  </si>
  <si>
    <t>https://podminky.urs.cz/item/CS_URS_2024_01/113107032</t>
  </si>
  <si>
    <t>P</t>
  </si>
  <si>
    <t>Poznámka k položce:_x000D_
beton pod komunikacemi</t>
  </si>
  <si>
    <t>3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</si>
  <si>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</si>
  <si>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</si>
  <si>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</si>
  <si>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6</t>
  </si>
  <si>
    <t>https://podminky.urs.cz/item/CS_URS_2024_01/113202111</t>
  </si>
  <si>
    <t>113154123</t>
  </si>
  <si>
    <t>Frézování živičného podkladu nebo krytu s naložením na dopravní prostředek plochy do 500 m2 bez překážek v trase pruhu šířky přes 0,5 m do 1 m, tloušťky vrstvy 50 mm</t>
  </si>
  <si>
    <t>8</t>
  </si>
  <si>
    <t>https://podminky.urs.cz/item/CS_URS_2024_01/113154123</t>
  </si>
  <si>
    <t>5</t>
  </si>
  <si>
    <t>113154114</t>
  </si>
  <si>
    <t>Frézování živičného podkladu nebo krytu s naložením na dopravní prostředek plochy do 500 m2 bez překážek v trase pruhu šířky do 0,5 m, tloušťky vrstvy 100 mm</t>
  </si>
  <si>
    <t>10</t>
  </si>
  <si>
    <t>https://podminky.urs.cz/item/CS_URS_2024_01/113154114</t>
  </si>
  <si>
    <t>63</t>
  </si>
  <si>
    <t>115101201</t>
  </si>
  <si>
    <t>Čerpání vody na dopravní výšku do 10 m s uvažovaným průměrným přítokem do 500 l/min</t>
  </si>
  <si>
    <t>hod</t>
  </si>
  <si>
    <t>1160680344</t>
  </si>
  <si>
    <t>121103111</t>
  </si>
  <si>
    <t>Skrývka zemin schopných zúrodnění v rovině a ve sklonu do 1:5</t>
  </si>
  <si>
    <t>m3</t>
  </si>
  <si>
    <t>https://podminky.urs.cz/item/CS_URS_2024_01/121103111</t>
  </si>
  <si>
    <t>70</t>
  </si>
  <si>
    <t>121151113</t>
  </si>
  <si>
    <t>Sejmutí ornice plochy do 500 m2 tl vrstvy do 200 mm strojně</t>
  </si>
  <si>
    <t>-1379523372</t>
  </si>
  <si>
    <t>https://podminky.urs.cz/item/CS_URS_2024_01/121151113</t>
  </si>
  <si>
    <t>7</t>
  </si>
  <si>
    <t>131151102</t>
  </si>
  <si>
    <t>Hloubení nezapažených jam a zářezů strojně s urovnáním dna do předepsaného profilu a spádu v hornině třídy těžitelnosti I skupiny 1 a 2 přes 20 do 50 m3</t>
  </si>
  <si>
    <t>14</t>
  </si>
  <si>
    <t>https://podminky.urs.cz/item/CS_URS_2024_01/131151102</t>
  </si>
  <si>
    <t>131451104</t>
  </si>
  <si>
    <t>Hloubení nezapažených jam a zářezů strojně s urovnáním dna do předepsaného profilu a spádu v hornině třídy těžitelnosti II skupiny 5 přes 100 do 500 m3</t>
  </si>
  <si>
    <t>16</t>
  </si>
  <si>
    <t>https://podminky.urs.cz/item/CS_URS_2024_01/131451104</t>
  </si>
  <si>
    <t>9</t>
  </si>
  <si>
    <t>151101102</t>
  </si>
  <si>
    <t>Zřízení pažení a rozepření stěn rýh pro podzemní vedení příložné pro jakoukoliv mezerovitost, hloubky přes 2 do 4 m</t>
  </si>
  <si>
    <t>18</t>
  </si>
  <si>
    <t>https://podminky.urs.cz/item/CS_URS_2024_01/151101102</t>
  </si>
  <si>
    <t>151101112</t>
  </si>
  <si>
    <t>Odstranění pažení a rozepření stěn rýh pro podzemní vedení s uložením materiálu na vzdálenost do 3 m od kraje výkopu příložné, hloubky přes 2 do 4 m</t>
  </si>
  <si>
    <t>20</t>
  </si>
  <si>
    <t>https://podminky.urs.cz/item/CS_URS_2024_01/151101112</t>
  </si>
  <si>
    <t>71</t>
  </si>
  <si>
    <t>162351103</t>
  </si>
  <si>
    <t>Vodorovné přemístění přes 50 do 500 m výkopku/sypaniny z horniny třídy těžitelnosti I skupiny 1 až 3</t>
  </si>
  <si>
    <t>1739627118</t>
  </si>
  <si>
    <t>https://podminky.urs.cz/item/CS_URS_2024_01/162351103</t>
  </si>
  <si>
    <t>72</t>
  </si>
  <si>
    <t>167151111</t>
  </si>
  <si>
    <t>Nakládání výkopku z hornin třídy těžitelnosti I skupiny 1 až 3 přes 100 m3</t>
  </si>
  <si>
    <t>1736991066</t>
  </si>
  <si>
    <t>https://podminky.urs.cz/item/CS_URS_2024_01/167151111</t>
  </si>
  <si>
    <t>11</t>
  </si>
  <si>
    <t>174151101</t>
  </si>
  <si>
    <t>Zásyp sypaninou z jakékoliv horniny strojně s uložením výkopku ve vrstvách se zhutněním jam, šachet, rýh nebo kolem objektů v těchto vykopávkách</t>
  </si>
  <si>
    <t>22</t>
  </si>
  <si>
    <t>https://podminky.urs.cz/item/CS_URS_2024_01/174151101</t>
  </si>
  <si>
    <t>M</t>
  </si>
  <si>
    <t>58344171</t>
  </si>
  <si>
    <t>štěrkodrť frakce 0/32</t>
  </si>
  <si>
    <t>t</t>
  </si>
  <si>
    <t>24</t>
  </si>
  <si>
    <t>13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</si>
  <si>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</si>
  <si>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</si>
  <si>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26</t>
  </si>
  <si>
    <t>https://podminky.urs.cz/item/CS_URS_2024_01/175151101</t>
  </si>
  <si>
    <t>58337303</t>
  </si>
  <si>
    <t>štěrkopísek frakce 0/8</t>
  </si>
  <si>
    <t>28</t>
  </si>
  <si>
    <t>15</t>
  </si>
  <si>
    <t>181006113</t>
  </si>
  <si>
    <t>Rozprostření zemin schopných zúrodnění v rovině a ve sklonu do 1:5, tloušťka vrstvy přes 0,15 do 0,20 m</t>
  </si>
  <si>
    <t>30</t>
  </si>
  <si>
    <t>https://podminky.urs.cz/item/CS_URS_2024_01/181006113</t>
  </si>
  <si>
    <t>Poznámka k položce:_x000D_
Poznámka k položce: objem / tlouštka</t>
  </si>
  <si>
    <t>181351113</t>
  </si>
  <si>
    <t>Rozprostření a urovnání ornice v rovině nebo ve svahu sklonu do 1:5 strojně při souvislé ploše přes 500 m2, tl. vrstvy do 200 mm</t>
  </si>
  <si>
    <t>32</t>
  </si>
  <si>
    <t>https://podminky.urs.cz/item/CS_URS_2024_01/181351113</t>
  </si>
  <si>
    <t>64</t>
  </si>
  <si>
    <t>181411133</t>
  </si>
  <si>
    <t>Založení parkového trávníku výsevem pl do 1000 m2 ve svahu přes 1:2 do 1:1</t>
  </si>
  <si>
    <t>1359782970</t>
  </si>
  <si>
    <t>https://podminky.urs.cz/item/CS_URS_2024_01/181411133</t>
  </si>
  <si>
    <t>65</t>
  </si>
  <si>
    <t>00572410</t>
  </si>
  <si>
    <t>osivo směs travní parková</t>
  </si>
  <si>
    <t>kg</t>
  </si>
  <si>
    <t>44261695</t>
  </si>
  <si>
    <t>Zakládání</t>
  </si>
  <si>
    <t>19</t>
  </si>
  <si>
    <t>213311151</t>
  </si>
  <si>
    <t>Polštáře zhutněné pod základy ze štěrkodrti netříděné</t>
  </si>
  <si>
    <t>38</t>
  </si>
  <si>
    <t>https://podminky.urs.cz/item/CS_URS_2024_01/213311151</t>
  </si>
  <si>
    <t>Poznámka k položce:_x000D_
Poznámka k položce: VV: délka [m] x šířka [m] x tloušťka[m] Výkresová část: TEP0314_VZA_D2-1-1-DPS-Patky_16_R00 VV: délka [m] x šířka [m] x tloušťka[m] x počet [ks] Výkresová část: TEP0314_VSK_D2-1-1-DPS-Sachta_sekcnich_uzaveru_19_R00</t>
  </si>
  <si>
    <t>275326131</t>
  </si>
  <si>
    <t>Základy z betonu železového patky z betonu se zvýšenými nároky na prostředí tř. C 30/37</t>
  </si>
  <si>
    <t>40</t>
  </si>
  <si>
    <t>https://podminky.urs.cz/item/CS_URS_2024_01/275326131</t>
  </si>
  <si>
    <t>Poznámka k položce:_x000D_
Poznámka k položce: VV: délka [m] x šířka [m] x výška [m] x počet [ks] Výkresová část: TTEP0314_VZA_D2-1-1-DPS-Patky_16_R00</t>
  </si>
  <si>
    <t>275356021</t>
  </si>
  <si>
    <t>Bednění základů z betonu prostého nebo železového patek pro plochy rovinné zřízení</t>
  </si>
  <si>
    <t>42</t>
  </si>
  <si>
    <t>https://podminky.urs.cz/item/CS_URS_2024_01/275356021</t>
  </si>
  <si>
    <t>Poznámka k položce:_x000D_
Poznámka k položce: VV: obvod [m] x [výška [m] x počet [ks] Výkresová část: TTEP0314_VZA_D2-1-1-DPS-Patky_16_R00</t>
  </si>
  <si>
    <t>275356022</t>
  </si>
  <si>
    <t>Bednění základů z betonu prostého nebo železového patek pro plochy rovinné odstranění</t>
  </si>
  <si>
    <t>44</t>
  </si>
  <si>
    <t>https://podminky.urs.cz/item/CS_URS_2024_01/275356022</t>
  </si>
  <si>
    <t>Svislé a kompletní konstrukce</t>
  </si>
  <si>
    <t>23</t>
  </si>
  <si>
    <t>382121121</t>
  </si>
  <si>
    <t>Montáž dílců prefabrikovaných kruhových nádrží ze železobetonu skruže včetně těsnění DN přes 1000 do 2000</t>
  </si>
  <si>
    <t>kus</t>
  </si>
  <si>
    <t>46</t>
  </si>
  <si>
    <t>https://podminky.urs.cz/item/CS_URS_2024_01/382121121</t>
  </si>
  <si>
    <t>59224420</t>
  </si>
  <si>
    <t>skruž betonové šachty DN 1000 kanalizační 100x100x10cm stupadla poplastovaná</t>
  </si>
  <si>
    <t>48</t>
  </si>
  <si>
    <t>Poznámka k položce:_x000D_
Poznámka k položce: Výkresová část: TEP0314_VSK_D2-1-1-DPS-Vzorova_sachta-odvzdusneni_18_R00</t>
  </si>
  <si>
    <t>25</t>
  </si>
  <si>
    <t>59226034R</t>
  </si>
  <si>
    <t>deska zákrytová kruhové nádrže DN 1000 se stěnou tl přes 100mm v 165mm otvor 1x d 625mm</t>
  </si>
  <si>
    <t>50</t>
  </si>
  <si>
    <t>Trubní vedení</t>
  </si>
  <si>
    <t>899121101R</t>
  </si>
  <si>
    <t>Osazení poklopů plastových</t>
  </si>
  <si>
    <t>52</t>
  </si>
  <si>
    <t>27</t>
  </si>
  <si>
    <t>KOPM600 D125</t>
  </si>
  <si>
    <t>Poklop KOMPOZIT DN 600, B125 - vodotěsný</t>
  </si>
  <si>
    <t>54</t>
  </si>
  <si>
    <t>PSV</t>
  </si>
  <si>
    <t>Práce a dodávky PSV</t>
  </si>
  <si>
    <t>741</t>
  </si>
  <si>
    <t>Elektroinstalace - silnoproud</t>
  </si>
  <si>
    <t>741132001</t>
  </si>
  <si>
    <t>Ukončení kabelů smršťovací záklopkou nebo páskou se zapojením s letováním počtu a průřezu žil do 2x1,5 mm2</t>
  </si>
  <si>
    <t>56</t>
  </si>
  <si>
    <t>https://podminky.urs.cz/item/CS_URS_2024_01/741132001</t>
  </si>
  <si>
    <t>Poznámka k položce:_x000D_
Poznámka k položce: Spojení alarmsystému ve spojkách</t>
  </si>
  <si>
    <t>29</t>
  </si>
  <si>
    <t>10.048.193</t>
  </si>
  <si>
    <t>CYKY-A 2x1,5</t>
  </si>
  <si>
    <t>58</t>
  </si>
  <si>
    <t>IK-IP65</t>
  </si>
  <si>
    <t>Instalační krabice do vlhka IP65</t>
  </si>
  <si>
    <t>60</t>
  </si>
  <si>
    <t>Poznámka k položce:_x000D_
Poznámka k položce: TEP0314_FSCH_D2-7-3-DPS-DPS03-03-Schema-alarmsystemu_02_R00 http://www.an.cz - cena dodavatele</t>
  </si>
  <si>
    <t>31</t>
  </si>
  <si>
    <t>741761061R</t>
  </si>
  <si>
    <t>Montáž instalační krabice</t>
  </si>
  <si>
    <t>62</t>
  </si>
  <si>
    <t>Poznámka k položce:_x000D_
Poznámka k položce: TEP0314_FSCH_D2-7-3-DPS-DPS03-03-Schema-alarmsystemu_02_R00 Instalace v sekčních šachtach</t>
  </si>
  <si>
    <t>61</t>
  </si>
  <si>
    <t>741820001R</t>
  </si>
  <si>
    <t>Reflektometrická zkouška</t>
  </si>
  <si>
    <t>kpl</t>
  </si>
  <si>
    <t>626307055</t>
  </si>
  <si>
    <t>Komunikace pozemní</t>
  </si>
  <si>
    <t>564651111</t>
  </si>
  <si>
    <t>Podklad z kameniva hrubého drceného vel. 63-125 mm, s rozprostřením a zhutněním plochy přes 100 m2, po zhutnění tl. 150 mm</t>
  </si>
  <si>
    <t>https://podminky.urs.cz/item/CS_URS_2024_01/564651111</t>
  </si>
  <si>
    <t>33</t>
  </si>
  <si>
    <t>564750011</t>
  </si>
  <si>
    <t>Podklad nebo kryt z kameniva hrubého drceného vel. 8-16 mm s rozprostřením a zhutněním plochy přes 100 m2, po zhutnění tl. 150 mm</t>
  </si>
  <si>
    <t>66</t>
  </si>
  <si>
    <t>https://podminky.urs.cz/item/CS_URS_2024_01/564750011</t>
  </si>
  <si>
    <t>34</t>
  </si>
  <si>
    <t>564770111</t>
  </si>
  <si>
    <t>Podklad nebo kryt z kameniva hrubého drceného vel. 16-32 mm s rozprostřením a zhutněním plochy přes 100 m2, po zhutnění tl. 250 mm</t>
  </si>
  <si>
    <t>68</t>
  </si>
  <si>
    <t>https://podminky.urs.cz/item/CS_URS_2024_01/564770111</t>
  </si>
  <si>
    <t>35</t>
  </si>
  <si>
    <t>564952111</t>
  </si>
  <si>
    <t>Podklad z mechanicky zpevněného kameniva MZK (minerální beton) s rozprostřením a s hutněním, po zhutnění tl. 150 mm</t>
  </si>
  <si>
    <t>https://podminky.urs.cz/item/CS_URS_2024_01/564952111</t>
  </si>
  <si>
    <t>36</t>
  </si>
  <si>
    <t>565145101</t>
  </si>
  <si>
    <t>Asfaltový beton vrstva podkladní ACP 16 (obalované kamenivo střednězrnné - OKS) s rozprostřením a zhutněním v pruhu šířky do 1,5 m, po zhutnění tl. 60 mm</t>
  </si>
  <si>
    <t>CS ÚRS 2023 02</t>
  </si>
  <si>
    <t>https://podminky.urs.cz/item/CS_URS_2023_02/565145101</t>
  </si>
  <si>
    <t>37</t>
  </si>
  <si>
    <t>573111111</t>
  </si>
  <si>
    <t>Postřik infiltrační PI z asfaltu silničního s posypem kamenivem, v množství 0,60 kg/m2</t>
  </si>
  <si>
    <t>74</t>
  </si>
  <si>
    <t>https://podminky.urs.cz/item/CS_URS_2023_02/573111111</t>
  </si>
  <si>
    <t>573211108</t>
  </si>
  <si>
    <t>Postřik spojovací PS bez posypu kamenivem z asfaltu silničního, v množství 0,40 kg/m2</t>
  </si>
  <si>
    <t>76</t>
  </si>
  <si>
    <t>https://podminky.urs.cz/item/CS_URS_2023_02/573211108</t>
  </si>
  <si>
    <t>39</t>
  </si>
  <si>
    <t>577154211</t>
  </si>
  <si>
    <t>Asfaltový beton vrstva obrusná ACO 11 (ABS) s rozprostřením a se zhutněním z nemodifikovaného asfaltu v pruhu šířky do 3 m tř. II, po zhutnění tl. 60 mm</t>
  </si>
  <si>
    <t>78</t>
  </si>
  <si>
    <t>https://podminky.urs.cz/item/CS_URS_2023_02/577154211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</si>
  <si>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</si>
  <si>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</t>
  </si>
  <si>
    <t>80</t>
  </si>
  <si>
    <t>https://podminky.urs.cz/item/CS_URS_2023_02/596211110</t>
  </si>
  <si>
    <t>41</t>
  </si>
  <si>
    <t>BET.K06C01</t>
  </si>
  <si>
    <t>BETONOVÁ DLAŽBA VÝŠKA 6CM, PŘÍRODNÍ (ztratné)</t>
  </si>
  <si>
    <t>82</t>
  </si>
  <si>
    <t>Ostatní konstrukce a práce, bourání</t>
  </si>
  <si>
    <t>916131113</t>
  </si>
  <si>
    <t>Osazení silničního obrubníku betonového se zřízením lože, s vyplněním a zatřením spár cementovou maltou ležatého s boční opěrou z betonu prostého, do lože z betonu prostého</t>
  </si>
  <si>
    <t>84</t>
  </si>
  <si>
    <t>https://podminky.urs.cz/item/CS_URS_2023_02/916131113</t>
  </si>
  <si>
    <t>43</t>
  </si>
  <si>
    <t>59217026</t>
  </si>
  <si>
    <t>obrubník betonový silniční 500x150x250mm</t>
  </si>
  <si>
    <t>86</t>
  </si>
  <si>
    <t>916231113</t>
  </si>
  <si>
    <t>Osazení chodníkového obrubníku betonového ležatého s boční opěrou do lože z betonu prostého</t>
  </si>
  <si>
    <t>-645261653</t>
  </si>
  <si>
    <t>https://podminky.urs.cz/item/CS_URS_2024_01/916231113</t>
  </si>
  <si>
    <t>67</t>
  </si>
  <si>
    <t>59217023</t>
  </si>
  <si>
    <t>obrubník betonový chodníkový 1000x150x250mm</t>
  </si>
  <si>
    <t>1127484009</t>
  </si>
  <si>
    <t>916331112</t>
  </si>
  <si>
    <t>Osazení zahradního obrubníku betonového s ložem tl. od 50 do 100 mm z betonu prostého tř. C 12/15 s boční opěrou z betonu prostého tř. C 12/15</t>
  </si>
  <si>
    <t>88</t>
  </si>
  <si>
    <t>https://podminky.urs.cz/item/CS_URS_2023_02/916331112</t>
  </si>
  <si>
    <t>45</t>
  </si>
  <si>
    <t>59217002</t>
  </si>
  <si>
    <t>obrubník betonový zahradní šedý 1000x50x200mm</t>
  </si>
  <si>
    <t>90</t>
  </si>
  <si>
    <t>919735111</t>
  </si>
  <si>
    <t>Řezání stávajícího živičného krytu nebo podkladu hloubky do 50 mm</t>
  </si>
  <si>
    <t>92</t>
  </si>
  <si>
    <t>https://podminky.urs.cz/item/CS_URS_2023_02/919735111</t>
  </si>
  <si>
    <t>47</t>
  </si>
  <si>
    <t>919735112</t>
  </si>
  <si>
    <t>Řezání stávajícího živičného krytu nebo podkladu hloubky přes 50 do 100 mm</t>
  </si>
  <si>
    <t>94</t>
  </si>
  <si>
    <t>https://podminky.urs.cz/item/CS_URS_2024_01/919735112</t>
  </si>
  <si>
    <t>919735114</t>
  </si>
  <si>
    <t>Řezání stávajícího živičného krytu hl přes 150 do 200 mm</t>
  </si>
  <si>
    <t>1576882336</t>
  </si>
  <si>
    <t>https://podminky.urs.cz/item/CS_URS_2024_01/919735114</t>
  </si>
  <si>
    <t>Práce a dodávky M</t>
  </si>
  <si>
    <t>46-M</t>
  </si>
  <si>
    <t>Zemní práce při extr.mont.pracích</t>
  </si>
  <si>
    <t>460751112</t>
  </si>
  <si>
    <t>Osazení kabelových kanálů včetně utěsnění, vyspárování a zakrytí víkem z prefabrikovaných betonových žlabů do rýhy, bez výkopových prací vnější šířky přes 20 do 25 cm</t>
  </si>
  <si>
    <t>96</t>
  </si>
  <si>
    <t>https://podminky.urs.cz/item/CS_URS_2024_01/460751112</t>
  </si>
  <si>
    <t>49</t>
  </si>
  <si>
    <t>59213011</t>
  </si>
  <si>
    <t>žlab kabelový betonový k ochraně zemního drátovodného vedení 100x23x19cm</t>
  </si>
  <si>
    <t>256</t>
  </si>
  <si>
    <t>98</t>
  </si>
  <si>
    <t>HZS</t>
  </si>
  <si>
    <t>Hodinové zúčtovací sazby</t>
  </si>
  <si>
    <t>HZS3232</t>
  </si>
  <si>
    <t>Hodinové zúčtovací sazby montáží technologických zařízení na stavebních objektech montér měřících zařízení odborný</t>
  </si>
  <si>
    <t>262144</t>
  </si>
  <si>
    <t>100</t>
  </si>
  <si>
    <t>https://podminky.urs.cz/item/CS_URS_2024_01/HZS3232</t>
  </si>
  <si>
    <t>Poznámka k položce:_x000D_
Poznámka k položce: Proměření jednotlivých okruhů alarmsystému 6 měřících míst x 2 okruhy * 2 hod na jeden okruh</t>
  </si>
  <si>
    <t>51</t>
  </si>
  <si>
    <t>HZS4212</t>
  </si>
  <si>
    <t>Hodinové zúčtovací sazby ostatních profesí revizní a kontrolní činnost revizní technik specialista</t>
  </si>
  <si>
    <t>102</t>
  </si>
  <si>
    <t>https://podminky.urs.cz/item/CS_URS_2024_01/HZS4212</t>
  </si>
  <si>
    <t>Poznámka k položce:_x000D_
Poznámka k položce: Vypracování protokolu o měření - 6x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</si>
  <si>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</si>
  <si>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</si>
  <si>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</si>
  <si>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</si>
  <si>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</si>
  <si>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104</t>
  </si>
  <si>
    <t>https://podminky.urs.cz/item/CS_URS_2024_01/012103000</t>
  </si>
  <si>
    <t>Poznámka k položce:_x000D_
Poznámka k položce: Vytýčení horkovodní přípojky</t>
  </si>
  <si>
    <t>53</t>
  </si>
  <si>
    <t>012303000</t>
  </si>
  <si>
    <t>Geodetické práce po výstavbě - vypracování geometrického plánu</t>
  </si>
  <si>
    <t>106</t>
  </si>
  <si>
    <t>https://podminky.urs.cz/item/CS_URS_2024_01/012303000</t>
  </si>
  <si>
    <t>Poznámka k položce:_x000D_
Poznámka k položce: Geometrický plán - po jednotlivých majitelích pozemků Geometrický plán - trasa horkovodní přípojky vč. ochranného pásma</t>
  </si>
  <si>
    <t>013254000</t>
  </si>
  <si>
    <t>Dokumentace skutečného provedení stavby</t>
  </si>
  <si>
    <t>108</t>
  </si>
  <si>
    <t>https://podminky.urs.cz/item/CS_URS_2024_01/013254000</t>
  </si>
  <si>
    <t>55</t>
  </si>
  <si>
    <t>013274000</t>
  </si>
  <si>
    <t>Pasportizace objektu před započetím prací</t>
  </si>
  <si>
    <t>110</t>
  </si>
  <si>
    <t>https://podminky.urs.cz/item/CS_URS_2024_01/013274000</t>
  </si>
  <si>
    <t>013294000</t>
  </si>
  <si>
    <t>Ostatní dokumentace</t>
  </si>
  <si>
    <t>112</t>
  </si>
  <si>
    <t>https://podminky.urs.cz/item/CS_URS_2024_01/013294000</t>
  </si>
  <si>
    <t>Poznámka k položce:_x000D_
Poznámka k položce: Svarová dokumentace Dokladová část - certifikáty, kvalifikce svářečů, zkoušky</t>
  </si>
  <si>
    <t>VRN3</t>
  </si>
  <si>
    <t>Zařízení staveniště</t>
  </si>
  <si>
    <t>57</t>
  </si>
  <si>
    <t>031303000</t>
  </si>
  <si>
    <t>Náklady na zábor</t>
  </si>
  <si>
    <t>114</t>
  </si>
  <si>
    <t>https://podminky.urs.cz/item/CS_URS_2024_01/031303000</t>
  </si>
  <si>
    <t>034103000</t>
  </si>
  <si>
    <t>Oplocení staveniště</t>
  </si>
  <si>
    <t>116</t>
  </si>
  <si>
    <t>https://podminky.urs.cz/item/CS_URS_2024_01/034103000</t>
  </si>
  <si>
    <t>59</t>
  </si>
  <si>
    <t>034303000</t>
  </si>
  <si>
    <t>Dopravní značení na staveništi</t>
  </si>
  <si>
    <t>118</t>
  </si>
  <si>
    <t>https://podminky.urs.cz/item/CS_URS_2024_01/034303000</t>
  </si>
  <si>
    <t>VRN4</t>
  </si>
  <si>
    <t>Inženýrská činnost</t>
  </si>
  <si>
    <t>043154000</t>
  </si>
  <si>
    <t>Zkoušky hutnicí</t>
  </si>
  <si>
    <t>…</t>
  </si>
  <si>
    <t>1024</t>
  </si>
  <si>
    <t>1307731053</t>
  </si>
  <si>
    <t>https://podminky.urs.cz/item/CS_URS_2024_01/043154000</t>
  </si>
  <si>
    <t>VRN7</t>
  </si>
  <si>
    <t>Provozní vlivy</t>
  </si>
  <si>
    <t>072103001</t>
  </si>
  <si>
    <t>Zpracování a projednání DIO a zajištění DIR komunikace II.a III. třídy</t>
  </si>
  <si>
    <t>120</t>
  </si>
  <si>
    <t>https://podminky.urs.cz/item/CS_URS_2024_01/072103001</t>
  </si>
  <si>
    <t>Poznámka k položce:_x000D_
Poznámka k položce: Zhotovitel si zajistí dle harmonogramu prací zpracování a odsouhlasení DIO vč. poplatků</t>
  </si>
  <si>
    <t>InO 01-D1.2 - Pripojka ho...</t>
  </si>
  <si>
    <t xml:space="preserve">    23-M - Montáže potrubí-DPS01.02</t>
  </si>
  <si>
    <t>866351013</t>
  </si>
  <si>
    <t>Montáž potrubí předizolovaného ocelového DN 200 vnějšího průměru D 355 mm</t>
  </si>
  <si>
    <t>1075065293</t>
  </si>
  <si>
    <t>https://podminky.urs.cz/item/CS_URS_2023_02/866351013</t>
  </si>
  <si>
    <t>14391081</t>
  </si>
  <si>
    <t>potrubí horkovodní ocelové předizolované kompaktní systém DN 200/355</t>
  </si>
  <si>
    <t>-1771104958</t>
  </si>
  <si>
    <t>867350110</t>
  </si>
  <si>
    <t>Montáž spojek předizolovaného ocelového potrubí DN 200 vnějšího průměru D 315-400 mm</t>
  </si>
  <si>
    <t>-1876594003</t>
  </si>
  <si>
    <t>https://podminky.urs.cz/item/CS_URS_2023_02/867350110</t>
  </si>
  <si>
    <t>28658063</t>
  </si>
  <si>
    <t>doizolování spoje PI potrubí série2 kompletní s PUR izolací DN 200/355</t>
  </si>
  <si>
    <t>1486767734</t>
  </si>
  <si>
    <t>867360111</t>
  </si>
  <si>
    <t>Montáž spojek předizolovaného ocelového potrubí DN 250 vnějšího průměru D 400-500 mm</t>
  </si>
  <si>
    <t>-1788495135</t>
  </si>
  <si>
    <t>https://podminky.urs.cz/item/CS_URS_2023_02/867360111</t>
  </si>
  <si>
    <t>28658064</t>
  </si>
  <si>
    <t>doizolování spoje PI potrubí série2 kompletní s PUR izolací DN 250/450</t>
  </si>
  <si>
    <t>-192943799</t>
  </si>
  <si>
    <t>892351111</t>
  </si>
  <si>
    <t>Tlakové zkoušky vodou na potrubí DN 150 nebo 200</t>
  </si>
  <si>
    <t>https://podminky.urs.cz/item/CS_URS_2024_01/892351111</t>
  </si>
  <si>
    <t>899722111</t>
  </si>
  <si>
    <t>Krytí potrubí z plastů výstražnou fólií z PVC do 20 cm</t>
  </si>
  <si>
    <t>-2104872499</t>
  </si>
  <si>
    <t>https://podminky.urs.cz/item/CS_URS_2024_01/899722111</t>
  </si>
  <si>
    <t>R.MTSIT340</t>
  </si>
  <si>
    <t>Výstražná sign. folie, šíře 340 mm (jednotka m)</t>
  </si>
  <si>
    <t>23-M</t>
  </si>
  <si>
    <t>Montáže potrubí-DPS01.02</t>
  </si>
  <si>
    <t>230024101</t>
  </si>
  <si>
    <t>Montáž trubních dílů přivařovacích hmotnosti přes 10 do 50 kg tř. 11 až 13 Ø 219 mm, tl. 6,3 mm</t>
  </si>
  <si>
    <t>https://podminky.urs.cz/item/CS_URS_2024_01/230024101</t>
  </si>
  <si>
    <t>14392511</t>
  </si>
  <si>
    <t>koleno ocelové předizolované série2 90° kompaktní ocelový systém 1,0x1,0m DN 200/355</t>
  </si>
  <si>
    <t>14392522R</t>
  </si>
  <si>
    <t>koleno ocelové předizolované série2 81° kompaktní ocelový systém 1,0x1,0m DN 200/355</t>
  </si>
  <si>
    <t>R-pol</t>
  </si>
  <si>
    <t>14392533R</t>
  </si>
  <si>
    <t>koleno ocelové předizolované série2 68° kompaktní ocelový systém 1,0x1,0m DN 200/355</t>
  </si>
  <si>
    <t>14392210</t>
  </si>
  <si>
    <t>koleno ocelové předizolované série1 90° kompaktní ocelový systém  1,5x1,5m DN 200/355</t>
  </si>
  <si>
    <t>R22DSU0002000355R</t>
  </si>
  <si>
    <t>Předizolovaná uzavírací armatura  série2 ocel P235GH,  DN 200, DA355,</t>
  </si>
  <si>
    <t>230025113</t>
  </si>
  <si>
    <t>Montáž trubních dílů přivařovacích hmotnosti přes 50 do 250 kg tř. 11 až 13 Ø 273 mm, tl. 7 mm</t>
  </si>
  <si>
    <t>https://podminky.urs.cz/item/CS_URS_2024_01/230025113</t>
  </si>
  <si>
    <t>RSRT250200045003R</t>
  </si>
  <si>
    <t>T-kus předizolovaný ocelový  série2 ocel P235GH, DN 250 / DN 200, DA450 / DA355 (par.odbočka)</t>
  </si>
  <si>
    <t>23012017R</t>
  </si>
  <si>
    <t>Montáž ucpávek při průchodu potrubí zdí nebo průchodkou DN 400</t>
  </si>
  <si>
    <t>17</t>
  </si>
  <si>
    <t>R2SSL0002000355R</t>
  </si>
  <si>
    <t>Těsnění labyrintové série2 DN 200, DA355</t>
  </si>
  <si>
    <t>23012017R1</t>
  </si>
  <si>
    <t>Montáž ukončovacích smršťovacích manžet</t>
  </si>
  <si>
    <t>807488510</t>
  </si>
  <si>
    <t>R2SSM0002000355R</t>
  </si>
  <si>
    <t>Manžeta ukončovací smršťovací série2 DHEC, DN 200, DA355</t>
  </si>
  <si>
    <t>230210011R</t>
  </si>
  <si>
    <t>Montáž dilatačních polštářů</t>
  </si>
  <si>
    <t>317018533</t>
  </si>
  <si>
    <t>R1SSV0020010040</t>
  </si>
  <si>
    <t>Dilatační polštář  2000x1000x40 mm</t>
  </si>
  <si>
    <t>1112166532</t>
  </si>
  <si>
    <t>230120049</t>
  </si>
  <si>
    <t>Čištění potrubí profukováním nebo proplachováním DN 200</t>
  </si>
  <si>
    <t>https://podminky.urs.cz/item/CS_URS_2024_01/230120049</t>
  </si>
  <si>
    <t>08211321</t>
  </si>
  <si>
    <t>voda pitná pro ostatní odběratele</t>
  </si>
  <si>
    <t>230170014</t>
  </si>
  <si>
    <t>Zkouška těsnosti potrubí DN přes 125 do 200</t>
  </si>
  <si>
    <t>https://podminky.urs.cz/item/CS_URS_2024_01/230170014</t>
  </si>
  <si>
    <t>230170005</t>
  </si>
  <si>
    <t>Příprava pro zkoušku těsnosti potrubí DN přes 200 do 350</t>
  </si>
  <si>
    <t>sada</t>
  </si>
  <si>
    <t>https://podminky.urs.cz/item/CS_URS_2024_01/230170005</t>
  </si>
  <si>
    <t>230170004</t>
  </si>
  <si>
    <t>Příprava pro zkoušku těsnosti potrubí DN přes 125 do 200</t>
  </si>
  <si>
    <t>https://podminky.urs.cz/item/CS_URS_2024_01/230170004</t>
  </si>
  <si>
    <t>HZS1431</t>
  </si>
  <si>
    <t>Hodinové zúčtovací sazby profesí HSV provádění konstrukcí inženýrských a dopravních staveb dělník inženýrských sítí</t>
  </si>
  <si>
    <t>https://podminky.urs.cz/item/CS_URS_2024_01/HZS1431</t>
  </si>
  <si>
    <t>Poznámka k položce:_x000D_
Poznámka k položce: montáž dilatatčních polštářů (ks desek x hod)</t>
  </si>
  <si>
    <t>HZS1432</t>
  </si>
  <si>
    <t>Hodinové zúčtovací sazby profesí HSV provádění konstrukcí inženýrských a dopravních staveb potrubář</t>
  </si>
  <si>
    <t>https://podminky.urs.cz/item/CS_URS_2024_01/HZS1432</t>
  </si>
  <si>
    <t>Poznámka k položce:_x000D_
Poznámka k položce: Montáž elektrospojek počet kusů x čas (ks*hod)</t>
  </si>
  <si>
    <t>012203000</t>
  </si>
  <si>
    <t>Geodetické práce při provádění stavby</t>
  </si>
  <si>
    <t>https://podminky.urs.cz/item/CS_URS_2024_01/012203000</t>
  </si>
  <si>
    <t>Poznámka k položce:_x000D_
Poznámka k položce: Geometrické zaměření horní hrany spojek - (uveden počet spojek) Spojky nutno zaměřit před zásypem potrubí</t>
  </si>
  <si>
    <t>043124000</t>
  </si>
  <si>
    <t>Zkoušky rentgenové 20%</t>
  </si>
  <si>
    <t>https://podminky.urs.cz/item/CS_URS_2024_01/043124000</t>
  </si>
  <si>
    <t>0431240R</t>
  </si>
  <si>
    <t>Zkoušky ultrazvuk - 100%</t>
  </si>
  <si>
    <t>043144000</t>
  </si>
  <si>
    <t>Zkoušky těsnosti</t>
  </si>
  <si>
    <t>https://podminky.urs.cz/item/CS_URS_2024_01/043144000</t>
  </si>
  <si>
    <t>Poznámka k položce:_x000D_
Poznámka k položce: 6hodx 2 pracovníci</t>
  </si>
  <si>
    <t>04314400R</t>
  </si>
  <si>
    <t>Vizuální kontrola</t>
  </si>
  <si>
    <t>InO 02-D2.1 - Horkovodní...</t>
  </si>
  <si>
    <t xml:space="preserve">    4 - Vodorovné konstrukce</t>
  </si>
  <si>
    <t xml:space="preserve">    997 - Přesun sutě</t>
  </si>
  <si>
    <t xml:space="preserve">    723 - Zdravotechnika - vnitřní plynovod</t>
  </si>
  <si>
    <t xml:space="preserve">    742 - Elektroinstalace - slaboproud</t>
  </si>
  <si>
    <t xml:space="preserve">    998 - Přesun hmot</t>
  </si>
  <si>
    <t xml:space="preserve">    21-M - Elektromontáže</t>
  </si>
  <si>
    <t xml:space="preserve">    22-M - Montáže technologických zařízení pro dopravní stavby</t>
  </si>
  <si>
    <t>111251103</t>
  </si>
  <si>
    <t>Odstranění křovin a stromů s odstraněním kořenů strojně průměru kmene do 100 mm v rovině nebo ve svahu sklonu terénu do 1:5, při celkové ploše přes 500 m2</t>
  </si>
  <si>
    <t>https://podminky.urs.cz/item/CS_URS_2024_01/111251103</t>
  </si>
  <si>
    <t>154</t>
  </si>
  <si>
    <t>111251223R</t>
  </si>
  <si>
    <t>Zaříznutí poškozených větví a kořenů stromů</t>
  </si>
  <si>
    <t>2047111026</t>
  </si>
  <si>
    <t>Poznámka k položce:_x000D_
provedení zaříznutí poškozených větví a kořenových systémů po poškození zemními pracemi (mechanizací)</t>
  </si>
  <si>
    <t>112101104</t>
  </si>
  <si>
    <t>Odstranění stromů s odřezáním kmene a s odvětvením listnatých, průměru kmene přes 700 do 900 mm</t>
  </si>
  <si>
    <t>https://podminky.urs.cz/item/CS_URS_2024_01/112101104</t>
  </si>
  <si>
    <t>112101105</t>
  </si>
  <si>
    <t>Odstranění stromů s odřezáním kmene a s odvětvením listnatých, průměru kmene přes 900 do 1100 mm</t>
  </si>
  <si>
    <t>https://podminky.urs.cz/item/CS_URS_2024_01/112101105</t>
  </si>
  <si>
    <t>112101107</t>
  </si>
  <si>
    <t>Odstranění stromů s odřezáním kmene a s odvětvením listnatých, průměru kmene přes 1300 do 1500 mm</t>
  </si>
  <si>
    <t>https://podminky.urs.cz/item/CS_URS_2024_01/112101107</t>
  </si>
  <si>
    <t>112251104</t>
  </si>
  <si>
    <t>Odstranění pařezů strojně s jejich vykopáním nebo vytrháním průměru přes 700 do 900 mm</t>
  </si>
  <si>
    <t>https://podminky.urs.cz/item/CS_URS_2024_01/112251104</t>
  </si>
  <si>
    <t>163</t>
  </si>
  <si>
    <t>113106023</t>
  </si>
  <si>
    <t>Rozebrání dlažeb při překopech komunikací pro pěší ze zámkové dlažby ručně</t>
  </si>
  <si>
    <t>-1231143834</t>
  </si>
  <si>
    <t>https://podminky.urs.cz/item/CS_URS_2024_01/113106023</t>
  </si>
  <si>
    <t>162</t>
  </si>
  <si>
    <t>113106025</t>
  </si>
  <si>
    <t>Rozebrání dlažeb při překopech komunikací pro pěší z vegetační dlažby betonové ručně</t>
  </si>
  <si>
    <t>831310473</t>
  </si>
  <si>
    <t>https://podminky.urs.cz/item/CS_URS_2024_01/113106025</t>
  </si>
  <si>
    <t>Poznámka k položce:_x000D_
beton pod komikacemi</t>
  </si>
  <si>
    <t>113107132</t>
  </si>
  <si>
    <t>Odstranění podkladů nebo krytů ručně s přemístěním hmot na skládku na vzdálenost do 3 m nebo s naložením na dopravní prostředek z betonu prostého, o tl. vrstvy přes 150 do 300 mm</t>
  </si>
  <si>
    <t>https://podminky.urs.cz/item/CS_URS_2024_01/113107132</t>
  </si>
  <si>
    <t>Poznámka k položce:_x000D_
Poznámka k položce: Plocha u kotelny "S"</t>
  </si>
  <si>
    <t>112251105</t>
  </si>
  <si>
    <t>Odstranění pařezů strojně s jejich vykopáním nebo vytrháním průměru přes 900 do 1100 mm</t>
  </si>
  <si>
    <t>https://podminky.urs.cz/item/CS_URS_2024_01/112251105</t>
  </si>
  <si>
    <t>112251108</t>
  </si>
  <si>
    <t>Odstranění pařezů strojně s jejich vykopáním nebo vytrháním průměru přes 1300 do 1500 mm</t>
  </si>
  <si>
    <t>https://podminky.urs.cz/item/CS_URS_2024_01/112251108</t>
  </si>
  <si>
    <t>113106341</t>
  </si>
  <si>
    <t>Rozebrání dlažeb a dílců při překopech inženýrských sítí s přemístěním hmot na skládku na vzdálenost do 3 m nebo s naložením na dopravní prostředek strojně plochy jednotlivě do 15 m2 komunikací pro pěší s ložem z kameniva nebo živice a s výplní spár z bet</t>
  </si>
  <si>
    <t>https://podminky.urs.cz/item/CS_URS_2024_01/113106341</t>
  </si>
  <si>
    <t>113154334</t>
  </si>
  <si>
    <t>Frézování živičného podkladu nebo krytu s naložením na dopravní prostředek plochy přes 1 000 do 10 000 m2 bez překážek v trase pruhu šířky přes 1 m do 2 m, tloušťky vrstvy 100 mm</t>
  </si>
  <si>
    <t>https://podminky.urs.cz/item/CS_URS_2024_01/113154334</t>
  </si>
  <si>
    <t>113154363</t>
  </si>
  <si>
    <t>Frézování živičného podkladu nebo krytu s naložením na dopravní prostředek plochy přes 1 000 do 10 000 m2 s překážkami v trase pruhu šířky přes 1 m do 2 m, tloušťky vrstvy 50 mm</t>
  </si>
  <si>
    <t>https://podminky.urs.cz/item/CS_URS_2024_01/113154363</t>
  </si>
  <si>
    <t>Poznámka k položce:_x000D_
Poznámka k položce: VV: plochy [m2] Výkresová část:TEP0314_SVY_DPS-C4 - Celkový situační výkres</t>
  </si>
  <si>
    <t>https://podminky.urs.cz/item/CS_URS_2024_01/115101201</t>
  </si>
  <si>
    <t>119002121</t>
  </si>
  <si>
    <t>Pomocné konstrukce při zabezpečení výkopu vodorovné pochozí přechodová lávka délky do 2 m včetně zábradlí zřízení</t>
  </si>
  <si>
    <t>https://podminky.urs.cz/item/CS_URS_2024_01/119002121</t>
  </si>
  <si>
    <t>119002122</t>
  </si>
  <si>
    <t>Pomocné konstrukce při zabezpečení výkopu vodorovné pochozí přechodová lávka délky do 2 m včetně zábradlí odstranění</t>
  </si>
  <si>
    <t>https://podminky.urs.cz/item/CS_URS_2024_01/119002122</t>
  </si>
  <si>
    <t>1190021R</t>
  </si>
  <si>
    <t>Těžký přejezdový plech délky do 3 m včetně zabezpečení výkopu zřízení</t>
  </si>
  <si>
    <t>1190021R1</t>
  </si>
  <si>
    <t>Těžký přejezdový plech délky do 3 m včetně zabezpečení výkopu odstranění</t>
  </si>
  <si>
    <t>169</t>
  </si>
  <si>
    <t>121151104</t>
  </si>
  <si>
    <t>Sejmutí ornice plochy do 100 m2 tl vrstvy přes 200 do 250 mm strojně</t>
  </si>
  <si>
    <t>1725094742</t>
  </si>
  <si>
    <t>https://podminky.urs.cz/item/CS_URS_2024_01/121151104</t>
  </si>
  <si>
    <t>132354207</t>
  </si>
  <si>
    <t>Hloubení zapažených rýh šířky přes 800 do 2 000 mm strojně s urovnáním dna do předepsaného profilu a spádu v hornině třídy těžitelnosti II skupiny 4 přes 5 000 m3</t>
  </si>
  <si>
    <t>https://podminky.urs.cz/item/CS_URS_2024_01/132354207</t>
  </si>
  <si>
    <t>141721315</t>
  </si>
  <si>
    <t>Řízené šnekové horizontální vrtání s vtlačením potrubí v hloubce do 6 m v hornině třídy těžitelnosti I a II, skupiny 1 až 4 dimenze pro kameninové potrubí délky vrtu do 20 m, průměru přes DN 400 do 500 mm</t>
  </si>
  <si>
    <t>https://podminky.urs.cz/item/CS_URS_2024_01/141721315</t>
  </si>
  <si>
    <t>Poznámka k položce:_x000D_
Poznámka k položce: Silnice - cca 19m Potok -  cca 9m</t>
  </si>
  <si>
    <t>141721333</t>
  </si>
  <si>
    <t>Řízené šnekové horizontální vrtání s vtlačením potrubí v hloubce do 6 m v hornině třídy těžitelnosti I a II, skupiny 1 až 4 dimenze pro ocelové potrubí délky vrtu do 20 m, průměru do DN 300 mm</t>
  </si>
  <si>
    <t>https://podminky.urs.cz/item/CS_URS_2024_01/141721333</t>
  </si>
  <si>
    <t>162201414</t>
  </si>
  <si>
    <t>Vodorovné přemístění větví, kmenů nebo pařezů s naložením, složením a dopravou do 1000 m kmenů stromů listnatých, průměru přes 700 do 900 mm</t>
  </si>
  <si>
    <t>https://podminky.urs.cz/item/CS_URS_2024_01/162201414</t>
  </si>
  <si>
    <t>162201510</t>
  </si>
  <si>
    <t>Vodorovné přemístění větví, kmenů nebo pařezů s naložením, složením a dopravou do 1000 m kmenů stromů listnatých, průměru přes 900 do 1100 mm</t>
  </si>
  <si>
    <t>https://podminky.urs.cz/item/CS_URS_2024_01/162201510</t>
  </si>
  <si>
    <t>162201512</t>
  </si>
  <si>
    <t>Vodorovné přemístění větví, kmenů nebo pařezů s naložením, složením a dopravou do 1000 m kmenů stromů listnatých, průměru přes 1300 do 1500 mm</t>
  </si>
  <si>
    <t>https://podminky.urs.cz/item/CS_URS_2024_01/162201512</t>
  </si>
  <si>
    <t>170</t>
  </si>
  <si>
    <t>162651111</t>
  </si>
  <si>
    <t>Vodorovné přemístění přes 3 000 do 4000 m výkopku/sypaniny z horniny třídy těžitelnosti I skupiny 1 až 3</t>
  </si>
  <si>
    <t>1526366503</t>
  </si>
  <si>
    <t>https://podminky.urs.cz/item/CS_URS_2024_01/162651111</t>
  </si>
  <si>
    <t>162751135</t>
  </si>
  <si>
    <t>Vodorovné přemístění výkopku nebo sypaniny po suchu na obvyklém dopravním prostředku, bez naložení výkopku, avšak se složením bez rozhrnutí z horniny třídy těžitelnosti II skupiny 4 a 5 na vzdálenost přes 7 000 do 8 000 m</t>
  </si>
  <si>
    <t>https://podminky.urs.cz/item/CS_URS_2024_01/162751135</t>
  </si>
  <si>
    <t>171</t>
  </si>
  <si>
    <t>-1312818020</t>
  </si>
  <si>
    <t>167151122</t>
  </si>
  <si>
    <t>Nakládání, skládání a překládání neulehlého výkopku nebo sypaniny strojně skládání nebo překládání, z hornin třídy těžitelnosti II, skupiny 4 a 5</t>
  </si>
  <si>
    <t>https://podminky.urs.cz/item/CS_URS_2024_01/167151122</t>
  </si>
  <si>
    <t>171151112</t>
  </si>
  <si>
    <t>Uložení sypanin do násypů strojně s rozprostřením sypaniny ve vrstvách a s hrubým urovnáním zhutněných z hornin nesoudržných kamenitých</t>
  </si>
  <si>
    <t>https://podminky.urs.cz/item/CS_URS_2024_01/171151112</t>
  </si>
  <si>
    <t>171201231</t>
  </si>
  <si>
    <t>Poplatek za uložení stavebního odpadu na recyklační skládce (skládkovné) zeminy a kamení zatříděného do Katalogu odpadů pod kódem 17 05 04</t>
  </si>
  <si>
    <t>https://podminky.urs.cz/item/CS_URS_2024_01/171201231</t>
  </si>
  <si>
    <t>172</t>
  </si>
  <si>
    <t>171251201</t>
  </si>
  <si>
    <t>Uložení sypaniny na skládky nebo meziskládky</t>
  </si>
  <si>
    <t>-561809126</t>
  </si>
  <si>
    <t>https://podminky.urs.cz/item/CS_URS_2024_01/171251201</t>
  </si>
  <si>
    <t>181111123</t>
  </si>
  <si>
    <t>Plošná úprava terénu v zemině skupiny 1 až 4 s urovnáním povrchu bez doplnění ornice souvislé plochy do 500 m2 při nerovnostech terénu přes 100 do 150 mm na svahu přes 1:2 do 1:1</t>
  </si>
  <si>
    <t>https://podminky.urs.cz/item/CS_URS_2024_01/181111123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</si>
  <si>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</si>
  <si>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</si>
  <si>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https://podminky.urs.cz/item/CS_URS_2024_01/113107323</t>
  </si>
  <si>
    <t>Poznámka k položce:_x000D_
Poznámka k položce: VV: plochy [m2] Výkresová část: TEP0314_SVY_DPS-C4-1-Celkovy-situacni-vykres-list1-Areal-EPR-K13_14_R00			 TEP0314_SVY_DPS-C4-2-Celkovy-situacni-vykres-list2-K13-K24_15_R00			 TEP0314_SVY_DPS-C4-3-Celkovy-situacni-vykres-list3-K24-L34_16_R00			 TEP0314_SVY_DPS-C4-4-Celkovy-situacni-vykres-list4-L34-NB1-2-NB2-2_17_R00			 TEP0314_SVY_DPS-C4-5-Celkovy-situacni-vykres-list5-Areal-EPR_18_R00</t>
  </si>
  <si>
    <t>158</t>
  </si>
  <si>
    <t>Založení trávníku na půdě předem připravené plochy do 1000 m2 výsevem včetně utažení parkového na svahu přes 1:2 do 1:1</t>
  </si>
  <si>
    <t>-1589082332</t>
  </si>
  <si>
    <t>159</t>
  </si>
  <si>
    <t>00572420</t>
  </si>
  <si>
    <t>osivo směs travní parková okrasná</t>
  </si>
  <si>
    <t>1795785981</t>
  </si>
  <si>
    <t>156</t>
  </si>
  <si>
    <t>181451123</t>
  </si>
  <si>
    <t>Založení lučního trávníku výsevem pl přes 1000 m2 ve svahu přes 1:2 do 1:1</t>
  </si>
  <si>
    <t>721140223</t>
  </si>
  <si>
    <t>https://podminky.urs.cz/item/CS_URS_2024_01/181451123</t>
  </si>
  <si>
    <t>157</t>
  </si>
  <si>
    <t>00572474</t>
  </si>
  <si>
    <t>osivo směs travní krajinná-svahová</t>
  </si>
  <si>
    <t>-2030060614</t>
  </si>
  <si>
    <t>182111111</t>
  </si>
  <si>
    <t>Zpevnění svahu tkaninou nebo rohoží na svahu sklonu přes 1:2 do 1:1</t>
  </si>
  <si>
    <t>https://podminky.urs.cz/item/CS_URS_2024_01/182111111</t>
  </si>
  <si>
    <t>69311312</t>
  </si>
  <si>
    <t>textilie netkaná HPPE 70g/m2</t>
  </si>
  <si>
    <t>182303113</t>
  </si>
  <si>
    <t>Doplnění zeminy nebo substrátu na travnatých plochách tloušťky do 50 mm na svahu přes 1:2 do 1:1</t>
  </si>
  <si>
    <t>https://podminky.urs.cz/item/CS_URS_2024_01/182303113</t>
  </si>
  <si>
    <t>10371500</t>
  </si>
  <si>
    <t>substrát pro trávníky VL</t>
  </si>
  <si>
    <t>183104231</t>
  </si>
  <si>
    <t>Hloubení rýh pro vysazování rostlin v zemině skupiny 1 až 4 s výměnou půdy z 50% v rovině nebo na svahu do 1:5, šířky přes 400 do 600 mm, hl. do 500 mm</t>
  </si>
  <si>
    <t>https://podminky.urs.cz/item/CS_URS_2024_01/183104231</t>
  </si>
  <si>
    <t>10364101</t>
  </si>
  <si>
    <t>zemina pro terénní úpravy - ornice</t>
  </si>
  <si>
    <t>184004213</t>
  </si>
  <si>
    <t>Výsadba sazenic bez vykopání jamek a bez donesení hlíny stromů v. přes 250 do 600 mm, do jamky o průměru 500 mm, hl. 500 mm</t>
  </si>
  <si>
    <t>https://podminky.urs.cz/item/CS_URS_2024_01/184004213</t>
  </si>
  <si>
    <t>184103815</t>
  </si>
  <si>
    <t>Výsadba keřů bez balu výšky do 1 m se zřízením zářezů na svahu přes 1:1 při vzdálenosti zářezu do 1,0 m</t>
  </si>
  <si>
    <t>https://podminky.urs.cz/item/CS_URS_2024_01/184103815</t>
  </si>
  <si>
    <t>02660345</t>
  </si>
  <si>
    <t>tis obecný /Taxus baccata/ 60-80cm</t>
  </si>
  <si>
    <t>02650442</t>
  </si>
  <si>
    <t>habr obecný /Carpinus betulus/ 80-125cm</t>
  </si>
  <si>
    <t>02650461</t>
  </si>
  <si>
    <t>dub letní /Quercus robur/ 150-200cm</t>
  </si>
  <si>
    <t>02660337</t>
  </si>
  <si>
    <t>borovice lesní /Pinus sylvestris/ 50-80cm</t>
  </si>
  <si>
    <t>155</t>
  </si>
  <si>
    <t>184813111R</t>
  </si>
  <si>
    <t>Ochrana řezných ran lesních kultur způsobených ořeřezem nátěrem nebo postřikem</t>
  </si>
  <si>
    <t>1967555439</t>
  </si>
  <si>
    <t>Poznámka k položce:_x000D_
pro větve a kořeny</t>
  </si>
  <si>
    <t>152</t>
  </si>
  <si>
    <t>184813241R</t>
  </si>
  <si>
    <t>Zřízení ochrany paty kmene dřeviny plastovou chráničkou</t>
  </si>
  <si>
    <t>1870330718</t>
  </si>
  <si>
    <t>153</t>
  </si>
  <si>
    <t>28357001R</t>
  </si>
  <si>
    <t>chránička k ochraně paty kmene stromku před poškozením</t>
  </si>
  <si>
    <t>1823978635</t>
  </si>
  <si>
    <t>212750101</t>
  </si>
  <si>
    <t>Trativody z drenážních a melioračních trubek pro budovy se zřízením štěrkového lože pod trubky a s jejich obsypem v otevřeném výkopu trubka tyčová PVC-U plocha pro vtékání vody min. 80 cm2/m SN 4 celoperforovaná 360° DN 100</t>
  </si>
  <si>
    <t>https://podminky.urs.cz/item/CS_URS_2024_01/212750101</t>
  </si>
  <si>
    <t>28611223</t>
  </si>
  <si>
    <t>trubka drenážní flexibilní celoperforovaná PVC-U SN 4 DN 100 pro meliorace, dočasné nebo odlehčovací drenáže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</si>
  <si>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</si>
  <si>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</si>
  <si>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https://podminky.urs.cz/item/CS_URS_2024_01/212752101</t>
  </si>
  <si>
    <t>212752401</t>
  </si>
  <si>
    <t>Trativody z drenážních trubek pro liniové stavby a komunikace se zřízením štěrkového lože pod trubky a s jejich obsypem v otevřeném výkopu trubka korugovaná sendvičová PE-HD SN 8 celoperforovaná 360° DN 100</t>
  </si>
  <si>
    <t>https://podminky.urs.cz/item/CS_URS_2024_01/212752401</t>
  </si>
  <si>
    <t>214500111</t>
  </si>
  <si>
    <t>Zřízení výplně rýhy s drenážním potrubím z trub DN do 200 štěrkem, pískem nebo štěrkopískem, výšky přes 200 do 300 mm</t>
  </si>
  <si>
    <t>122</t>
  </si>
  <si>
    <t>https://podminky.urs.cz/item/CS_URS_2024_01/214500111</t>
  </si>
  <si>
    <t>58333625</t>
  </si>
  <si>
    <t>kamenivo těžené hrubé frakce 4/8</t>
  </si>
  <si>
    <t>124</t>
  </si>
  <si>
    <t>275321118</t>
  </si>
  <si>
    <t>Základové konstrukce z betonu železového patky a bloky ve výkopu nebo na hlavách pilot C 30/37</t>
  </si>
  <si>
    <t>126</t>
  </si>
  <si>
    <t>https://podminky.urs.cz/item/CS_URS_2024_01/275321118</t>
  </si>
  <si>
    <t>Poznámka k položce:_x000D_
Poznámka k položce: VV: délka [m] x šířka [m] x výška [m]</t>
  </si>
  <si>
    <t>128</t>
  </si>
  <si>
    <t>130</t>
  </si>
  <si>
    <t>132</t>
  </si>
  <si>
    <t>275361412</t>
  </si>
  <si>
    <t>Výztuž základových konstrukcí patek a bloků ze svařovaných sítí, hmotnosti přes 3,5 do 6 kg/m2</t>
  </si>
  <si>
    <t>134</t>
  </si>
  <si>
    <t>https://podminky.urs.cz/item/CS_URS_2024_01/275361412</t>
  </si>
  <si>
    <t>Poznámka k položce:_x000D_
Poznámka k položce: VV: délka [m] x šířka [m] x počet [ks] x objemová hmotnost [t/m2]</t>
  </si>
  <si>
    <t>327111116</t>
  </si>
  <si>
    <t>Betonové svahovky vyplněné zeminou zídka z bloků kolmá výšky do 1,5 m tloušťka stěny 500 mm barevná</t>
  </si>
  <si>
    <t>136</t>
  </si>
  <si>
    <t>https://podminky.urs.cz/item/CS_URS_2024_01/327111116</t>
  </si>
  <si>
    <t>69</t>
  </si>
  <si>
    <t>327112111</t>
  </si>
  <si>
    <t>Opěrné zdi nebo dělicí stěny z betonových bloků ukládaných na pero a drážku tloušťky 600 mm</t>
  </si>
  <si>
    <t>138</t>
  </si>
  <si>
    <t>https://podminky.urs.cz/item/CS_URS_2024_01/327112111</t>
  </si>
  <si>
    <t>140</t>
  </si>
  <si>
    <t>142</t>
  </si>
  <si>
    <t>144</t>
  </si>
  <si>
    <t>Vodorovné konstrukce</t>
  </si>
  <si>
    <t>73</t>
  </si>
  <si>
    <t>451538111</t>
  </si>
  <si>
    <t>Dno rýhy pod drenážní potrubí zpevněné štěrkem drceným, tl. do 150 mm</t>
  </si>
  <si>
    <t>146</t>
  </si>
  <si>
    <t>https://podminky.urs.cz/item/CS_URS_2024_01/451538111</t>
  </si>
  <si>
    <t>461991111</t>
  </si>
  <si>
    <t>Zřízení ochranného opevnění dna a svahů melioračních kanálů z geotextilií, fólie nebo síťoviny</t>
  </si>
  <si>
    <t>148</t>
  </si>
  <si>
    <t>https://podminky.urs.cz/item/CS_URS_2024_01/461991111</t>
  </si>
  <si>
    <t>75</t>
  </si>
  <si>
    <t>69311031</t>
  </si>
  <si>
    <t>geotextilie tkaná separační, filtrační, výztužná PP pevnost v tahu 10kN/m</t>
  </si>
  <si>
    <t>150</t>
  </si>
  <si>
    <t>465210141</t>
  </si>
  <si>
    <t>Schody z lomového žulového kamene upraveného do betonového lože s vyplněním spár MC lože z betonu C 25/30</t>
  </si>
  <si>
    <t>https://podminky.urs.cz/item/CS_URS_2024_01/465210141</t>
  </si>
  <si>
    <t>77</t>
  </si>
  <si>
    <t>79</t>
  </si>
  <si>
    <t>160</t>
  </si>
  <si>
    <t>81</t>
  </si>
  <si>
    <t>565155121</t>
  </si>
  <si>
    <t>Asfaltový beton vrstva podkladní ACP 16 (obalované kamenivo střednězrnné - OKS) s rozprostřením a zhutněním v pruhu šířky přes 3 m, po zhutnění tl. 70 mm</t>
  </si>
  <si>
    <t>https://podminky.urs.cz/item/CS_URS_2024_01/565155121</t>
  </si>
  <si>
    <t>571906111</t>
  </si>
  <si>
    <t>Posyp podkladu nebo krytu s rozprostřením a zhutněním kamenivem drceným nebo těženým, v množství přes 25 do 30 kg/m2</t>
  </si>
  <si>
    <t>164</t>
  </si>
  <si>
    <t>https://podminky.urs.cz/item/CS_URS_2024_01/571906111</t>
  </si>
  <si>
    <t>83</t>
  </si>
  <si>
    <t>573111112</t>
  </si>
  <si>
    <t>Postřik infiltrační PI z asfaltu silničního s posypem kamenivem, v množství 1,00 kg/m2</t>
  </si>
  <si>
    <t>166</t>
  </si>
  <si>
    <t>https://podminky.urs.cz/item/CS_URS_2024_01/573111112</t>
  </si>
  <si>
    <t>573231108</t>
  </si>
  <si>
    <t>Postřik spojovací PS bez posypu kamenivem ze silniční emulze, v množství 0,50 kg/m2</t>
  </si>
  <si>
    <t>168</t>
  </si>
  <si>
    <t>https://podminky.urs.cz/item/CS_URS_2024_01/573231108</t>
  </si>
  <si>
    <t>85</t>
  </si>
  <si>
    <t>577144211</t>
  </si>
  <si>
    <t>Asfaltový beton vrstva obrusná ACO 11 (ABS) s rozprostřením a se zhutněním z nemodifikovaného asfaltu v pruhu šířky do 3 m tř. II, po zhutnění tl. 50 mm</t>
  </si>
  <si>
    <t>https://podminky.urs.cz/item/CS_URS_2024_01/577144211</t>
  </si>
  <si>
    <t>584121111</t>
  </si>
  <si>
    <t>Osazení silničních dílců ze železového betonu s podkladem z kameniva těženého do tl. 40 mm jakéhokoliv druhu a velikosti, na plochu jednotlivě přes 50 do 200 m2</t>
  </si>
  <si>
    <t>https://podminky.urs.cz/item/CS_URS_2024_01/584121111</t>
  </si>
  <si>
    <t>Poznámka k položce:_x000D_
Poznámka k položce: Lesní cesta mezi L26 - L27</t>
  </si>
  <si>
    <t>87</t>
  </si>
  <si>
    <t>59381136</t>
  </si>
  <si>
    <t>panel silniční 2,00x1,00x0,15m</t>
  </si>
  <si>
    <t>174</t>
  </si>
  <si>
    <t>Kladení zámkové dlažby komunikací pro pěší ručně tl 60 mm skupiny A pl do 50 m2</t>
  </si>
  <si>
    <t>1812011390</t>
  </si>
  <si>
    <t>https://podminky.urs.cz/item/CS_URS_2024_01/596211110</t>
  </si>
  <si>
    <t>165</t>
  </si>
  <si>
    <t>59245015</t>
  </si>
  <si>
    <t>dlažba zámková betonová tvaru I 200x165mm tl 60mm přírodní</t>
  </si>
  <si>
    <t>-676617317</t>
  </si>
  <si>
    <t>Poznámka k položce:_x000D_
Spotřeba: 36 kus/m2</t>
  </si>
  <si>
    <t>596412210</t>
  </si>
  <si>
    <t>Kladení dlažby z vegetačních tvárnic pozemních komunikací tl 80 mm pl do 50 m2</t>
  </si>
  <si>
    <t>-1818437598</t>
  </si>
  <si>
    <t>https://podminky.urs.cz/item/CS_URS_2024_01/596412210</t>
  </si>
  <si>
    <t>161</t>
  </si>
  <si>
    <t>59246016</t>
  </si>
  <si>
    <t>dlažba plošná vegetační betonová 600x400mm tl 80mm přírodní</t>
  </si>
  <si>
    <t>-1303748840</t>
  </si>
  <si>
    <t>460671112</t>
  </si>
  <si>
    <t>Výstražné prvky pro krytí kabelů včetně vyrovnání povrchu rýhy, rozvinutí a uložení fólie, šířky přes 20 do 25 cm</t>
  </si>
  <si>
    <t>176</t>
  </si>
  <si>
    <t>https://podminky.urs.cz/item/CS_URS_2024_01/460671112</t>
  </si>
  <si>
    <t>89</t>
  </si>
  <si>
    <t>899722113</t>
  </si>
  <si>
    <t>Krytí potrubí z plastů výstražnou fólií z PVC šířky přes 25 do 34 cm</t>
  </si>
  <si>
    <t>178</t>
  </si>
  <si>
    <t>https://podminky.urs.cz/item/CS_URS_2024_01/899722113</t>
  </si>
  <si>
    <t>180</t>
  </si>
  <si>
    <t>91</t>
  </si>
  <si>
    <t>182</t>
  </si>
  <si>
    <t>911331123</t>
  </si>
  <si>
    <t>Silniční svodidlo ocelové se zaberaněním sloupků jednostranné úroveň zádržnosti N2 vzdálenosti sloupků přes 2 do 4 m</t>
  </si>
  <si>
    <t>184</t>
  </si>
  <si>
    <t>https://podminky.urs.cz/item/CS_URS_2024_01/911331123</t>
  </si>
  <si>
    <t>93</t>
  </si>
  <si>
    <t>911381215</t>
  </si>
  <si>
    <t>Městská ochranná zábrana průběžná délky 2 m, výšky 0,5 m</t>
  </si>
  <si>
    <t>186</t>
  </si>
  <si>
    <t>https://podminky.urs.cz/item/CS_URS_2024_01/911381215</t>
  </si>
  <si>
    <t>911381835</t>
  </si>
  <si>
    <t>Odstranění městské ochranné zábrany s naložením na dopravní prostředek průběžné nebo koncové délky 2 m, výšky 0,5 m</t>
  </si>
  <si>
    <t>188</t>
  </si>
  <si>
    <t>https://podminky.urs.cz/item/CS_URS_2024_01/911381835</t>
  </si>
  <si>
    <t>95</t>
  </si>
  <si>
    <t>915111111</t>
  </si>
  <si>
    <t>Vodorovné dopravní značení stříkané barvou dělící čára šířky 125 mm souvislá bílá základní</t>
  </si>
  <si>
    <t>190</t>
  </si>
  <si>
    <t>https://podminky.urs.cz/item/CS_URS_2024_01/915111111</t>
  </si>
  <si>
    <t>915111121</t>
  </si>
  <si>
    <t>Vodorovné dopravní značení stříkané barvou dělící čára šířky 125 mm přerušovaná bílá základní</t>
  </si>
  <si>
    <t>192</t>
  </si>
  <si>
    <t>https://podminky.urs.cz/item/CS_URS_2024_01/915111121</t>
  </si>
  <si>
    <t>97</t>
  </si>
  <si>
    <t>915221112</t>
  </si>
  <si>
    <t>Vodorovné dopravní značení stříkaným plastem vodící čára bílá šířky 250 mm souvislá retroreflexní</t>
  </si>
  <si>
    <t>194</t>
  </si>
  <si>
    <t>https://podminky.urs.cz/item/CS_URS_2024_01/915221112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</si>
  <si>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</si>
  <si>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</si>
  <si>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196</t>
  </si>
  <si>
    <t>https://podminky.urs.cz/item/CS_URS_2024_01/916131213</t>
  </si>
  <si>
    <t>99</t>
  </si>
  <si>
    <t>obrubník silniční betonový 500x150x250mm</t>
  </si>
  <si>
    <t>198</t>
  </si>
  <si>
    <t>Osazení chodníkového obrubníku betonového se zřízením lože, s vyplněním a zatřením spár cementovou maltou ležatého s boční opěrou z betonu prostého, do lože z betonu prostého</t>
  </si>
  <si>
    <t>266522458</t>
  </si>
  <si>
    <t>167</t>
  </si>
  <si>
    <t>59217017</t>
  </si>
  <si>
    <t>obrubník betonový chodníkový 1000x100x250mm</t>
  </si>
  <si>
    <t>1671462848</t>
  </si>
  <si>
    <t>-1767219875</t>
  </si>
  <si>
    <t>963042819</t>
  </si>
  <si>
    <t>Bourání schodišťových stupňů betonových zhotovených na místě</t>
  </si>
  <si>
    <t>204</t>
  </si>
  <si>
    <t>https://podminky.urs.cz/item/CS_URS_2024_01/963042819</t>
  </si>
  <si>
    <t>103</t>
  </si>
  <si>
    <t>966005111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</si>
  <si>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</t>
  </si>
  <si>
    <t>206</t>
  </si>
  <si>
    <t>https://podminky.urs.cz/item/CS_URS_2024_01/966005111</t>
  </si>
  <si>
    <t>977151131</t>
  </si>
  <si>
    <t>Jádrové vrty diamantovými korunkami do stavebních materiálů (železobetonu, betonu, cihel, obkladů, dlažeb, kamene) průměru přes 350 do 400 mm</t>
  </si>
  <si>
    <t>208</t>
  </si>
  <si>
    <t>https://podminky.urs.cz/item/CS_URS_2024_01/977151131</t>
  </si>
  <si>
    <t>105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</si>
  <si>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</si>
  <si>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</si>
  <si>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210</t>
  </si>
  <si>
    <t>https://podminky.urs.cz/item/CS_URS_2024_01/979024443</t>
  </si>
  <si>
    <t>981511112</t>
  </si>
  <si>
    <t>Demolice konstrukcí objektů postupným rozebíráním zdiva na maltu cementovou z cihel nebo tvárnic</t>
  </si>
  <si>
    <t>212</t>
  </si>
  <si>
    <t>https://podminky.urs.cz/item/CS_URS_2024_01/981511112</t>
  </si>
  <si>
    <t>997</t>
  </si>
  <si>
    <t>Přesun sutě</t>
  </si>
  <si>
    <t>107</t>
  </si>
  <si>
    <t>997006512</t>
  </si>
  <si>
    <t>Vodorovná doprava suti na skládku s naložením na dopravní prostředek a složením přes 100 m do 1 km</t>
  </si>
  <si>
    <t>214</t>
  </si>
  <si>
    <t>https://podminky.urs.cz/item/CS_URS_2024_01/997006512</t>
  </si>
  <si>
    <t>723</t>
  </si>
  <si>
    <t>Zdravotechnika - vnitřní plynovod</t>
  </si>
  <si>
    <t>723150371</t>
  </si>
  <si>
    <t>Potrubí z ocelových trubek hladkých černých spojovaných chráničky Ø 108/4</t>
  </si>
  <si>
    <t>216</t>
  </si>
  <si>
    <t>https://podminky.urs.cz/item/CS_URS_2024_01/723150371</t>
  </si>
  <si>
    <t>1646143708</t>
  </si>
  <si>
    <t>147</t>
  </si>
  <si>
    <t>-1251361071</t>
  </si>
  <si>
    <t>149</t>
  </si>
  <si>
    <t>-2037763154</t>
  </si>
  <si>
    <t>-1453146399</t>
  </si>
  <si>
    <t>-175923677</t>
  </si>
  <si>
    <t>742</t>
  </si>
  <si>
    <t>Elektroinstalace - slaboproud</t>
  </si>
  <si>
    <t>109</t>
  </si>
  <si>
    <t>742124013</t>
  </si>
  <si>
    <t>Montáž kabelů datových optických pro vnitřní rozvody ukončení vlákna optického kabelu pigtailem včetně svaru</t>
  </si>
  <si>
    <t>218</t>
  </si>
  <si>
    <t>https://podminky.urs.cz/item/CS_URS_2024_01/742124013</t>
  </si>
  <si>
    <t>37459125</t>
  </si>
  <si>
    <t>pigtail optický E2000(APC) OS 9/125 délka 1m</t>
  </si>
  <si>
    <t>220</t>
  </si>
  <si>
    <t>111</t>
  </si>
  <si>
    <t>34571927</t>
  </si>
  <si>
    <t>spojka optická kabelová zemní odklopná těsná pro max 60 svarů 4 kabelové průchodky do D 21mm</t>
  </si>
  <si>
    <t>222</t>
  </si>
  <si>
    <t>742124016</t>
  </si>
  <si>
    <t>Montáž kabelů datových optických pro vnější rozvody do trubky zafouknutím</t>
  </si>
  <si>
    <t>224</t>
  </si>
  <si>
    <t>https://podminky.urs.cz/item/CS_URS_2024_01/742124016</t>
  </si>
  <si>
    <t>113</t>
  </si>
  <si>
    <t>34123034</t>
  </si>
  <si>
    <t>kabel datový optický OS zafukovací MICRO 48 vláken 9/125 plášť HDPE</t>
  </si>
  <si>
    <t>226</t>
  </si>
  <si>
    <t>998742194</t>
  </si>
  <si>
    <t>Přesun hmot pro slaboproud stanovený z hmotnosti přesunovaného materiálu vodorovná dopravní vzdálenost do 50 m Příplatek k cenám za zvětšený přesun přes vymezenou vodorovnou dopravní vzdálenost do 1000 m</t>
  </si>
  <si>
    <t>228</t>
  </si>
  <si>
    <t>https://podminky.urs.cz/item/CS_URS_2024_01/998742194</t>
  </si>
  <si>
    <t>115</t>
  </si>
  <si>
    <t>998742199</t>
  </si>
  <si>
    <t>Přesun hmot pro slaboproud stanovený z hmotnosti přesunovaného materiálu vodorovná dopravní vzdálenost do 50 m Příplatek k cenám za zvětšený přesun přes vymezenou vodorovnou dopravní vzdálenost za každých dalších započatých 1000 m</t>
  </si>
  <si>
    <t>230</t>
  </si>
  <si>
    <t>https://podminky.urs.cz/item/CS_URS_2024_01/998742199</t>
  </si>
  <si>
    <t>998</t>
  </si>
  <si>
    <t>Přesun hmot</t>
  </si>
  <si>
    <t>998272201</t>
  </si>
  <si>
    <t>Přesun hmot pro trubní vedení z ocelových trub svařovaných pro vodovody, plynovody, teplovody, shybky, produktovody v otevřeném výkopu dopravní vzdálenost do 15 m</t>
  </si>
  <si>
    <t>232</t>
  </si>
  <si>
    <t>https://podminky.urs.cz/item/CS_URS_2024_01/998272201</t>
  </si>
  <si>
    <t>117</t>
  </si>
  <si>
    <t>998272224</t>
  </si>
  <si>
    <t>Přesun hmot pro trubní vedení z ocelových trub svařovaných Příplatek k cenám za zvětšený přesun přes vymezenou dopravní vzdálenost do 500 m</t>
  </si>
  <si>
    <t>234</t>
  </si>
  <si>
    <t>https://podminky.urs.cz/item/CS_URS_2024_01/998272224</t>
  </si>
  <si>
    <t>21-M</t>
  </si>
  <si>
    <t>Elektromontáže</t>
  </si>
  <si>
    <t>210204011R</t>
  </si>
  <si>
    <t>Zabezpečení stožárů osvětlení samostatně stojících ocelových, délky do 12 m</t>
  </si>
  <si>
    <t>236</t>
  </si>
  <si>
    <t>119</t>
  </si>
  <si>
    <t>210204032</t>
  </si>
  <si>
    <t>Montáž stožárů osvětlení samostatně stojících kompozitních, délky přes 8 do 10 m</t>
  </si>
  <si>
    <t>238</t>
  </si>
  <si>
    <t>https://podminky.urs.cz/item/CS_URS_2024_01/210204032</t>
  </si>
  <si>
    <t>218204011</t>
  </si>
  <si>
    <t>Demontáž stožárů osvětlení ocelových samostatně stojících, délky do 12 m</t>
  </si>
  <si>
    <t>240</t>
  </si>
  <si>
    <t>https://podminky.urs.cz/item/CS_URS_2024_01/218204011</t>
  </si>
  <si>
    <t>22-M</t>
  </si>
  <si>
    <t>Montáže technologických zařízení pro dopravní stavby</t>
  </si>
  <si>
    <t>121</t>
  </si>
  <si>
    <t>220182021</t>
  </si>
  <si>
    <t>Uložení trubky HDPE do výkopu včetně fixace</t>
  </si>
  <si>
    <t>242</t>
  </si>
  <si>
    <t>https://podminky.urs.cz/item/CS_URS_2024_01/220182021</t>
  </si>
  <si>
    <t>Poznámka k položce:_x000D_
Poznámka k položce: TEP0314_SVY_D2-4-DPS-Situace-Areal-EPR-K13_02_R00  TEP0314_SVY_D2-4-DPS-Situace-K13-K24_03_R00 TEP0314_SVY_D2-4-DPS-Situace-K24-L34_04_R00 TEP0314_SVY_D2-4-DPS-Situace-L34-NB3-3-NB3-4_05_R00</t>
  </si>
  <si>
    <t>34571802</t>
  </si>
  <si>
    <t>chránička optického kabelu HDPE jednoplášťová bezhalogenová D 40/33mm</t>
  </si>
  <si>
    <t>244</t>
  </si>
  <si>
    <t>123</t>
  </si>
  <si>
    <t>220182025</t>
  </si>
  <si>
    <t>Kontrola průchodnosti trubky kalibrace do 2000 m</t>
  </si>
  <si>
    <t>km</t>
  </si>
  <si>
    <t>246</t>
  </si>
  <si>
    <t>https://podminky.urs.cz/item/CS_URS_2024_01/220182025</t>
  </si>
  <si>
    <t>220182026</t>
  </si>
  <si>
    <t>Montáž spojky bez svařování na HDPE trubce rovné nebo redukční</t>
  </si>
  <si>
    <t>248</t>
  </si>
  <si>
    <t>https://podminky.urs.cz/item/CS_URS_2024_01/220182026</t>
  </si>
  <si>
    <t>Poznámka k položce:_x000D_
Poznámka k položce: Spojka cca po 200m trasy potrubí</t>
  </si>
  <si>
    <t>125</t>
  </si>
  <si>
    <t>34571935</t>
  </si>
  <si>
    <t>spojka HDPE trubek vodotěsná přímá k propojení D 2x 40mm</t>
  </si>
  <si>
    <t>250</t>
  </si>
  <si>
    <t>220182027</t>
  </si>
  <si>
    <t>Montáž koncovky nebo záslepky bez svařování na HDPE trubku</t>
  </si>
  <si>
    <t>252</t>
  </si>
  <si>
    <t>https://podminky.urs.cz/item/CS_URS_2024_01/220182027</t>
  </si>
  <si>
    <t>Poznámka k položce:_x000D_
Poznámka k položce: TEP0314_SVY_D2-4-DPS-Situace-Areal-EPR-K13_02_R00 - NB3.1, NB3.2 TEP0314_SVY_D2-4-DPS-Situace-L34-NB3-3-NB3-4_05_R00 - NB3.3, NB3.4</t>
  </si>
  <si>
    <t>127</t>
  </si>
  <si>
    <t>10.076.739</t>
  </si>
  <si>
    <t>KOPOS Koncovka HDPE 05042 pr.40</t>
  </si>
  <si>
    <t>254</t>
  </si>
  <si>
    <t>220182028</t>
  </si>
  <si>
    <t>Kontrola tlakutěsnosti HDPE trubky přes 2000 m</t>
  </si>
  <si>
    <t>https://podminky.urs.cz/item/CS_URS_2024_01/220182028</t>
  </si>
  <si>
    <t>129</t>
  </si>
  <si>
    <t>460751111</t>
  </si>
  <si>
    <t>Osazení kabelových kanálů včetně utěsnění, vyspárování a zakrytí víkem z prefabrikovaných betonových žlabů do rýhy, bez výkopových prací vnější šířky do 20 cm</t>
  </si>
  <si>
    <t>258</t>
  </si>
  <si>
    <t>https://podminky.urs.cz/item/CS_URS_2024_01/460751111</t>
  </si>
  <si>
    <t>59213009</t>
  </si>
  <si>
    <t>žlab kabelový betonový k ochraně zemního drátovodného vedení 100x17x14cm</t>
  </si>
  <si>
    <t>260</t>
  </si>
  <si>
    <t>131</t>
  </si>
  <si>
    <t>262</t>
  </si>
  <si>
    <t>264</t>
  </si>
  <si>
    <t>133</t>
  </si>
  <si>
    <t>266</t>
  </si>
  <si>
    <t>Poznámka k položce:_x000D_
Poznámka k položce: Proměření jednotlivých okruhů alarmsystému 4 měřících míst x 2 okruhy * 2 hod na jeden okruh</t>
  </si>
  <si>
    <t>HZS4131</t>
  </si>
  <si>
    <t>Hodinové zúčtovací sazby ostatních profesí obsluha stavebních strojů a zařízení jeřábník</t>
  </si>
  <si>
    <t>268</t>
  </si>
  <si>
    <t>https://podminky.urs.cz/item/CS_URS_2024_01/HZS4131</t>
  </si>
  <si>
    <t>135</t>
  </si>
  <si>
    <t>270</t>
  </si>
  <si>
    <t>HZS4132R</t>
  </si>
  <si>
    <t>Pronájem jeřábu</t>
  </si>
  <si>
    <t>272</t>
  </si>
  <si>
    <t>137</t>
  </si>
  <si>
    <t>274</t>
  </si>
  <si>
    <t>276</t>
  </si>
  <si>
    <t>139</t>
  </si>
  <si>
    <t>278</t>
  </si>
  <si>
    <t>280</t>
  </si>
  <si>
    <t>141</t>
  </si>
  <si>
    <t>282</t>
  </si>
  <si>
    <t>284</t>
  </si>
  <si>
    <t>143</t>
  </si>
  <si>
    <t>286</t>
  </si>
  <si>
    <t>288</t>
  </si>
  <si>
    <t>151</t>
  </si>
  <si>
    <t>1715831049</t>
  </si>
  <si>
    <t>145</t>
  </si>
  <si>
    <t>290</t>
  </si>
  <si>
    <t>Poznámka k položce:_x000D_
Poznámka k položce: Zhotovitel si zajistí dle harmonogramu prací zpracování a odsouhlasení DIO vč. poplatků těžké přejezdy Přechodové lávky</t>
  </si>
  <si>
    <t>InO 02-D2.2 - Horkovodni...</t>
  </si>
  <si>
    <t xml:space="preserve">    713 - Izolace tepelné</t>
  </si>
  <si>
    <t xml:space="preserve">    733 - Ústřední vytápění - rozvodné potrubí</t>
  </si>
  <si>
    <t>1519826230</t>
  </si>
  <si>
    <t>713</t>
  </si>
  <si>
    <t>Izolace tepelné</t>
  </si>
  <si>
    <t>713421211</t>
  </si>
  <si>
    <t>Montáž izolace tepelné potrubí, ohybů, armatur a přírub rohožemi v pletivu bez povrchové úpravy (izolační materiál ve specifikaci) v pozinkovaném šestihranném pletivu spojených ocelovým pozinkovaným drátem potrubí a ohybů jednovrstvá</t>
  </si>
  <si>
    <t>https://podminky.urs.cz/item/CS_URS_2024_01/713421211</t>
  </si>
  <si>
    <t>63142670</t>
  </si>
  <si>
    <t>rohož izolační z minerální vlny prošívaná na pletivu 80kg/m3 tl 60mm</t>
  </si>
  <si>
    <t>R</t>
  </si>
  <si>
    <t>Izolace vyztuženou fólií</t>
  </si>
  <si>
    <t>713471212</t>
  </si>
  <si>
    <t>Montáž izolace tepelné potrubí, ohybů, přírub, armatur nebo tvarovek snímatelnými pouzdry s vrstvenou izolací s upevněním na suchý zip (izolační materiál ve specifikaci) armatur</t>
  </si>
  <si>
    <t>https://podminky.urs.cz/item/CS_URS_2024_01/713471212</t>
  </si>
  <si>
    <t>28377670</t>
  </si>
  <si>
    <t>izolace tepelná vrstvená pro elektro ventily s povrchovou teplotou do 150°C DN 50</t>
  </si>
  <si>
    <t>998713121</t>
  </si>
  <si>
    <t>Přesun hmot pro izolace tepelné stanovený z hmotnosti přesunovaného materiálu vodorovná dopravní vzdálenost do 50 m ruční (bez užití mechanizace) v objektech výšky do 6 m</t>
  </si>
  <si>
    <t>https://podminky.urs.cz/item/CS_URS_2024_01/998713121</t>
  </si>
  <si>
    <t>998713129</t>
  </si>
  <si>
    <t>Přesun hmot pro izolace tepelné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</si>
  <si>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https://podminky.urs.cz/item/CS_URS_2024_01/998713129</t>
  </si>
  <si>
    <t>733</t>
  </si>
  <si>
    <t>Ústřední vytápění - rozvodné potrubí</t>
  </si>
  <si>
    <t>733121214</t>
  </si>
  <si>
    <t>Potrubí z trubek ocelových hladkých spojovaných svařováním černých bezešvých v kotelnách a strojovnách Ø 31,8/2,6</t>
  </si>
  <si>
    <t>https://podminky.urs.cz/item/CS_URS_2024_01/733121214</t>
  </si>
  <si>
    <t>733121219</t>
  </si>
  <si>
    <t>Potrubí z trubek ocelových hladkých spojovaných svařováním černých bezešvých v kotelnách a strojovnách Ø 60,3/4,0</t>
  </si>
  <si>
    <t>https://podminky.urs.cz/item/CS_URS_2024_01/733121219</t>
  </si>
  <si>
    <t>998733211</t>
  </si>
  <si>
    <t>Přesun hmot pro rozvody potrubí stanovený procentní sazbou z ceny vodorovná dopravní vzdálenost do 50 m s omezením mechanizace v objektech výšky do 6 m</t>
  </si>
  <si>
    <t>%</t>
  </si>
  <si>
    <t>https://podminky.urs.cz/item/CS_URS_2024_01/998733211</t>
  </si>
  <si>
    <t>230011020</t>
  </si>
  <si>
    <t>Montáž potrubí trouby ocelové hladké tř.11-13 D 31,8 mm, tl 2,6 mm</t>
  </si>
  <si>
    <t>893772775</t>
  </si>
  <si>
    <t>https://podminky.urs.cz/item/CS_URS_2024_01/230011020</t>
  </si>
  <si>
    <t>14011017</t>
  </si>
  <si>
    <t>trubka ocelová bezešvá hladká jakost 11 353 33,7x3,2mm</t>
  </si>
  <si>
    <t>-1687353809</t>
  </si>
  <si>
    <t>230011045</t>
  </si>
  <si>
    <t>Montáž potrubí z trub ocelových hladkých tř. 11 až 13 Ø 60,3 mm, tl. 2,9 mm</t>
  </si>
  <si>
    <t>https://podminky.urs.cz/item/CS_URS_2024_01/230011045</t>
  </si>
  <si>
    <t>14011034</t>
  </si>
  <si>
    <t>trubka ocelová bezešvá hladká jakost 11 353 60,3x2,9mm</t>
  </si>
  <si>
    <t>909255606</t>
  </si>
  <si>
    <t>230011101</t>
  </si>
  <si>
    <t>Montáž potrubí z trub ocelových hladkých tř. 11 až 13 Ø 219 mm, tl. 6,3 mm</t>
  </si>
  <si>
    <t>https://podminky.urs.cz/item/CS_URS_2024_01/230011101</t>
  </si>
  <si>
    <t>1797823891</t>
  </si>
  <si>
    <t>14391033R2</t>
  </si>
  <si>
    <t>potrubí horkovodní  ohybane ocelové předizolované - 17° - DN 200/355</t>
  </si>
  <si>
    <t>14391033R4</t>
  </si>
  <si>
    <t>14391033R5</t>
  </si>
  <si>
    <t>potrubí horkovodní  ohybane ocelové předizolované - 14° -  DN 200/355</t>
  </si>
  <si>
    <t>14391033R6</t>
  </si>
  <si>
    <t>potrubí horkovodní  ohybane ocelové předizolované - 13° -  DN 200/355</t>
  </si>
  <si>
    <t>14391033R7</t>
  </si>
  <si>
    <t>14391033R8</t>
  </si>
  <si>
    <t>potrubí horkovodní  ohybane ocelové předizolované - 11° -  DN 200/355</t>
  </si>
  <si>
    <t>14391033R9</t>
  </si>
  <si>
    <t>potrubí horkovodní  ohybane ocelové předizolované - 10° -  DN 200/355</t>
  </si>
  <si>
    <t>14391033R10</t>
  </si>
  <si>
    <t>potrubí horkovodní  ohybane ocelové předizolované - 8° - DN 200/355</t>
  </si>
  <si>
    <t>14391033R11</t>
  </si>
  <si>
    <t>potrubí horkovodní  ohybane ocelové předizolované - 7° -  DN 200/355</t>
  </si>
  <si>
    <t>14391033R12</t>
  </si>
  <si>
    <t>potrubí horkovodní  ohybane ocelové předizolované - 6° - DN 200/355</t>
  </si>
  <si>
    <t>14391033R13</t>
  </si>
  <si>
    <t>potrubí horkovodní  ohybane ocelové předizolované - 5° - DN 200/355</t>
  </si>
  <si>
    <t>237785967</t>
  </si>
  <si>
    <t>R2E20090NL15X1</t>
  </si>
  <si>
    <t>koleno ocelové předizolované série2 DN200/355 90° R=1,5D al. N L=1,5x1m</t>
  </si>
  <si>
    <t>R2E20090NL2X15</t>
  </si>
  <si>
    <t>koleno ocelové předizolované série2 DN200/355 90° R=1,5D al. N L=2x1,5m DN200/355 90° R=1,5D</t>
  </si>
  <si>
    <t>R1R2E20090NL2X15</t>
  </si>
  <si>
    <t>koleno ocelové předizolované série2 DN200/355 90° R=1,5D al. N L=2x2m DN200/355 90° R=1,5D</t>
  </si>
  <si>
    <t>14392522R1</t>
  </si>
  <si>
    <t>koleno ocelové předizolované série2 85° kompaktní ocelový systém 1,0x1,0m DN 200/355</t>
  </si>
  <si>
    <t>14392522R10</t>
  </si>
  <si>
    <t>koleno ocelové předizolované série2 85° kompaktní ocelový systém 1,5x2,0m DN 200/355</t>
  </si>
  <si>
    <t>14392522R2</t>
  </si>
  <si>
    <t>14392522R20</t>
  </si>
  <si>
    <t>koleno ocelové předizolované série2 80° kompaktní ocelový systém 2x1,0m DN 200/355</t>
  </si>
  <si>
    <t>14392522R21</t>
  </si>
  <si>
    <t>koleno ocelové předizolované série2 80° kompaktní ocelový systém 2x1,5m DN 200/355</t>
  </si>
  <si>
    <t>14392522R3</t>
  </si>
  <si>
    <t>koleno ocelové předizolované série2 75° kompaktní ocelový systém 1,5x2,0m DN 200/355</t>
  </si>
  <si>
    <t>14392522R4</t>
  </si>
  <si>
    <t>koleno ocelové předizolované série2 70° kompaktní ocelový systém 1,0x1,0m DN 200/355</t>
  </si>
  <si>
    <t>14392522R40</t>
  </si>
  <si>
    <t>koleno ocelové předizolované série2 70° kompaktní ocelový systém 1,5x1,5m DN 200/355</t>
  </si>
  <si>
    <t>14392522R6</t>
  </si>
  <si>
    <t>14392522R9</t>
  </si>
  <si>
    <t>koleno ocelové předizolované série2 20° kompaktní ocelový systém 1,0x1,0m DN 200/355</t>
  </si>
  <si>
    <t>R12DSU0002000355</t>
  </si>
  <si>
    <t>Předizolovaná uzavírací armatura série2 ocel P235GH,  DN 200, DA355, kombinovaná</t>
  </si>
  <si>
    <t>R22DSU0002000355</t>
  </si>
  <si>
    <t>Předizolovaná uzavírací armatura  série2 ocel P235GH,  DN 200, DA355</t>
  </si>
  <si>
    <t>14394135R</t>
  </si>
  <si>
    <t>Odvzdušňovací armatura ocelová předizolovaná série2 kompaktní ocelový systém s antidifúzní barierou DN 200/355xDN 25/110</t>
  </si>
  <si>
    <t>-138907682</t>
  </si>
  <si>
    <t>230210011.1</t>
  </si>
  <si>
    <t>Montáž opláštění ruční natavením normálním</t>
  </si>
  <si>
    <t>https://podminky.urs.cz/item/CS_URS_2024_01/230210011.1</t>
  </si>
  <si>
    <t>Poznámka k položce:_x000D_
Poznámka k položce: Počet spojek*plocha spojky</t>
  </si>
  <si>
    <t>2865802R</t>
  </si>
  <si>
    <t>doizolování spoje PI potrubí série2 kompletní s PUR izolací  DN 200/355</t>
  </si>
  <si>
    <t>957240768</t>
  </si>
  <si>
    <t>R2SSL0002000355</t>
  </si>
  <si>
    <t>Těsnění labyrintové  série2 DN 200, DA355</t>
  </si>
  <si>
    <t>1603176518</t>
  </si>
  <si>
    <t>R2SSM0002000355</t>
  </si>
  <si>
    <t>Manžeta ukončovací smršťovací  série2 DHEC, DN 200, DA355</t>
  </si>
  <si>
    <t>-475540192</t>
  </si>
  <si>
    <t>230023026</t>
  </si>
  <si>
    <t>Montáž trubních dílů přivařovacích hmotnosti přes 3 do 10 kg tř. 11 až 13 Ø 38 mm, tl. 2,6 mm</t>
  </si>
  <si>
    <t>https://podminky.urs.cz/item/CS_URS_2024_01/230023026</t>
  </si>
  <si>
    <t>Pol15</t>
  </si>
  <si>
    <t>Kulový kohout přivařovací mat.  P235GH, ovládání pákou PN25 DN25</t>
  </si>
  <si>
    <t>230024045</t>
  </si>
  <si>
    <t>Montáž trubních dílů přivařovacích hmotnosti přes 10 do 50 kg tř. 11 až 13 Ø 60,3 mm, tl. 2,9 mm</t>
  </si>
  <si>
    <t>https://podminky.urs.cz/item/CS_URS_2024_01/230024045</t>
  </si>
  <si>
    <t>Pol13</t>
  </si>
  <si>
    <t>Kulový kohout přivařovací mat.  P235GH, ovládání pákou PN25 DN50</t>
  </si>
  <si>
    <t>Poznámka k položce:_x000D_
Poznámka k položce: Viz. TEP0314_PID_D2-5-DPS-P&amp;ID_02_R00 - Název-krátky KK3-6- 50-25,  TEP0314_SZ_D2-5-DPS-DPS01-02-Potrubi-a-armatury-Seznam-armatur_10_R00 Cena -cena stanovena - Ceník ARI - www.arpod.cz</t>
  </si>
  <si>
    <t>230021020</t>
  </si>
  <si>
    <t>Montáž trubních dílů přivařovacích hmotnosti do 1 kg tř. 11 až 13 Ø 31,8 mm, tl. 2,6 mm</t>
  </si>
  <si>
    <t>https://podminky.urs.cz/item/CS_URS_2024_01/230021020</t>
  </si>
  <si>
    <t>31630465</t>
  </si>
  <si>
    <t>oblouk trubkový typ 3D tvar 90° - K3 D 33,7mm tl 2,6mm</t>
  </si>
  <si>
    <t>230021045</t>
  </si>
  <si>
    <t>Montáž trubních dílů přivařovacích hmotnosti do 1 kg tř. 11 až 13 Ø 60,3 mm, tl. 2,9 mm</t>
  </si>
  <si>
    <t>https://podminky.urs.cz/item/CS_URS_2024_01/230021045</t>
  </si>
  <si>
    <t>31630519</t>
  </si>
  <si>
    <t>oblouk trubkový typ 3D tvar 90° - K3 D 60,3mm tl 2,9mm</t>
  </si>
  <si>
    <t>230050015</t>
  </si>
  <si>
    <t>Montáž uložení doplňkových konstrukcí přivařením DN přes 350</t>
  </si>
  <si>
    <t>https://podminky.urs.cz/item/CS_URS_2024_01/230050015</t>
  </si>
  <si>
    <t>Poznámka k položce:_x000D_
Poznámka k položce: Uložení na stojkách v areálu EPR, uložení na mostě Výkr.č. TEP0314_VUZ_D2-1-2-DPS-Rezy-EPR-nadzemni-část_14_R00 TEP0314_VUZ_D2-1-2-DPS-Rezy-nadzemni-cast-most_17_R00</t>
  </si>
  <si>
    <t>PKDN355</t>
  </si>
  <si>
    <t>Podpěra kluzná,  kluzná teflonová deska DN355</t>
  </si>
  <si>
    <t>230050031</t>
  </si>
  <si>
    <t>Doplňkové konstrukce z profilového materiálu zhotovení a montáž</t>
  </si>
  <si>
    <t>https://podminky.urs.cz/item/CS_URS_2024_01/230050031</t>
  </si>
  <si>
    <t>55283929</t>
  </si>
  <si>
    <t>trubka ocelová bezešvá hladká jakost 11 353 219x8,0mm</t>
  </si>
  <si>
    <t>55283918</t>
  </si>
  <si>
    <t>trubka ocelová bezešvá hladká jakost 11 353 114x3,6mm</t>
  </si>
  <si>
    <t>1168406533</t>
  </si>
  <si>
    <t>14550301</t>
  </si>
  <si>
    <t>profil ocelový svařovaný jakost S235 průřez čtvercový 100x100x5mm</t>
  </si>
  <si>
    <t>230202127</t>
  </si>
  <si>
    <t>Montáž kluzných objímek pro zasunutí potrubí do chráničky výšky 19 mm vnějšího průměru potrubí přes 150 do 170 mm</t>
  </si>
  <si>
    <t>https://podminky.urs.cz/item/CS_URS_2024_01/230202127</t>
  </si>
  <si>
    <t>28655130</t>
  </si>
  <si>
    <t>objímka kluzná segment v 25mm</t>
  </si>
  <si>
    <t>230210011</t>
  </si>
  <si>
    <t>https://podminky.urs.cz/item/CS_URS_2024_01/230210011</t>
  </si>
  <si>
    <t>Zkoušky rentgenové - 20%</t>
  </si>
  <si>
    <t>InO-PS-SO - VRN</t>
  </si>
  <si>
    <t xml:space="preserve">    VRN6 - Územní vlivy</t>
  </si>
  <si>
    <t xml:space="preserve">    VRN9 - Ostatní náklady</t>
  </si>
  <si>
    <t>013354000</t>
  </si>
  <si>
    <t>Rozpočet skutečného provedení stavby</t>
  </si>
  <si>
    <t>https://podminky.urs.cz/item/CS_URS_2024_01/013354000</t>
  </si>
  <si>
    <t>030001000</t>
  </si>
  <si>
    <t>https://podminky.urs.cz/item/CS_URS_2024_01/030001000</t>
  </si>
  <si>
    <t>Poznámka k položce:_x000D_
Poznámka k položce: Náklady na stavební buňky Projektová příprava zařízení staveniště Provoz zařízení staveniště Pronájem ploch pro ZS Odstranění zařízení staveniště Opatření na ochranu pozemků sousedících se staveništěm</t>
  </si>
  <si>
    <t>041103000</t>
  </si>
  <si>
    <t>Autorský dozor projektanta</t>
  </si>
  <si>
    <t>-1639491109</t>
  </si>
  <si>
    <t>https://podminky.urs.cz/item/CS_URS_2024_01/041103000</t>
  </si>
  <si>
    <t>045203000</t>
  </si>
  <si>
    <t>Kompletační činnost</t>
  </si>
  <si>
    <t>https://podminky.urs.cz/item/CS_URS_2024_01/045203000</t>
  </si>
  <si>
    <t>Poznámka k položce:_x000D_
Poznámka k položce: Inženýrská činnost  Dokladová část</t>
  </si>
  <si>
    <t>VRN6</t>
  </si>
  <si>
    <t>Územní vlivy</t>
  </si>
  <si>
    <t>060001000</t>
  </si>
  <si>
    <t>https://podminky.urs.cz/item/CS_URS_2024_01/060001000</t>
  </si>
  <si>
    <t>Poznámka k položce:_x000D_
Poznámka k položce: Vliv klimatických podmínek Mimostaveništění doprava Práce v těžce přístupných místech</t>
  </si>
  <si>
    <t>070001000</t>
  </si>
  <si>
    <t>https://podminky.urs.cz/item/CS_URS_2024_01/070001000</t>
  </si>
  <si>
    <t>Poznámka k položce:_x000D_
Poznámka k položce: Ztížený pohyb vozidel ve městě Ochranná pásma Silniční provoz</t>
  </si>
  <si>
    <t>VRN9</t>
  </si>
  <si>
    <t>Ostatní náklady</t>
  </si>
  <si>
    <t>090001000</t>
  </si>
  <si>
    <t>kpl…</t>
  </si>
  <si>
    <t>https://podminky.urs.cz/item/CS_URS_2024_01/090001000</t>
  </si>
  <si>
    <t>Poznámka k položce:_x000D_
Poznámka k položce: Náklady na zkušební provoz Náklady na opatření BOZP</t>
  </si>
  <si>
    <t>PS 01 - HVS - Strojní část</t>
  </si>
  <si>
    <t xml:space="preserve">    732 - Ústřední vytápění - strojovny</t>
  </si>
  <si>
    <t xml:space="preserve">    734 - Ústřední vytápění - armatury</t>
  </si>
  <si>
    <t xml:space="preserve">    783 - Dokončovací práce - nátěry</t>
  </si>
  <si>
    <t>713463211</t>
  </si>
  <si>
    <t>Montáž izolace tepelné potrubí a ohybů tvarovkami nebo deskami potrubními pouzdry s povrchovou úpravou hliníkovou fólií (izolační materiál ve specifikaci) přelepenými samolepící hliníkovou páskou potrubí jednovrstvá D do 50 mm</t>
  </si>
  <si>
    <t>https://podminky.urs.cz/item/CS_URS_2024_01/713463211</t>
  </si>
  <si>
    <t>63154602</t>
  </si>
  <si>
    <t>pouzdro izolační potrubní z minerální vlny s Al fólií max. 250/100°C 35/50mm</t>
  </si>
  <si>
    <t>RKW.14772</t>
  </si>
  <si>
    <t>Potrubní pouzdra ROCKWOOL 800 vnitřní D 60mm, délka 1000mm, tloušťka izolace 50mm</t>
  </si>
  <si>
    <t>RKW.23988</t>
  </si>
  <si>
    <t>Potrubní pouzdra ROCKWOOL 800 vnitřní D 89mm, délka 1000mm, tloušťka izolace 50mm</t>
  </si>
  <si>
    <t>RKW.229835</t>
  </si>
  <si>
    <t>Potrubní pouzdra ROCKWOOL 800 vnitřní D 114mm, délka 1000mm, tloušťka izolace 50mm</t>
  </si>
  <si>
    <t>RKW.23908</t>
  </si>
  <si>
    <t>Potrubní pouzdra ROCKWOOL 800 vnitřní D 169mm, délka 1000mm, tloušťka izolace 50mm</t>
  </si>
  <si>
    <t>713463212</t>
  </si>
  <si>
    <t>Montáž izolace tepelné potrubí a ohybů tvarovkami nebo deskami potrubními pouzdry s povrchovou úpravou hliníkovou fólií (izolační materiál ve specifikaci) přelepenými samolepící hliníkovou páskou potrubí jednovrstvá D přes 50 do 100 mm</t>
  </si>
  <si>
    <t>https://podminky.urs.cz/item/CS_URS_2024_01/713463212</t>
  </si>
  <si>
    <t>RKW.27665R</t>
  </si>
  <si>
    <t>Potrubní pouzdra ROCKWOOL 800 vnitřní D 219mm, délka 1000mm, tloušťka izolace 70mm</t>
  </si>
  <si>
    <t>TEM.AUV25</t>
  </si>
  <si>
    <t>Snímatelné izolační pouzdro na armaturu - uzavírací ventil, DN25, do 150 stupňů</t>
  </si>
  <si>
    <t>TEM.AUV50</t>
  </si>
  <si>
    <t>Snímatelné izolační pouzdro na armaturu - uzavírací ventil, DN50, do 150 stupňů</t>
  </si>
  <si>
    <t>TEM.AELV150</t>
  </si>
  <si>
    <t>Snímatelné izolační pouzdro na armaturu - Elektro ventil, DN150, do 150 stupňů</t>
  </si>
  <si>
    <t>TEM.AUK100</t>
  </si>
  <si>
    <t>Snímatelné izolační pouzdro na armaturu - Uzavírací klapka, DN100, do 150 stupňů</t>
  </si>
  <si>
    <t>TEM.AUK150</t>
  </si>
  <si>
    <t>Snímatelné izolační pouzdro na armaturu - Uzavírací klapka, DN150, do 150 stupňů</t>
  </si>
  <si>
    <t>TEM.AUK200</t>
  </si>
  <si>
    <t>Snímatelné izolační pouzdro na armaturu - Uzavírací klapka, DN200, do 150 stupňů</t>
  </si>
  <si>
    <t>TEM.AZK200</t>
  </si>
  <si>
    <t>Snímatelné izolační pouzdro na armaturu - Zpětná klapka, DN200, do 150 stupňů</t>
  </si>
  <si>
    <t>TEM.AZK100</t>
  </si>
  <si>
    <t>Snímatelné izolační pouzdro na armaturu - Zpětná klapka, DN100, do 150 stupňů</t>
  </si>
  <si>
    <t>TEM.AZK50</t>
  </si>
  <si>
    <t>Snímatelné izolační pouzdro na armaturu - Zpětná klapka, DN50, do 150 stupňů</t>
  </si>
  <si>
    <t>TEM.AKK200</t>
  </si>
  <si>
    <t>Snímatelné izolační pouzdro na armaturu - Kulový kohout přírubový, DN200, do 150 stupňů</t>
  </si>
  <si>
    <t>TEM.AKK50</t>
  </si>
  <si>
    <t>Snímatelné izolační pouzdro na armaturu - Kulový kohout přírubový, DN50, do 150 stupňů</t>
  </si>
  <si>
    <t>TEM.AKK40</t>
  </si>
  <si>
    <t>Snímatelné izolační pouzdro na armaturu - Kulový kohout přírubový, DN40, do 150 stupňů</t>
  </si>
  <si>
    <t>998713101</t>
  </si>
  <si>
    <t>Přesun hmot pro izolace tepelné stanovený z hmotnosti přesunovaného materiálu vodorovná dopravní vzdálenost do 50 m s užitím mechanizace v objektech výšky do 6 m</t>
  </si>
  <si>
    <t>https://podminky.urs.cz/item/CS_URS_2024_01/998713101</t>
  </si>
  <si>
    <t>732</t>
  </si>
  <si>
    <t>Ústřední vytápění - strojovny</t>
  </si>
  <si>
    <t>732199100</t>
  </si>
  <si>
    <t>Montáž štítků orientačních</t>
  </si>
  <si>
    <t>soubor</t>
  </si>
  <si>
    <t>https://podminky.urs.cz/item/CS_URS_2024_01/732199100</t>
  </si>
  <si>
    <t>732229114R</t>
  </si>
  <si>
    <t>732429122</t>
  </si>
  <si>
    <t>Čerpadla teplovodní suchoběžná montáž čerpadel (do potrubí) ostatních typů suchoběžných přírubových monoblokových axiálních DN 32</t>
  </si>
  <si>
    <t>https://podminky.urs.cz/item/CS_URS_2024_01/732429122</t>
  </si>
  <si>
    <t>732429126R</t>
  </si>
  <si>
    <t>Čerpadla teplovodní suchoběžná montáž čerpadel (do potrubí) ostatních typů suchoběžných přírubových monoblokových axiálních DN 100</t>
  </si>
  <si>
    <t>998732101</t>
  </si>
  <si>
    <t>Přesun hmot pro strojovny stanovený z hmotnosti přesunovaného materiálu vodorovná dopravní vzdálenost do 50 m základní v objektech výšky do 6 m</t>
  </si>
  <si>
    <t>https://podminky.urs.cz/item/CS_URS_2024_01/998732101</t>
  </si>
  <si>
    <t>Pol2</t>
  </si>
  <si>
    <t>Pol3</t>
  </si>
  <si>
    <t>Pol4</t>
  </si>
  <si>
    <t>Pol6</t>
  </si>
  <si>
    <t>733121210</t>
  </si>
  <si>
    <t>Potrubí z trubek ocelových hladkých spojovaných svařováním černých bezešvých v kotelnách a strojovnách Ø 22/2,6</t>
  </si>
  <si>
    <t>https://podminky.urs.cz/item/CS_URS_2024_01/733121210</t>
  </si>
  <si>
    <t>1991783837</t>
  </si>
  <si>
    <t>733121217</t>
  </si>
  <si>
    <t>Potrubí z trubek ocelových hladkých spojovaných svařováním černých bezešvých v kotelnách a strojovnách Ø 51/3,2</t>
  </si>
  <si>
    <t>https://podminky.urs.cz/item/CS_URS_2024_01/733121217</t>
  </si>
  <si>
    <t>733121224</t>
  </si>
  <si>
    <t>Potrubí z trubek ocelových hladkých spojovaných svařováním černých bezešvých v kotelnách a strojovnách Ø 76/3,6</t>
  </si>
  <si>
    <t>https://podminky.urs.cz/item/CS_URS_2024_01/733121224</t>
  </si>
  <si>
    <t>733121225</t>
  </si>
  <si>
    <t>Potrubí z trubek ocelových hladkých spojovaných svařováním černých bezešvých v kotelnách a strojovnách Ø 89/3,6</t>
  </si>
  <si>
    <t>https://podminky.urs.cz/item/CS_URS_2024_01/733121225</t>
  </si>
  <si>
    <t>733121228</t>
  </si>
  <si>
    <t>Potrubí z trubek ocelových hladkých spojovaných svařováním černých bezešvých v kotelnách a strojovnách Ø 108/4,0</t>
  </si>
  <si>
    <t>https://podminky.urs.cz/item/CS_URS_2024_01/733121228</t>
  </si>
  <si>
    <t>733121239</t>
  </si>
  <si>
    <t>Potrubí z trubek ocelových hladkých spojovaných svařováním černých bezešvých v kotelnách a strojovnách Ø 219/6,3</t>
  </si>
  <si>
    <t>https://podminky.urs.cz/item/CS_URS_2024_01/733121239</t>
  </si>
  <si>
    <t>733121235</t>
  </si>
  <si>
    <t>Potrubí z trubek ocelových hladkých spojovaných svařováním černých bezešvých v kotelnách a strojovnách Ø 159/4,5</t>
  </si>
  <si>
    <t>https://podminky.urs.cz/item/CS_URS_2024_01/733121235</t>
  </si>
  <si>
    <t>998733101</t>
  </si>
  <si>
    <t>Přesun hmot pro rozvody potrubí stanovený z hmotnosti přesunovaného materiálu vodorovná dopravní vzdálenost do 50 m základní v objektech výšky do 6 m</t>
  </si>
  <si>
    <t>https://podminky.urs.cz/item/CS_URS_2024_01/998733101</t>
  </si>
  <si>
    <t>734</t>
  </si>
  <si>
    <t>Ústřední vytápění - armatury</t>
  </si>
  <si>
    <t>734109312</t>
  </si>
  <si>
    <t>Montáž armatur přírubových se dvěma přírubami PN 25, 40 DN 25</t>
  </si>
  <si>
    <t>https://podminky.urs.cz/item/CS_URS_2024_01/734109312</t>
  </si>
  <si>
    <t>734109316</t>
  </si>
  <si>
    <t>Montáž armatur přírubových se dvěma přírubami PN 25, 40 DN 80</t>
  </si>
  <si>
    <t>https://podminky.urs.cz/item/CS_URS_2024_01/734109316</t>
  </si>
  <si>
    <t>734109317</t>
  </si>
  <si>
    <t>Montáž armatur přírubových se dvěma přírubami PN 25, 40 DN 100</t>
  </si>
  <si>
    <t>https://podminky.urs.cz/item/CS_URS_2024_01/734109317</t>
  </si>
  <si>
    <t>734109319</t>
  </si>
  <si>
    <t>Montáž armatur přírubových se dvěma přírubami PN 25, 40 DN 150</t>
  </si>
  <si>
    <t>https://podminky.urs.cz/item/CS_URS_2024_01/734109319</t>
  </si>
  <si>
    <t>734121612R</t>
  </si>
  <si>
    <t>734134744</t>
  </si>
  <si>
    <t>https://podminky.urs.cz/item/CS_URS_2024_01/734134744</t>
  </si>
  <si>
    <t>734134747</t>
  </si>
  <si>
    <t>https://podminky.urs.cz/item/CS_URS_2024_01/734134747</t>
  </si>
  <si>
    <t>734173612</t>
  </si>
  <si>
    <t>Mezikusy, přírubové spoje přírubové spoje PN 40/I, 200°C DN 25</t>
  </si>
  <si>
    <t>https://podminky.urs.cz/item/CS_URS_2024_01/734173612</t>
  </si>
  <si>
    <t>734173614</t>
  </si>
  <si>
    <t>Mezikusy, přírubové spoje přírubové spoje PN 40/I, 200°C DN 50</t>
  </si>
  <si>
    <t>https://podminky.urs.cz/item/CS_URS_2024_01/734173614</t>
  </si>
  <si>
    <t>734173617</t>
  </si>
  <si>
    <t>Mezikusy, přírubové spoje přírubové spoje PN 40/I, 200°C DN 80</t>
  </si>
  <si>
    <t>https://podminky.urs.cz/item/CS_URS_2024_01/734173617</t>
  </si>
  <si>
    <t>734173618</t>
  </si>
  <si>
    <t>Mezikusy, přírubové spoje přírubové spoje PN 40/I, 200°C DN 100</t>
  </si>
  <si>
    <t>https://podminky.urs.cz/item/CS_URS_2024_01/734173618</t>
  </si>
  <si>
    <t>734173621</t>
  </si>
  <si>
    <t>Mezikusy, přírubové spoje přírubové spoje PN 40/I, 200°C DN 125</t>
  </si>
  <si>
    <t>https://podminky.urs.cz/item/CS_URS_2024_01/734173621</t>
  </si>
  <si>
    <t>734173622</t>
  </si>
  <si>
    <t>Mezikusy, přírubové spoje přírubové spoje PN 40/I, 200°C DN 150</t>
  </si>
  <si>
    <t>https://podminky.urs.cz/item/CS_URS_2024_01/734173622</t>
  </si>
  <si>
    <t>734173623</t>
  </si>
  <si>
    <t>Mezikusy, přírubové spoje přírubové spoje PN 40/I, 200°C DN 200</t>
  </si>
  <si>
    <t>https://podminky.urs.cz/item/CS_URS_2024_01/734173623</t>
  </si>
  <si>
    <t>734192314R</t>
  </si>
  <si>
    <t>Zpětná klapka mezipřírubová DN50, PN40</t>
  </si>
  <si>
    <t>734192318R</t>
  </si>
  <si>
    <t>Zpětná klapka mezipřírubová DN100, PN40</t>
  </si>
  <si>
    <t>734192323R</t>
  </si>
  <si>
    <t>Zpětná klapka mezipřírubová DN200, PN40</t>
  </si>
  <si>
    <t>734193114R</t>
  </si>
  <si>
    <t>Ostatní přírubové armatury klapky mezipřírubové uzavírací PN 40 mat. EN-JS1030, disk 1.4301, ovládání pákou DN 50</t>
  </si>
  <si>
    <t>734220124</t>
  </si>
  <si>
    <t>Ventily regulační závitové vyvažovací přímé s vypouštěním PN 25 do 120°C G 1</t>
  </si>
  <si>
    <t>https://podminky.urs.cz/item/CS_URS_2024_01/734220124</t>
  </si>
  <si>
    <t>998734101</t>
  </si>
  <si>
    <t>Přesun hmot pro armatury stanovený z hmotnosti přesunovaného materiálu vodorovná dopravní vzdálenost do 50 m základní v objektech výšky do 6 m</t>
  </si>
  <si>
    <t>https://podminky.urs.cz/item/CS_URS_2024_01/998734101</t>
  </si>
  <si>
    <t>Pol7</t>
  </si>
  <si>
    <t>Regulační ventil přírubový s pohonem, s havarijní funkcí DN150</t>
  </si>
  <si>
    <t>734109320</t>
  </si>
  <si>
    <t>Montáž armatur přírubových se dvěma přírubami PN 25, 40 DN 200</t>
  </si>
  <si>
    <t>https://podminky.urs.cz/item/CS_URS_2024_01/734109320</t>
  </si>
  <si>
    <t>Pol10</t>
  </si>
  <si>
    <t>Klapka uzavírací přírubová mat. EN-JS1030, disk 1.4301, těsnění kov/kov, 3excentricita, oboustr.těsností dle EN12266-I, tř.A, ovládání kolem s převodovkou PN25 DN200</t>
  </si>
  <si>
    <t>Pol9</t>
  </si>
  <si>
    <t>Klapka uzavírací přírubová mat. EN-JS1030, disk 1.4301, těsnění kov/kov, 3excentricita, oboustr.těsností dle EN12266-I, tř.A, ovládání kolem s převodovkou PN25 DN150</t>
  </si>
  <si>
    <t>Pol11</t>
  </si>
  <si>
    <t>Klapka uzavírací přírubová mat. EN-JS1030, disk 1.4301, těsnění kov/kov, 3excentricita, oboustr.těsností dle EN12266-I, tř.A, ovládání kolem s převodovkou PN25 DN100</t>
  </si>
  <si>
    <t>734163443</t>
  </si>
  <si>
    <t>Filtry z uhlíkové oceli s čístícím víkem nebo vypouštěcí zátkou PN 40 do 400°C DN 25</t>
  </si>
  <si>
    <t>https://podminky.urs.cz/item/CS_URS_2024_01/734163443</t>
  </si>
  <si>
    <t>734163452</t>
  </si>
  <si>
    <t>Filtry z uhlíkové oceli s čístícím víkem nebo vypouštěcí zátkou PN 40 do 400°C DN 200</t>
  </si>
  <si>
    <t>https://podminky.urs.cz/item/CS_URS_2024_01/734163452</t>
  </si>
  <si>
    <t>Pol5</t>
  </si>
  <si>
    <t>Vodomer prirubovy Qp=6m³/h, 90°C, vč. připojovacího materiálu, impulzní výstup DN25</t>
  </si>
  <si>
    <t>Pol8</t>
  </si>
  <si>
    <t>783</t>
  </si>
  <si>
    <t>Dokončovací práce - nátěry</t>
  </si>
  <si>
    <t>783601713</t>
  </si>
  <si>
    <t>Odmaštění vodou ředitelným odmašťovačem potrubí DN do 50 mm</t>
  </si>
  <si>
    <t>383719467</t>
  </si>
  <si>
    <t>https://podminky.urs.cz/item/CS_URS_2024_01/783601713</t>
  </si>
  <si>
    <t>783601731</t>
  </si>
  <si>
    <t>Odmaštění vodou ředitelným odmašťovačem potrubí přes DN 50 do DN 100 mm</t>
  </si>
  <si>
    <t>1819111708</t>
  </si>
  <si>
    <t>https://podminky.urs.cz/item/CS_URS_2024_01/783601731</t>
  </si>
  <si>
    <t>783601755</t>
  </si>
  <si>
    <t>Odmaštění vodou ředitelným odmašťovačem potrubí přes DN 100 do DN 150 mm</t>
  </si>
  <si>
    <t>-164671761</t>
  </si>
  <si>
    <t>https://podminky.urs.cz/item/CS_URS_2024_01/783601755</t>
  </si>
  <si>
    <t>783601775</t>
  </si>
  <si>
    <t>Odmaštění vodou ředitelným odmašťovačem potrubí přes DN 150 do DN 200 mm</t>
  </si>
  <si>
    <t>-1362769416</t>
  </si>
  <si>
    <t>https://podminky.urs.cz/item/CS_URS_2024_01/783601775</t>
  </si>
  <si>
    <t>783614651</t>
  </si>
  <si>
    <t>Základní antikorozní jednonásobný syntetický potrubí DN do 50 mm</t>
  </si>
  <si>
    <t>1648649744</t>
  </si>
  <si>
    <t>https://podminky.urs.cz/item/CS_URS_2024_01/783614651</t>
  </si>
  <si>
    <t>783614661</t>
  </si>
  <si>
    <t>Základní antikorozní jednonásobný syntetický potrubí přes DN 50 do DN 100 mm</t>
  </si>
  <si>
    <t>2072516466</t>
  </si>
  <si>
    <t>https://podminky.urs.cz/item/CS_URS_2024_01/783614661</t>
  </si>
  <si>
    <t>783614681</t>
  </si>
  <si>
    <t>Základní antikorozní jednonásobný syntetický potrubí přes DN 150 do DN 200 mm</t>
  </si>
  <si>
    <t>-1107355324</t>
  </si>
  <si>
    <t>https://podminky.urs.cz/item/CS_URS_2024_01/783614681</t>
  </si>
  <si>
    <t>783614691</t>
  </si>
  <si>
    <t>Základní antikorozní jednonásobný syntetický potrubí DN přes 200 mm</t>
  </si>
  <si>
    <t>-73936734</t>
  </si>
  <si>
    <t>https://podminky.urs.cz/item/CS_URS_2024_01/783614691</t>
  </si>
  <si>
    <t>783617605</t>
  </si>
  <si>
    <t>Krycí jednonásobný syntetický tepelně odolný nátěr potrubí DN do 50 mm</t>
  </si>
  <si>
    <t>684851246</t>
  </si>
  <si>
    <t>https://podminky.urs.cz/item/CS_URS_2024_01/783617605</t>
  </si>
  <si>
    <t>783617625</t>
  </si>
  <si>
    <t>Krycí jednonásobný syntetický tepelně odolný nátěr potrubí přes DN 50 do DN 100 mm</t>
  </si>
  <si>
    <t>1486409847</t>
  </si>
  <si>
    <t>https://podminky.urs.cz/item/CS_URS_2024_01/783617625</t>
  </si>
  <si>
    <t>783617645</t>
  </si>
  <si>
    <t>Krycí jednonásobný syntetický tepelně odolný nátěr potrubí přes DN 100 do DN 150 mm</t>
  </si>
  <si>
    <t>972718544</t>
  </si>
  <si>
    <t>https://podminky.urs.cz/item/CS_URS_2024_01/783617645</t>
  </si>
  <si>
    <t>783617665</t>
  </si>
  <si>
    <t>Krycí jednonásobný syntetický tepelně odolný nátěr potrubí přes DN 150 do DN 200 mm</t>
  </si>
  <si>
    <t>1316083078</t>
  </si>
  <si>
    <t>https://podminky.urs.cz/item/CS_URS_2024_01/783617665</t>
  </si>
  <si>
    <t>230020627</t>
  </si>
  <si>
    <t>Zhotovení odbočky tř. 11 až 13 Ø 22 mm, tl. 2,6 mm</t>
  </si>
  <si>
    <t>https://podminky.urs.cz/item/CS_URS_2024_01/230020627</t>
  </si>
  <si>
    <t>230020639</t>
  </si>
  <si>
    <t>Zhotovení odbočky tř. 11 až 13 Ø 31,8 mm, tl. 2,6 mm</t>
  </si>
  <si>
    <t>https://podminky.urs.cz/item/CS_URS_2024_01/230020639</t>
  </si>
  <si>
    <t>230020649</t>
  </si>
  <si>
    <t>Zhotovení odbočky tř. 11 až 13 Ø 44,5 mm, tl. 3,2 mm</t>
  </si>
  <si>
    <t>https://podminky.urs.cz/item/CS_URS_2024_01/230020649</t>
  </si>
  <si>
    <t>230020662</t>
  </si>
  <si>
    <t>Zhotovení odbočky tř. 11 až 13 Ø 60,3 mm, tl. 2,9 mm</t>
  </si>
  <si>
    <t>https://podminky.urs.cz/item/CS_URS_2024_01/230020662</t>
  </si>
  <si>
    <t>230022008</t>
  </si>
  <si>
    <t>Montáž trubních dílů přivařovacích hmotnosti přes 1 do 3 kg tř. 11 až 13 Ø 22 mm, tl. 2,6 mm</t>
  </si>
  <si>
    <t>https://podminky.urs.cz/item/CS_URS_2024_01/230022008</t>
  </si>
  <si>
    <t>Pol21</t>
  </si>
  <si>
    <t>Kulový kohout přivařovací mat.  P235GH, ovládání pákou PN40 DN15</t>
  </si>
  <si>
    <t>230022017</t>
  </si>
  <si>
    <t>Montáž trubních dílů přivařovacích hmotnosti přes 1 do 3 kg tř. 11 až 13 Ø 28 mm, tl. 2,6 mm</t>
  </si>
  <si>
    <t>https://podminky.urs.cz/item/CS_URS_2024_01/230022017</t>
  </si>
  <si>
    <t>Pol20</t>
  </si>
  <si>
    <t>Kulový kohout přivařovací mat.  P235GH, ovládání pákou PN40 DN25</t>
  </si>
  <si>
    <t>230022045</t>
  </si>
  <si>
    <t>Montáž trubních dílů přivařovacích hmotnosti přes 1 do 3 kg tř. 11 až 13 Ø 60,3 mm, tl. 2,9 mm</t>
  </si>
  <si>
    <t>https://podminky.urs.cz/item/CS_URS_2024_01/230022045</t>
  </si>
  <si>
    <t>Poznámka k položce:_x000D_
Poznámka k položce: viz.TEP0314_DET_InO01-D02-Sachta-sekcnich-uzaveru-DN400_24_R00      TEP0314_DET_InO01-D02-Napojovaci-bod-NB1-2-NB2-2_28_R00</t>
  </si>
  <si>
    <t>Pol14</t>
  </si>
  <si>
    <t>Kulový kohout přivařovací mat.  P235GH, ovládání pákou PN40 DN50</t>
  </si>
  <si>
    <t>Poznámka k položce:_x000D_
Poznámka k položce: Sekční šachta</t>
  </si>
  <si>
    <t>55261743</t>
  </si>
  <si>
    <t>ohyb 90°- R 3DN rozměr 60,3mm tl 3,2mm</t>
  </si>
  <si>
    <t>230022057</t>
  </si>
  <si>
    <t>Montáž trubních dílů přivařovacích hmotnosti přes 1 do 3 kg tř. 11 až 13 Ø 89 mm, tl. 3,6 mm</t>
  </si>
  <si>
    <t>https://podminky.urs.cz/item/CS_URS_2024_01/230022057</t>
  </si>
  <si>
    <t>55261746</t>
  </si>
  <si>
    <t>ohyb 90°- R 4DN rozměr 89mm tl 3,6mm</t>
  </si>
  <si>
    <t>230022067</t>
  </si>
  <si>
    <t>Montáž trubních dílů přivařovacích hmotnosti přes 1 do 3 kg tř. 11 až 13 Ø 108 mm, tl. 4,0 mm</t>
  </si>
  <si>
    <t>https://podminky.urs.cz/item/CS_URS_2024_01/230022067</t>
  </si>
  <si>
    <t>55261747</t>
  </si>
  <si>
    <t>ohyb 90°- R 4DN rozměr 108mm tl 4mm</t>
  </si>
  <si>
    <t>230023008</t>
  </si>
  <si>
    <t>Montáž trubních dílů přivařovacích hmotnosti přes 3 do 10 kg tř. 11 až 13 Ø 22 mm, tl. 2,6 mm</t>
  </si>
  <si>
    <t>https://podminky.urs.cz/item/CS_URS_2024_01/230023008</t>
  </si>
  <si>
    <t>Pol16.1</t>
  </si>
  <si>
    <t>Kulový kohout přivařovací mat.  P235GH, ovládání pákou PN25 DN15</t>
  </si>
  <si>
    <t>38841436</t>
  </si>
  <si>
    <t>tlakoměr kontaktní průměr skříně D 160mm se spodním přípojem</t>
  </si>
  <si>
    <t>Pol32</t>
  </si>
  <si>
    <t>Ventil tlakoměrový zkušební  AN 137517B.1, M20x1,5mm, PN 400, OCEL</t>
  </si>
  <si>
    <t>Pol33</t>
  </si>
  <si>
    <t>Kondenzační smyčka kondenzační smyčka AN 137530B.1, zahnutá přivařovací, M20x1,5mm, OCEL 11523  M20x1,5</t>
  </si>
  <si>
    <t>Pol34</t>
  </si>
  <si>
    <t>Návarek pro snímač teploty vč. nástavce  G 1/2"</t>
  </si>
  <si>
    <t>Pol35</t>
  </si>
  <si>
    <t>Teploměrová jímka l=105mm  G1/2"</t>
  </si>
  <si>
    <t>38832813</t>
  </si>
  <si>
    <t>teploměr rovný dvojkovový lakovaný 0°až 200° dl 160mm</t>
  </si>
  <si>
    <t>230023037</t>
  </si>
  <si>
    <t>Montáž trubních dílů přivařovacích hmotnosti přes 3 do 10 kg tř. 11 až 13 Ø 51 mm, tl. 2,6 mm</t>
  </si>
  <si>
    <t>https://podminky.urs.cz/item/CS_URS_2024_01/230023037</t>
  </si>
  <si>
    <t>Pol19</t>
  </si>
  <si>
    <t>Kulový kohout přivařovací mat.  P235GH, ovládání pákou PN40 DN40</t>
  </si>
  <si>
    <t>55261741R</t>
  </si>
  <si>
    <t>ohyb 90°- R 3DN rozměr 48mm tl 2,6mm</t>
  </si>
  <si>
    <t>230023020</t>
  </si>
  <si>
    <t>Montáž trubních dílů přivařovacích hmotnosti přes 3 do 10 kg tř. 11 až 13 Ø 31,8 mm, tl. 2,6 mm</t>
  </si>
  <si>
    <t>https://podminky.urs.cz/item/CS_URS_2024_01/230023020</t>
  </si>
  <si>
    <t>55261740R</t>
  </si>
  <si>
    <t>ohyb 90°- R 3DN rozměr 33,7mm tl 2,6mm</t>
  </si>
  <si>
    <t>230024088</t>
  </si>
  <si>
    <t>Montáž trubních dílů přivařovacích hmotnosti přes 10 do 50 kg tř. 11 až 13 Ø 159 mm, tl. 4,5 mm</t>
  </si>
  <si>
    <t>200</t>
  </si>
  <si>
    <t>https://podminky.urs.cz/item/CS_URS_2024_01/230024088</t>
  </si>
  <si>
    <t>101</t>
  </si>
  <si>
    <t>55261749</t>
  </si>
  <si>
    <t>ohyb 90°- R 4DN rozměr 159mm tl 4,5mm</t>
  </si>
  <si>
    <t>202</t>
  </si>
  <si>
    <t>Pol16</t>
  </si>
  <si>
    <t>Kulový kohout přivařovací mat. P235GH, ovládání kolem s manuální převodovkou PN25 DN200</t>
  </si>
  <si>
    <t>55283866</t>
  </si>
  <si>
    <t>dno klenuté S235JR PN16 219x6mm DN 200</t>
  </si>
  <si>
    <t>55261750</t>
  </si>
  <si>
    <t>ohyb 90°- R 4DN rozměr 219mm tl 6,3mm</t>
  </si>
  <si>
    <t>230023101</t>
  </si>
  <si>
    <t>Montáž trubních dílů přivařovacích hmotnosti přes 3 do 10 kg tř. 11 až 13 Ø 219 mm, tl. 6,3 mm</t>
  </si>
  <si>
    <t>https://podminky.urs.cz/item/CS_URS_2024_01/230023101</t>
  </si>
  <si>
    <t>Tlakové zkoušky těsnosti potrubí - příprava DN přes 125 do 200</t>
  </si>
  <si>
    <t>-1496442484</t>
  </si>
  <si>
    <t>Redukce EN 10253-2, mat. P235GH PN40 DN200/125</t>
  </si>
  <si>
    <t>ks</t>
  </si>
  <si>
    <t>Redukce EN 10253-2, mat. P235GH PN40 DN200/150</t>
  </si>
  <si>
    <t>230023067</t>
  </si>
  <si>
    <t>Montáž trubních dílů přivařovacích hmotnosti přes 3 do 10 kg tř. 11 až 13 Ø 108 mm, tl. 4,0 mm</t>
  </si>
  <si>
    <t>https://podminky.urs.cz/item/CS_URS_2024_01/230023067</t>
  </si>
  <si>
    <t>Redukce EN 10253-2, mat. P235GH PN40 DN100/65</t>
  </si>
  <si>
    <t>Redukce EN 10253-2, mat. P235GH PN40 DN100/50</t>
  </si>
  <si>
    <t>Redukce EN 10253-2, mat. P235GH PN40 DN25/15</t>
  </si>
  <si>
    <t>T-kus, redukovaný EN 10253-2, mat. P235GH PN40 ø168.3x4.5 / 88.9x3.6</t>
  </si>
  <si>
    <t>T-kus, redukovaný EN 10253-2, mat. P235GH PN40 ø219.1x6.3 / 114.3x4.0</t>
  </si>
  <si>
    <t>T-kus, redukovaný EN 10253-2, mat. P235GH PN40 ø219.1x6.3 / 168.3x4.5</t>
  </si>
  <si>
    <t>T-kus EN 10253-2, mat. P235GH PN40 ø33.7x2.6 / 33.7x2.6</t>
  </si>
  <si>
    <t>T-kus EN 10253-2, mat. P235GH PN40 ø48.3x2.6 / 48.3x2.6</t>
  </si>
  <si>
    <t>T-kus EN 10253-2, mat. P235GH PN40 ø219.1x6.3 / 219.1x6.3</t>
  </si>
  <si>
    <t>Zkoušky rentgenové</t>
  </si>
  <si>
    <t>PS 01.2 - HVS - Elektročást</t>
  </si>
  <si>
    <t>741810002</t>
  </si>
  <si>
    <t>Zkoušky a prohlídky elektrických rozvodů a zařízení celková prohlídka a vyhotovení revizní zprávy pro objem montážních prací přes 100 do 500 tis. Kč</t>
  </si>
  <si>
    <t>https://podminky.urs.cz/item/CS_URS_2024_01/741810002</t>
  </si>
  <si>
    <t>998741201</t>
  </si>
  <si>
    <t>Přesun hmot pro silnoproud stanovený procentní sazbou (%) z ceny vodorovná dopravní vzdálenost do 50 m základní v objektech výšky do 6 m</t>
  </si>
  <si>
    <t>https://podminky.urs.cz/item/CS_URS_2024_01/998741201</t>
  </si>
  <si>
    <t>FA41</t>
  </si>
  <si>
    <t>Spouštěc SM1E-6,3</t>
  </si>
  <si>
    <t>F-T1,T2</t>
  </si>
  <si>
    <t>Kombinovaný svodič bleskových proudů a přepětí T1,T2, FLP-B+C MAXI VS/3</t>
  </si>
  <si>
    <t>Poznámka k položce:_x000D_
Poznámka k položce: vyjímatelný modul, optická signalizace poruchy, možnost blokace modulu, dálková signalizace poruchy</t>
  </si>
  <si>
    <t>FU00</t>
  </si>
  <si>
    <t>Pojistkový odpínač pro 3 fáze OPV22/3</t>
  </si>
  <si>
    <t>Poznámka k položce:_x000D_
Poznámka k položce: včetně pojistek PV22 125gG</t>
  </si>
  <si>
    <t>FU31,32</t>
  </si>
  <si>
    <t>Pojistkový odpínač pro 3 fáze OPV14/3</t>
  </si>
  <si>
    <t>Poznámka k položce:_x000D_
Poznámka k položce: včetně pojistek PV514 50gR pro jištění polovodičů</t>
  </si>
  <si>
    <t>HA01</t>
  </si>
  <si>
    <t>Tlačíkový obladač v plastové skříni hřibové XAL-K178EH7 1/1</t>
  </si>
  <si>
    <t>MXC</t>
  </si>
  <si>
    <t>Zásuvková skříň ZSF s proudovým chráničem 30mA, krytí IP44</t>
  </si>
  <si>
    <t>Poznámka k položce:_x000D_
Poznámka k položce: 2x230V/16A + 1x400V/16A</t>
  </si>
  <si>
    <t>Pol1</t>
  </si>
  <si>
    <t>ASCOT041 podstavec boční výška 100, barva RAL 9005</t>
  </si>
  <si>
    <t>Kabel CYKY-J 3 x 2,5</t>
  </si>
  <si>
    <t>Pol10.2</t>
  </si>
  <si>
    <t>Soft startér s řízeným doběhem do 4kW, ATS01N209QN Montáž</t>
  </si>
  <si>
    <t>Poznámka k položce:_x000D_
Poznámka k položce: 3x380-415VAC, krytí IP20</t>
  </si>
  <si>
    <t>Kabel CYKY-J 5 x 2,5</t>
  </si>
  <si>
    <t>Pol11.2</t>
  </si>
  <si>
    <t>Tlačítkový ovladač hřibový s aretací XB4,RU vč.spínací jednotky ZB5AZ101 Montáž</t>
  </si>
  <si>
    <t>Pol12</t>
  </si>
  <si>
    <t>Kabel CYKY-J 5 x 4</t>
  </si>
  <si>
    <t>Pol12.2</t>
  </si>
  <si>
    <t>Jednofázový jistič LPN-10B-1 Montáž</t>
  </si>
  <si>
    <t>Kabel CYKY-J 4 x 10</t>
  </si>
  <si>
    <t>Pol13.2</t>
  </si>
  <si>
    <t>Jednofázový jistič LPN-2B-1 Montáž</t>
  </si>
  <si>
    <t>Kabel NYCWY 3x10 re/10</t>
  </si>
  <si>
    <t>Pol14.2</t>
  </si>
  <si>
    <t>Třífázový jistič LPN-6C-1 Montáž</t>
  </si>
  <si>
    <t>Vodič CY6 žlutozelený</t>
  </si>
  <si>
    <t>Pol15.2</t>
  </si>
  <si>
    <t>Svorka 0,5-4,0 mm2 Montáž</t>
  </si>
  <si>
    <t>Vodič CY25 žlutozelený</t>
  </si>
  <si>
    <t>Pol16.2</t>
  </si>
  <si>
    <t>Zásuvková skříň ZSF s proudovým chráničem 30mA, krytí IP44 Montáž</t>
  </si>
  <si>
    <t>Pol17</t>
  </si>
  <si>
    <t>Instalační trubka P29</t>
  </si>
  <si>
    <t>Pol17.2</t>
  </si>
  <si>
    <t>Ekvipotencinální sporkovnice EPS2 s krytem Montáž</t>
  </si>
  <si>
    <t>Pol18</t>
  </si>
  <si>
    <t>Kabelový žlab K65/50</t>
  </si>
  <si>
    <t>Pol18.2</t>
  </si>
  <si>
    <t>Tlačíkový obladač v plastové skříni hřibové XAL-K178EH7 1/1 Montáž</t>
  </si>
  <si>
    <t>Ostatní drobný elektroinstalační materiál</t>
  </si>
  <si>
    <t>Pol19.2</t>
  </si>
  <si>
    <t>Kabel JYTY-O 2 x 1 Montáž</t>
  </si>
  <si>
    <t>ASCOB081 podstavec přední (sada) výška 100, barva RAL 9005</t>
  </si>
  <si>
    <t>Poznámka k položce:_x000D_
Poznámka k položce: * přívod spodem vývody vrchem, svorkovnice nahoře * ve specifikaci jsou uvedeny hlavní díly rozvaděče, pomocný materiál (svorkovnice,vývodky,pomocné rošty apod.), dle odsouhlasených dodacích podmínek zhotovitele Náplň rozvaděče</t>
  </si>
  <si>
    <t>Pol2.2</t>
  </si>
  <si>
    <t>Skříňový řadový rozvaděč KC18840,výška 1800,šíře 800,hl.400 mm, krytí IP55, barva dveří RAL 7035 Montáž</t>
  </si>
  <si>
    <t>Kabel CYKY-O 2 x 1,5 Montáž</t>
  </si>
  <si>
    <t>Kabel CYKY-J 3 x 2,5 Montáž</t>
  </si>
  <si>
    <t>Pol22</t>
  </si>
  <si>
    <t>Kabel CYKY-J 5 x 2,5 Montáž</t>
  </si>
  <si>
    <t>Pol23</t>
  </si>
  <si>
    <t>Kabel CYKY-J 5 x 4 Montáž</t>
  </si>
  <si>
    <t>Pol24</t>
  </si>
  <si>
    <t>Kabel CYKY-J 4 x 10 Montáž</t>
  </si>
  <si>
    <t>Pol25</t>
  </si>
  <si>
    <t>Kabel NYCWY 3x10 re/10 Montáž</t>
  </si>
  <si>
    <t>Pol26</t>
  </si>
  <si>
    <t>Vodič CY6 žlutozelený Montáž</t>
  </si>
  <si>
    <t>Pol27</t>
  </si>
  <si>
    <t>Vodič CY25 žlutozelený Montáž</t>
  </si>
  <si>
    <t>Pol28</t>
  </si>
  <si>
    <t>Instalační trubka P29 Montáž</t>
  </si>
  <si>
    <t>Pol29</t>
  </si>
  <si>
    <t>Kabelový žlab K65/50 Montáž</t>
  </si>
  <si>
    <t>Jednofázový jistič LPN-10B-1</t>
  </si>
  <si>
    <t>Pol3.2</t>
  </si>
  <si>
    <t>ASCOT041 podstavec boční výška 100, barva RAL 9005 Montáž</t>
  </si>
  <si>
    <t>Pol30</t>
  </si>
  <si>
    <t>Ostatní drobný elektroinstalační materiál Montáž</t>
  </si>
  <si>
    <t>Jednofázový jistič LPN-2B-1</t>
  </si>
  <si>
    <t>Pol4.2</t>
  </si>
  <si>
    <t>ASCOB081 podstavec přední (sada) výška 100, barva RAL 9005 Montáž</t>
  </si>
  <si>
    <t>Třífázový jistič LPN-6C-1</t>
  </si>
  <si>
    <t>Pol5.2</t>
  </si>
  <si>
    <t>Jistič Easypact CVS-250F, třífázový Montáž</t>
  </si>
  <si>
    <t>Poznámka k položce:_x000D_
Poznámka k položce: včetně vypínací napěťové spouště MX, napětí 220-240VAC</t>
  </si>
  <si>
    <t>Svorka 0,5-4,0 mm2</t>
  </si>
  <si>
    <t>Pol6.2</t>
  </si>
  <si>
    <t>Kombinovaný svodič bleskových proudů a přepětí T1,T2, FLP-B+C MAXI VS/3 Montáž</t>
  </si>
  <si>
    <t>Ekvipotencinální sporkovnice EPS2 s krytem</t>
  </si>
  <si>
    <t>Pol7.2</t>
  </si>
  <si>
    <t>Pojistkový odpínač pro 3 fáze OPV22/3 Montáž</t>
  </si>
  <si>
    <t>Kabel JYTY-O 2 x 1</t>
  </si>
  <si>
    <t>Pol8.2</t>
  </si>
  <si>
    <t>Pojistkový odpínač pro 3 fáze OPV14/3 Montáž</t>
  </si>
  <si>
    <t>Kabel CYKY-O 2 x 1,5</t>
  </si>
  <si>
    <t>Pol9.2</t>
  </si>
  <si>
    <t>Spouštěc SM1E-6,3 Montáž</t>
  </si>
  <si>
    <t>Q1</t>
  </si>
  <si>
    <t>Jistič Easypact CVS-250F, třífázový</t>
  </si>
  <si>
    <t>Rms</t>
  </si>
  <si>
    <t>Skříňový řadový rozvaděč KC18840,výška 1800,šíře 800,hl.400 mm, krytí IP55, barva dveří RAL 7035</t>
  </si>
  <si>
    <t>T1</t>
  </si>
  <si>
    <t>Tlačítkový ovladač hřibový s aretací XB4,RU vč.spínací jednotky ZB5AZ101</t>
  </si>
  <si>
    <t>Y41</t>
  </si>
  <si>
    <t>Soft startér s řízeným doběhem do 4kW, ATS01N209QN</t>
  </si>
  <si>
    <t>PS 01.3 - HVS - MaR</t>
  </si>
  <si>
    <t>998742201</t>
  </si>
  <si>
    <t>Přesun hmot pro slaboproud stanovený procentní sazbou (%) z ceny vodorovná dopravní vzdálenost do 50 m základní v objektech výšky do 6 m</t>
  </si>
  <si>
    <t>https://podminky.urs.cz/item/CS_URS_2024_01/998742201</t>
  </si>
  <si>
    <t>F1,3</t>
  </si>
  <si>
    <t>Jistič iC60-6-B-1- In 6A, charakteristika B, 1-pol. Dod.+Mont.</t>
  </si>
  <si>
    <t>F4</t>
  </si>
  <si>
    <t>Jistič iC60 10-C-1- In 10A, charakteristika C, 1-pol. Dod.+Mont.</t>
  </si>
  <si>
    <t>HAVTL</t>
  </si>
  <si>
    <t>Tlač.ovladač v plast.skříni XAL-178E Dod.+Mont.</t>
  </si>
  <si>
    <t>Poznámka k položce:_x000D_
Poznámka k položce: hřibové tlačítko s aretací</t>
  </si>
  <si>
    <t>HL1</t>
  </si>
  <si>
    <t>Signálka XB5-AVM1 - bílá, 230VAC Dod.+Mont.</t>
  </si>
  <si>
    <t>HL2</t>
  </si>
  <si>
    <t>Signálka XB5-AVB4 - rudá, 24VAC Dod.+Mont.</t>
  </si>
  <si>
    <t>HL3</t>
  </si>
  <si>
    <t>Signálka XB5-AVB3 - zelená, 24VAC Dod.+Mont.</t>
  </si>
  <si>
    <t>KA1-6,10-15</t>
  </si>
  <si>
    <t>Relé G2R-2-SNI, 24VAC, 2P, včetně patice Dod.+Mont.</t>
  </si>
  <si>
    <t>LAH01</t>
  </si>
  <si>
    <t>Sonda hladin.spinač zaplavení - vodivostní ponorná sonda PS-2 Dod.+Mont.</t>
  </si>
  <si>
    <t>LAH01.1</t>
  </si>
  <si>
    <t>MAVE 2-S2 DIN Dod.+Mont.</t>
  </si>
  <si>
    <t>M31,M32</t>
  </si>
  <si>
    <t>Čerpadlo horké vody, 400VAC 22KW s externím FM Montáž strojní dodávka</t>
  </si>
  <si>
    <t>M33</t>
  </si>
  <si>
    <t>Čerpadlo HV prohřevu, 230VAC Montáž strojní dodávka</t>
  </si>
  <si>
    <t>M41</t>
  </si>
  <si>
    <t>Doplňovací čerpadlo 3x400VAC, 2,2kW Montáž strojní dodávka</t>
  </si>
  <si>
    <t>NZ1</t>
  </si>
  <si>
    <t>Zdroj 24VDC, 3A 72W (ABL8REM24030) Dod.+Mont.</t>
  </si>
  <si>
    <t>NZ2</t>
  </si>
  <si>
    <t>Zdroj 12VDC, 5A 60W (ABL7RP1205) Dod.+Mont.</t>
  </si>
  <si>
    <t>OBSL</t>
  </si>
  <si>
    <t>Infračervený pohybový hlásič 110°, PARADOX PRO PLUS 476 PET Dod.+Mont.</t>
  </si>
  <si>
    <t>PAL41</t>
  </si>
  <si>
    <t>Regulátor tlaku, vlnovec bronz(CuSn8), T-průmyslový 61214 Dod.+Mont.</t>
  </si>
  <si>
    <t>Poznámka k položce:_x000D_
Poznámka k položce: rozsah 0,1…1MPa, mikrospinač A  jednoobvodový 405612146042</t>
  </si>
  <si>
    <t>PO1</t>
  </si>
  <si>
    <t>Přepěťová ochrana 3.stupně s VF filtrem DA-275-DF10 Dod.+Mont.</t>
  </si>
  <si>
    <t>včetně nerezové jímky JS160, 50 mm, G1/2", vnitřní průměr 6,3mm Dod.+Mont.</t>
  </si>
  <si>
    <t>Řídící jednotka Modicon M221 sestava, PLC logický kontrolér TM221CE40R</t>
  </si>
  <si>
    <t>Poznámka k položce:_x000D_
Poznámka k položce: 24 ks diskrétních vstupů, 16 ks releových výstupů napájení 100...240VAC, modbus TCP/IP, 2xUSB,RS232C/RS485,ethernet</t>
  </si>
  <si>
    <t>Modul analogových vstupů TM3AI8 Dod.+Mont.</t>
  </si>
  <si>
    <t>Poznámka k položce:_x000D_
Poznámka k položce: 8 ks napěťový vstup 0…10VDC, rozlišení 12bit, šroubové svorky napájení 24VDC</t>
  </si>
  <si>
    <t>Kombinovaný modul analogových vstupů a výstupů TM3AM6 Dod.+Mont.</t>
  </si>
  <si>
    <t>Poznámka k položce:_x000D_
Poznámka k položce: 4 ks napěťový vstup+2 ks výstup  0…10VDC, rozlišení 12bit, šroubové svorky napájení 24VDC</t>
  </si>
  <si>
    <t>Modul analogových výstupů TM3AQ4 Dod.+Mont.</t>
  </si>
  <si>
    <t>Poznámka k položce:_x000D_
Poznámka k položce: 4 ks napěťový výstup 0…10VDC, rozlišení 12bit, šroubové svorky napájení 24VDC</t>
  </si>
  <si>
    <t>Dotykový grafický panel analogový HMISTU 855 Dod.+Mont.</t>
  </si>
  <si>
    <t>Poznámka k položce:_x000D_
Poznámka k položce: velikost displeje 5,7", barevný TFT, rozlišení 320x240 pixel QVGA napájení 24VDC, modbus TCP/IP, 2xUSB,RS232C/RS485,ethernet</t>
  </si>
  <si>
    <t>Úprava SW stanice, vc.oživení a odladění na stavbě Dod.+Mont.</t>
  </si>
  <si>
    <t>Průmyslový LAN router XR5i v2F ETH MBUS SET Dod.+Mont.</t>
  </si>
  <si>
    <t>Poznámka k položce:_x000D_
Poznámka k položce: vstup ethernet a MBUS pro až 30 zařízení, kovový kryt na DIN lištu napájení 9-36VDC</t>
  </si>
  <si>
    <t>Neřízený přepínač Ethernet TCP/IP porty Ethernet 10BASE-T/100BASE-TX Dod.+Mont.</t>
  </si>
  <si>
    <t>Poznámka k položce:_x000D_
Poznámka k položce: 5 portů, měděný kabel, jmenovité napájecí napětí 24VDC, elektrické připojení vyjímatelný konektor 3cestný,krytí IP30,k montáži na DIN lištu</t>
  </si>
  <si>
    <t>Převodník impulzy na Mbus PadPuls MC4 Dod.+Mont.</t>
  </si>
  <si>
    <t>připojení redukce M20x1,5 405961189216 Dod.+Mont.</t>
  </si>
  <si>
    <t>Propojovací kabel UTP CATe 2m Dod.+Mont.</t>
  </si>
  <si>
    <t>Plombovatelná skříňka umístěná v elektroměrovém rozvaděči Re Dod.+Mont.</t>
  </si>
  <si>
    <t>Poznámka k položce:_x000D_
Poznámka k položce: Náplň: Jistič 2A/B/1, zdroj 24VDC UJ230/24S, optoelektronický oddělovací modul BI24 ACAC</t>
  </si>
  <si>
    <t>Aplikace stanice na stávajícím dispečinku Dod.+Mont.</t>
  </si>
  <si>
    <t>Poznámka k položce:_x000D_
Poznámka k položce: Obsahuje technologické schéma stanice zadávaní parametrů (korekce, útlumy, požadované hodnoty, trendy)</t>
  </si>
  <si>
    <t>Kabel J-Y(St)Y 4x2x0,8 Dod.+Mont.</t>
  </si>
  <si>
    <t>Kabel J-Y(St)Y 2x2x0,8 Dod.+Mont.</t>
  </si>
  <si>
    <t>Kabel J-Y(St)Y 1x2x0,8 Dod.+Mont.</t>
  </si>
  <si>
    <t>Kabel JYTY-J 4x1 Dod.+Mont.</t>
  </si>
  <si>
    <t>Instalační trubka P29 Dod.+Mont.</t>
  </si>
  <si>
    <t>Kabelový žlab K65/50 Dod.+Mont.</t>
  </si>
  <si>
    <t>Skříňový řadový rozvaděč KC18840,výška 1800,šíře 800,hl.400 mm Dod.+Mont.</t>
  </si>
  <si>
    <t>Poznámka k položce:_x000D_
Poznámka k položce: krytí IP55, barva dveří RAL 7035</t>
  </si>
  <si>
    <t>ASCOT041 podstavec boční výška 100, barva RAL 9005 Dod.+Mont.</t>
  </si>
  <si>
    <t>ASCOB081 podstavec přední (sada) výška 100, barva RAL 9005 Dod.+Mont.</t>
  </si>
  <si>
    <t>Poznámka k položce:_x000D_
Poznámka k položce: * přívody i vývody vrchem, svorkovnice nahoře * ve specifikaci jsou uvedeny hlavní díly rozvaděče, pomocný materiál (svorkovnice,vývodky,pomocné rošty apod.), dle odsouhlasených dodacích podmínek zhotovitele</t>
  </si>
  <si>
    <t>Pojistková řadová svorka WSI 6-101100 Dod.+Mont.</t>
  </si>
  <si>
    <t>Řadová svorka WDU 2,5N-106000 Dod.+Mont.</t>
  </si>
  <si>
    <t>Řadová svorka WDU 6N-106000 Dod.+Mont.</t>
  </si>
  <si>
    <t>Průchodka M20x1,5 Dod.+Mont.</t>
  </si>
  <si>
    <t>PT01,11</t>
  </si>
  <si>
    <t>Snímač relativního tlaku DMP331 110-2502-3-3-100-800-1-100 Dod.+Mont. BD</t>
  </si>
  <si>
    <t>Poznámka k položce:_x000D_
Poznámka k položce: rozsah 0…25bar, vývstup 0…10V/3vodič, přesnost 0,35%, konektor ISO4400 IP65, závit M20x1,5 EN837, těsnění Viton, standardní provedení</t>
  </si>
  <si>
    <t>PT31,PT41</t>
  </si>
  <si>
    <t>Nouzový hlavní vypínač 25A VCF0 Dod.+Mont.</t>
  </si>
  <si>
    <t>SA1-4</t>
  </si>
  <si>
    <t>Otočný ovladač 3-polohy černé XB5-AD33 Dod.+Mont.</t>
  </si>
  <si>
    <t>SB1</t>
  </si>
  <si>
    <t>Tlačítko černé XB5-AA21 Dod.+Mont.</t>
  </si>
  <si>
    <t>TAH01</t>
  </si>
  <si>
    <t>Regulátor teploty prostorový, typ č. 61 113, provedení T, o.č.405 611 136 014 Dod.+Mont.</t>
  </si>
  <si>
    <t>Poznámka k položce:_x000D_
Poznámka k položce: schema zapojení A (1x přep.kontakt.) rozsah 20…60 stC</t>
  </si>
  <si>
    <t>TR1</t>
  </si>
  <si>
    <t>Transformátor bezpečnostní 230/24V, 63VA (ABL6TS06B) Dod.+Mont.</t>
  </si>
  <si>
    <t>TT01,TT11</t>
  </si>
  <si>
    <t>Snímač teploty se stonkem a plastovou hlavicí NS720 Dod.+Mont.</t>
  </si>
  <si>
    <t>Poznámka k položce:_x000D_
Poznámka k položce: Pt1000/3800, rozsah: 0 až 150°C, délka stonku 180 mm napájení 15-30Vss, výstup 0-10V, krytí IP65 včetně nerezové jímky JS130, 160 mm, G1/2", vnitřní průměr 6,3mm  Sensit</t>
  </si>
  <si>
    <t>TT21,TT22</t>
  </si>
  <si>
    <t>Poznámka k položce:_x000D_
Poznámka k položce: Pt1000/3800,rozsah: 0 až 150°C, délka stonku 180 mm napájení 15-30Vss, výstup 0-10V, krytí IP65</t>
  </si>
  <si>
    <t>TT81</t>
  </si>
  <si>
    <t>Snímač teploty pro venkovní prostředí NS 710A Dod.+Mont.</t>
  </si>
  <si>
    <t>Poznámka k položce:_x000D_
Poznámka k položce: Pt1000/3800, rozsah: -30 až +60°C napájení 15-30Vss, výstup 0-10V, krytí IP65</t>
  </si>
  <si>
    <t>XS1</t>
  </si>
  <si>
    <t>Soklová zásuvka ZSE-03. Dod.+Mont.</t>
  </si>
  <si>
    <t>Y01</t>
  </si>
  <si>
    <t>Regulační ventil s elektrohydraulickým pohonem s havarijní funkcí Montáž strojní dodávka</t>
  </si>
  <si>
    <t>Poznámka k položce:_x000D_
Poznámka k položce: SKCD62, 24VAC, řízení 0-10V, konc.spínač.ASC1.6</t>
  </si>
  <si>
    <t>RKW.2398R</t>
  </si>
  <si>
    <t>Potrubní pouzdra  vnitřní D 89mm, délka 1000mm, tloušťka izolace 50mm</t>
  </si>
  <si>
    <t>RKW.22983R</t>
  </si>
  <si>
    <t>Potrubní pouzdra  vnitřní D 114mm, délka 1000mm, tloušťka izolace 50mm</t>
  </si>
  <si>
    <t>RKW.2390R</t>
  </si>
  <si>
    <t>Potrubní pouzdra vnitřní D 169mm, délka 1000mm, tloušťka izolace 50mm</t>
  </si>
  <si>
    <t>Potrubní pouzdra vnitřní D 219mm, délka 1000mm, tloušťka izolace 70mm</t>
  </si>
  <si>
    <t>RTEM.AUV25</t>
  </si>
  <si>
    <t>RTEM.AELV150</t>
  </si>
  <si>
    <t>RTEM.AUK100</t>
  </si>
  <si>
    <t>RTEM.AUK150</t>
  </si>
  <si>
    <t>RTEM.AUK200</t>
  </si>
  <si>
    <t>RTEM.AF200</t>
  </si>
  <si>
    <t>Snímatelné izolační pouzdro na armaturu - Filtr, DN200, do 150 stupňů</t>
  </si>
  <si>
    <t>RTEM.AZK200</t>
  </si>
  <si>
    <t>RTEM.AZK100</t>
  </si>
  <si>
    <t>RTEM.AKK200</t>
  </si>
  <si>
    <t>RTEM.AKK50</t>
  </si>
  <si>
    <t>RTEM.AKK65</t>
  </si>
  <si>
    <t>Snímatelné izolační pouzdro na armaturu - Kulový kohout přírubový, DN65, do 150 stupňů</t>
  </si>
  <si>
    <t>RTEM.AKK40</t>
  </si>
  <si>
    <t>732320814</t>
  </si>
  <si>
    <t>Demontáž nádrží beztlakých nebo tlakových odpojení od rozvodů potrubí nádrže o obsahu přes 200 do 500 l</t>
  </si>
  <si>
    <t>https://podminky.urs.cz/item/CS_URS_2024_01/732320814</t>
  </si>
  <si>
    <t>7323316R</t>
  </si>
  <si>
    <t>Nádoba tlaková expanzní pro topnou a chladicí soustavu s membránou pouze montáž</t>
  </si>
  <si>
    <t>732331761R</t>
  </si>
  <si>
    <t>Oddělovací vychlazovací nádoba PN 16 o objemu 1500 l</t>
  </si>
  <si>
    <t>732331762R</t>
  </si>
  <si>
    <t>Nádoba tlaková expanzní pro topnou a chladicí soustavu s vyměnitelným vakem přírubové připojení PN 16 o objemu 2000 l</t>
  </si>
  <si>
    <t>Certifikace TUV - Modul G</t>
  </si>
  <si>
    <t>734109313</t>
  </si>
  <si>
    <t>Montáž armatur přírubových se dvěma přírubami PN 25, 40 DN 40</t>
  </si>
  <si>
    <t>https://podminky.urs.cz/item/CS_URS_2024_01/734109313</t>
  </si>
  <si>
    <t>734173613</t>
  </si>
  <si>
    <t>Mezikusy, přírubové spoje přírubové spoje PN 40/I, 200°C DN 40</t>
  </si>
  <si>
    <t>https://podminky.urs.cz/item/CS_URS_2024_01/734173613</t>
  </si>
  <si>
    <t>734173616</t>
  </si>
  <si>
    <t>Mezikusy, přírubové spoje přírubové spoje PN 40/I, 200°C DN 65</t>
  </si>
  <si>
    <t>https://podminky.urs.cz/item/CS_URS_2024_01/734173616</t>
  </si>
  <si>
    <t>Regulační ventil přírubový s pohonem, s havarijní funkcí DN40</t>
  </si>
  <si>
    <t>Měřič tepla přírubový ultrazvukový, Qp=150m³/h DN150</t>
  </si>
  <si>
    <t>230020664</t>
  </si>
  <si>
    <t>Zhotovení odbočky tř. 11 až 13 Ø 76 mm, tl. 3,2 mm</t>
  </si>
  <si>
    <t>https://podminky.urs.cz/item/CS_URS_2024_01/230020664</t>
  </si>
  <si>
    <t>230024047</t>
  </si>
  <si>
    <t>Montáž trubních dílů přivařovacích hmotnosti přes 10 do 50 kg tř. 11 až 13 Ø 76 mm, tl. 3,2 mm</t>
  </si>
  <si>
    <t>https://podminky.urs.cz/item/CS_URS_2024_01/230024047</t>
  </si>
  <si>
    <t>55261745</t>
  </si>
  <si>
    <t>ohyb 90°- R 4DN rozměr 76mm tl 3,2mm</t>
  </si>
  <si>
    <t>Kulový kohout přivařovací mat.  P235GH, ovládání pákou PN40 DN65</t>
  </si>
  <si>
    <t>23002302R</t>
  </si>
  <si>
    <t>T-kus, redukovaný EN 10253-2, mat. P235GH PN40 ø76.1x3.2 / 76.19x3.2</t>
  </si>
  <si>
    <t>T-kus, redukovaný EN 10253-2, mat. P235GH PN40 ø168.3x4,5 / 88.9x3.6</t>
  </si>
  <si>
    <t>Zkoušky rentgenové 10%</t>
  </si>
  <si>
    <t>PS 02.2 - Oddělovací stan...</t>
  </si>
  <si>
    <t xml:space="preserve">    D2 - Náplň rozvaděče RA1</t>
  </si>
  <si>
    <t>Tlač.ovladač v plast.skříni XAL-178E Dod.+Mont. Schneider</t>
  </si>
  <si>
    <t>Snímač relativního tlaku DMP331 110-2502-3-3-100-800-1-100 Dod.+Mont. BD Sensors</t>
  </si>
  <si>
    <t>Poznámka k položce:_x000D_
Poznámka k položce: Pt1000/3800,rozsah: 0 až 150°C, délka stonku 180 mm Dod.+mont.</t>
  </si>
  <si>
    <t>Y10</t>
  </si>
  <si>
    <t>Uzavírací ventil s elektrickým pohonem Montáž - strojní dodávka</t>
  </si>
  <si>
    <t>RA1.1a</t>
  </si>
  <si>
    <t>RA1.1b</t>
  </si>
  <si>
    <t>D2</t>
  </si>
  <si>
    <t>Náplň rozvaděče RA1</t>
  </si>
  <si>
    <t>EL1</t>
  </si>
  <si>
    <t>Elektroměr jednosazbový na DIN lištu PRO1-MB 0,25-45A s výstupem MBUS Dod.+mont.</t>
  </si>
  <si>
    <t>KA1-8,10-18</t>
  </si>
  <si>
    <t>MAVE 2-S2 DIN Dod.+Mont. Mave</t>
  </si>
  <si>
    <t>RA1.1.1</t>
  </si>
  <si>
    <t>UTP C5e Patch kabel 1 m Dod.+mont.</t>
  </si>
  <si>
    <t>RA1.2</t>
  </si>
  <si>
    <t>RA1.3</t>
  </si>
  <si>
    <t>RA1.4</t>
  </si>
  <si>
    <t>RA1.5</t>
  </si>
  <si>
    <t>Průchodka M20x1,5 Dod.+mont. Schrack</t>
  </si>
  <si>
    <t>SA1</t>
  </si>
  <si>
    <t>Soklová zásuvka ZSE-03. Dod.+Mont. OEZ</t>
  </si>
  <si>
    <t>Poznámka k položce:_x000D_
Poznámka k položce: 24 ks diskrétních vstupů, 16 ks releových výstupů  napájení 100...240VAC, modbus TCP/IP, 2xUSB,RS232C/RS485,ethernet</t>
  </si>
  <si>
    <t>Průchodka M20x1,5 Dod.+Mont. Schrack</t>
  </si>
  <si>
    <t>PS 04 - Demontáže</t>
  </si>
  <si>
    <t xml:space="preserve">    731 - Ústřední vytápění - kotelny</t>
  </si>
  <si>
    <t xml:space="preserve">    751 - Vzduchotechnika</t>
  </si>
  <si>
    <t>997013814</t>
  </si>
  <si>
    <t>Poplatek za uložení stavebního odpadu na skládce (skládkovné) z izolačních materiálů zatříděného do Katalogu odpadů pod kódem 17 06 04</t>
  </si>
  <si>
    <t>https://podminky.urs.cz/item/CS_URS_2024_01/997013814</t>
  </si>
  <si>
    <t>713300813</t>
  </si>
  <si>
    <t>Odstranění tepelné izolace těles povrchové úpravy oplechování bombírovaných čel</t>
  </si>
  <si>
    <t>https://podminky.urs.cz/item/CS_URS_2024_01/713300813</t>
  </si>
  <si>
    <t>713300822</t>
  </si>
  <si>
    <t>Odstranění tepelné izolace těles povrchové úpravy pásy nebo fólie ploch tvarových</t>
  </si>
  <si>
    <t>https://podminky.urs.cz/item/CS_URS_2024_01/713300822</t>
  </si>
  <si>
    <t>713420813</t>
  </si>
  <si>
    <t>Odstranění tepelné izolace potrubí, ohybů, armatur a přírub rohožemi v pletivu bez povrchové úpravy spojených ocelovým drátem potrubí, tloušťka izolace přes 50 mm</t>
  </si>
  <si>
    <t>https://podminky.urs.cz/item/CS_URS_2024_01/713420813</t>
  </si>
  <si>
    <t>998713102</t>
  </si>
  <si>
    <t>Přesun hmot pro izolace tepelné stanovený z hmotnosti přesunovaného materiálu vodorovná dopravní vzdálenost do 50 m s užitím mechanizace v objektech výšky přes 6 m do 12 m</t>
  </si>
  <si>
    <t>https://podminky.urs.cz/item/CS_URS_2024_01/998713102</t>
  </si>
  <si>
    <t>998713194</t>
  </si>
  <si>
    <t>Přesun hmot pro izolace tepelné stanovený z hmotnosti přesunovaného materiálu vodorovná dopravní vzdálenost do 50 m Příplatek k cenám za zvětšený přesun přes vymezenou vodorovnou dopravní vzdálenost do 1000 m</t>
  </si>
  <si>
    <t>https://podminky.urs.cz/item/CS_URS_2024_01/998713194</t>
  </si>
  <si>
    <t>998713199</t>
  </si>
  <si>
    <t>Přesun hmot pro izolace tepelné stanovený z hmotnosti přesunovaného materiálu vodorovná dopravní vzdálenost do 50 m Příplatek k cenám za zvětšený přesun přes vymezenou vodorovnou dopravní vzdálenost za každých dalších započatých 1000 m</t>
  </si>
  <si>
    <t>https://podminky.urs.cz/item/CS_URS_2024_01/998713199</t>
  </si>
  <si>
    <t>731</t>
  </si>
  <si>
    <t>Ústřední vytápění - kotelny</t>
  </si>
  <si>
    <t>731201825r</t>
  </si>
  <si>
    <t>Demontáž kotlů ocelových automatických, o výkonu přes nad 1860 kW - 3500 kW</t>
  </si>
  <si>
    <t>731292812R</t>
  </si>
  <si>
    <t>Demontáž hořáku na plynné nebo kapalné palivo výkon přes do 3500 kW</t>
  </si>
  <si>
    <t>731310815</t>
  </si>
  <si>
    <t>Demontáž ventilátorů pro umělé tahy kotlů o výkonu přes 4536 do 5446 kW</t>
  </si>
  <si>
    <t>https://podminky.urs.cz/item/CS_URS_2024_01/731310815</t>
  </si>
  <si>
    <t>731391815</t>
  </si>
  <si>
    <t>Vypuštění vody z kotlů do kanalizace samospádem o výhřevné ploše kotlů přes 50 do 100 m2</t>
  </si>
  <si>
    <t>https://podminky.urs.cz/item/CS_URS_2024_01/731391815</t>
  </si>
  <si>
    <t>998731101</t>
  </si>
  <si>
    <t>Přesun hmot pro kotelny stanovený z hmotnosti přesunovaného materiálu vodorovná dopravní vzdálenost do 50 m základní v objektech výšky do 6 m</t>
  </si>
  <si>
    <t>https://podminky.urs.cz/item/CS_URS_2024_01/998731101</t>
  </si>
  <si>
    <t>732221815</t>
  </si>
  <si>
    <t>Demontáž výměníků tepla protiproudových s vložkami tvaru U o v. pl. přes 40,0 do 63,0 m2</t>
  </si>
  <si>
    <t>https://podminky.urs.cz/item/CS_URS_2024_01/732221815</t>
  </si>
  <si>
    <t>732224815</t>
  </si>
  <si>
    <t>Demontáž výměníků tepla vypuštění vody z výměníků s vložkami tvaru U o v. pl. přes 40,0 do 63,0 m2</t>
  </si>
  <si>
    <t>https://podminky.urs.cz/item/CS_URS_2024_01/732224815</t>
  </si>
  <si>
    <t>732225815</t>
  </si>
  <si>
    <t>Demontáž výměníků tepla stavebnicových s pevnými trubkovicemi, jednoho článku, o v. pl. 11,1 m2</t>
  </si>
  <si>
    <t>https://podminky.urs.cz/item/CS_URS_2024_01/732225815</t>
  </si>
  <si>
    <t>732226811</t>
  </si>
  <si>
    <t>Demontáž výměníků tepla rozřezání demontovaných výměníků do DN 150</t>
  </si>
  <si>
    <t>https://podminky.urs.cz/item/CS_URS_2024_01/732226811</t>
  </si>
  <si>
    <t>732292820</t>
  </si>
  <si>
    <t>Demontáž ostatní rozřezání podpěrných konstrukcí výměníků tepla</t>
  </si>
  <si>
    <t>https://podminky.urs.cz/item/CS_URS_2024_01/732292820</t>
  </si>
  <si>
    <t>732420815</t>
  </si>
  <si>
    <t>Demontáž čerpadel oběhových spirálních (do potrubí) DN 80</t>
  </si>
  <si>
    <t>https://podminky.urs.cz/item/CS_URS_2024_01/732420815</t>
  </si>
  <si>
    <t>732420816</t>
  </si>
  <si>
    <t>Demontáž čerpadel oběhových spirálních (do potrubí) DN 100</t>
  </si>
  <si>
    <t>https://podminky.urs.cz/item/CS_URS_2024_01/732420816</t>
  </si>
  <si>
    <t>998732194</t>
  </si>
  <si>
    <t>Přesun hmot pro strojovny stanovený z hmotnosti přesunovaného materiálu vodorovná dopravní vzdálenost do 50 m Příplatek k cenám za zvětšený přesun přes vymezenou vodorovnou dopravní vzdálenost do 1000 m</t>
  </si>
  <si>
    <t>https://podminky.urs.cz/item/CS_URS_2024_01/998732194</t>
  </si>
  <si>
    <t>998732199</t>
  </si>
  <si>
    <t>Přesun hmot pro strojovny stanovený z hmotnosti přesunovaného materiálu vodorovná dopravní vzdálenost do 50 m Příplatek k cenám za zvětšený přesun přes vymezenou vodorovnou dopravní vzdálenost za každých dalších započatých 1000 m</t>
  </si>
  <si>
    <t>https://podminky.urs.cz/item/CS_URS_2024_01/998732199</t>
  </si>
  <si>
    <t>731202880</t>
  </si>
  <si>
    <t>Demontáž kotlů ocelových rozřezání demontovaných kotlů ocelových, o hmotnosti přes 15 000 do 20 000 kg</t>
  </si>
  <si>
    <t>https://podminky.urs.cz/item/CS_URS_2024_01/731202880</t>
  </si>
  <si>
    <t>733110810</t>
  </si>
  <si>
    <t>Demontáž potrubí z trubek ocelových závitových DN přes 50 do 80</t>
  </si>
  <si>
    <t>https://podminky.urs.cz/item/CS_URS_2024_01/733110810</t>
  </si>
  <si>
    <t>733120836</t>
  </si>
  <si>
    <t>Demontáž potrubí z trubek ocelových hladkých Ø přes 133 do 159</t>
  </si>
  <si>
    <t>https://podminky.urs.cz/item/CS_URS_2024_01/733120836</t>
  </si>
  <si>
    <t>733120839</t>
  </si>
  <si>
    <t>Demontáž potrubí z trubek ocelových hladkých Ø 219</t>
  </si>
  <si>
    <t>https://podminky.urs.cz/item/CS_URS_2024_01/733120839</t>
  </si>
  <si>
    <t>733120844</t>
  </si>
  <si>
    <t>Demontáž potrubí z trubek ocelových hladkých DN600 (kouřovody)</t>
  </si>
  <si>
    <t>https://podminky.urs.cz/item/CS_URS_2024_01/733120844</t>
  </si>
  <si>
    <t>733191917</t>
  </si>
  <si>
    <t>Opravy rozvodů potrubí z trubek ocelových závitových normálních i zesílených zaslepení skováním a zavařením DN 40</t>
  </si>
  <si>
    <t>https://podminky.urs.cz/item/CS_URS_2024_01/733191917</t>
  </si>
  <si>
    <t>733193935</t>
  </si>
  <si>
    <t>Opravy rozvodů potrubí z trubek ocelových hladkých zaslepení potrubí dýnkem Ø 159</t>
  </si>
  <si>
    <t>https://podminky.urs.cz/item/CS_URS_2024_01/733193935</t>
  </si>
  <si>
    <t>733193939</t>
  </si>
  <si>
    <t>Opravy rozvodů potrubí z trubek ocelových hladkých zaslepení potrubí dýnkem Ø 219</t>
  </si>
  <si>
    <t>https://podminky.urs.cz/item/CS_URS_2024_01/733193939</t>
  </si>
  <si>
    <t>998733194</t>
  </si>
  <si>
    <t>Přesun hmot pro rozvody potrubí stanovený z hmotnosti přesunovaného materiálu vodorovná dopravní vzdálenost do 50 m Příplatek k cenám za zvětšený přesun přes vymezenou vodorovnou dopravní vzdálenost do 1000 m</t>
  </si>
  <si>
    <t>https://podminky.urs.cz/item/CS_URS_2024_01/998733194</t>
  </si>
  <si>
    <t>998733199</t>
  </si>
  <si>
    <t>Přesun hmot pro rozvody potrubí stanovený z hmotnosti přesunovaného materiálu vodorovná dopravní vzdálenost do 50 m Příplatek k cenám za zvětšený přesun přes vymezenou vodorovnou dopravní vzdálenost za každých dalších započatých 1000 m</t>
  </si>
  <si>
    <t>https://podminky.urs.cz/item/CS_URS_2024_01/998733199</t>
  </si>
  <si>
    <t>734100812</t>
  </si>
  <si>
    <t>Demontáž armatur přírubových se dvěma přírubami přes 50 do DN 100</t>
  </si>
  <si>
    <t>https://podminky.urs.cz/item/CS_URS_2024_01/734100812</t>
  </si>
  <si>
    <t>734100823</t>
  </si>
  <si>
    <t>Demontáž armatur přírubových se třemi přírubami přes 100 do DN 150</t>
  </si>
  <si>
    <t>https://podminky.urs.cz/item/CS_URS_2024_01/734100823</t>
  </si>
  <si>
    <t>751</t>
  </si>
  <si>
    <t>Vzduchotechnika</t>
  </si>
  <si>
    <t>751511890</t>
  </si>
  <si>
    <t>Demontáž potrubí plechového skupiny III kruhového s přírubou tloušťky plechu 3,0 mm, průměru přes 800 do 1000 mm Včetně zaslepení otvorů plechem</t>
  </si>
  <si>
    <t>https://podminky.urs.cz/item/CS_URS_2024_01/751511890</t>
  </si>
  <si>
    <t>SO 01 - HVS - Stavební část</t>
  </si>
  <si>
    <t>POB0003 - Betonovový kontejner vč.vystrojení komplet - dodávka výrobce trafostanice</t>
  </si>
  <si>
    <t xml:space="preserve">    POB0004 - TRAFOSTANICE - UZEMNĚNÍ</t>
  </si>
  <si>
    <t>Poznámka k položce:_x000D_
Poznámka k položce:</t>
  </si>
  <si>
    <t>131251103</t>
  </si>
  <si>
    <t>Hloubení nezapažených jam a zářezů strojně s urovnáním dna do předepsaného profilu a spádu v hornině třídy těžitelnosti I skupiny 3 přes 50 do 100 m3</t>
  </si>
  <si>
    <t>https://podminky.urs.cz/item/CS_URS_2024_01/131251103</t>
  </si>
  <si>
    <t>167151101</t>
  </si>
  <si>
    <t>Nakládání, skládání a překládání neulehlého výkopku nebo sypaniny strojně nakládání, množství do 100 m3, z horniny třídy těžitelnosti I, skupiny 1 až 3</t>
  </si>
  <si>
    <t>https://podminky.urs.cz/item/CS_URS_2024_01/167151101</t>
  </si>
  <si>
    <t>Uložení sypaniny na skládky nebo meziskládky bez hutnění s upravením uložené sypaniny do předepsaného tvaru</t>
  </si>
  <si>
    <t>181311103</t>
  </si>
  <si>
    <t>Rozprostření a urovnání ornice v rovině nebo ve svahu sklonu do 1:5 ručně při souvislé ploše, tl. vrstvy do 200 mm</t>
  </si>
  <si>
    <t>https://podminky.urs.cz/item/CS_URS_2024_01/181311103</t>
  </si>
  <si>
    <t>181411131</t>
  </si>
  <si>
    <t>Založení trávníku na půdě předem připravené plochy do 1000 m2 výsevem včetně utažení parkového v rovině nebo na svahu do 1:5</t>
  </si>
  <si>
    <t>https://podminky.urs.cz/item/CS_URS_2024_01/181411131</t>
  </si>
  <si>
    <t>271542211</t>
  </si>
  <si>
    <t>Podsyp pod základové konstrukce se zhutněním a urovnáním povrchu ze štěrkodrtě netříděné</t>
  </si>
  <si>
    <t>https://podminky.urs.cz/item/CS_URS_2024_01/271542211</t>
  </si>
  <si>
    <t>338171113</t>
  </si>
  <si>
    <t>Montáž sloupků a vzpěr plotových ocelových trubkových nebo profilovaných výšky do 2 m se zabetonováním do 0,08 m3 do připravených jamek</t>
  </si>
  <si>
    <t>https://podminky.urs.cz/item/CS_URS_2024_01/338171113</t>
  </si>
  <si>
    <t>55342252</t>
  </si>
  <si>
    <t>sloupek plotový průběžný Pz a komaxitový 2000/38x1,5mm</t>
  </si>
  <si>
    <t>348101110</t>
  </si>
  <si>
    <t>Osazení vrat nebo vrátek k oplocení na sloupky zděné nebo betonové, plochy jednotlivě do 2 m2</t>
  </si>
  <si>
    <t>https://podminky.urs.cz/item/CS_URS_2024_01/348101110</t>
  </si>
  <si>
    <t>55342321</t>
  </si>
  <si>
    <t>branka vchodová kovová 1500x940mm</t>
  </si>
  <si>
    <t>348401130</t>
  </si>
  <si>
    <t>Montáž oplocení z pletiva strojového s napínacími dráty přes 1,6 do 2,0 m</t>
  </si>
  <si>
    <t>https://podminky.urs.cz/item/CS_URS_2024_01/348401130</t>
  </si>
  <si>
    <t>31327514</t>
  </si>
  <si>
    <t>pletivo drátěné plastifikované se čtvercovými oky 55/2,5mm v 1800mm</t>
  </si>
  <si>
    <t>348401320</t>
  </si>
  <si>
    <t>Montáž oplocení z pletiva rozvinutí, uchycení a napnutí drátu ostnatého</t>
  </si>
  <si>
    <t>https://podminky.urs.cz/item/CS_URS_2024_01/348401320</t>
  </si>
  <si>
    <t>31478001</t>
  </si>
  <si>
    <t>drát ostnatý</t>
  </si>
  <si>
    <t>451577777</t>
  </si>
  <si>
    <t>Podklad nebo lože pod dlažbu (přídlažbu) v ploše vodorovné nebo ve sklonu do 1:5, tloušťky od 30 do 100 mm z kameniva těženého</t>
  </si>
  <si>
    <t>https://podminky.urs.cz/item/CS_URS_2024_01/451577777</t>
  </si>
  <si>
    <t>564710001</t>
  </si>
  <si>
    <t>Podklad nebo kryt z kameniva hrubého drceného vel. 8-16 mm s rozprostřením a zhutněním plochy jednotlivě do 100 m2, po zhutnění tl. 50 mm</t>
  </si>
  <si>
    <t>https://podminky.urs.cz/item/CS_URS_2024_01/564710001</t>
  </si>
  <si>
    <t>564871011</t>
  </si>
  <si>
    <t>Podklad ze štěrkodrti ŠD s rozprostřením a zhutněním plochy jednotlivě do 100 m2, po zhutnění tl. 250 mm</t>
  </si>
  <si>
    <t>https://podminky.urs.cz/item/CS_URS_2024_01/564871011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</si>
  <si>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</si>
  <si>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</t>
  </si>
  <si>
    <t>https://podminky.urs.cz/item/CS_URS_2024_01/596212210</t>
  </si>
  <si>
    <t>59245020</t>
  </si>
  <si>
    <t>dlažba skladebná betonová 200x100mm tl 80mm přírodní</t>
  </si>
  <si>
    <t>914431112</t>
  </si>
  <si>
    <t>Montáž dopravního zrcadla na sloupky nebo konzoly velikosti do 1 m2</t>
  </si>
  <si>
    <t>https://podminky.urs.cz/item/CS_URS_2024_01/914431112</t>
  </si>
  <si>
    <t>40445201</t>
  </si>
  <si>
    <t>zrcadlo dopravní kruhové D 800mm</t>
  </si>
  <si>
    <t>Osazení silničního obrubníku betonového se zřízením lože, s vyplněním a zatřením spár cementovou maltou ležatého s boční opěrou z betonu prostého, do lože z betonu prostého</t>
  </si>
  <si>
    <t>https://podminky.urs.cz/item/CS_URS_2024_01/916131113</t>
  </si>
  <si>
    <t>59217029</t>
  </si>
  <si>
    <t>obrubník silniční betonový nájezdový 1000x150x150mm</t>
  </si>
  <si>
    <t>997013509</t>
  </si>
  <si>
    <t>Odvoz suti a vybouraných hmot na skládku nebo meziskládku se složením, na vzdálenost Příplatek k ceně za každý další i započatý 1 km přes 1 km</t>
  </si>
  <si>
    <t>https://podminky.urs.cz/item/CS_URS_2023_02/997013509</t>
  </si>
  <si>
    <t>997013511</t>
  </si>
  <si>
    <t>Odvoz suti a vybouraných hmot z meziskládky na skládku s naložením a se složením, na vzdálenost do 1 km</t>
  </si>
  <si>
    <t>https://podminky.urs.cz/item/CS_URS_2023_02/997013511</t>
  </si>
  <si>
    <t>998012021</t>
  </si>
  <si>
    <t>Přesun hmot pro budovy občanské výstavby, bydlení, výrobu a služby s nosnou svislou konstrukcí monolitickou betonovou tyčovou nebo plošnou s jakýkoliv obvodovým pláštěm kromě vyzdívaného vodorovná dopravní vzdálenost do 100 m pro budovy výšky do 6 m</t>
  </si>
  <si>
    <t>https://podminky.urs.cz/item/CS_URS_2023_02/998012021</t>
  </si>
  <si>
    <t>Poznámka k položce:_x000D_
Poznámka k položce: Osazení trafostanice na pozici</t>
  </si>
  <si>
    <t>998223011</t>
  </si>
  <si>
    <t>Přesun hmot pro pozemní komunikace s krytem dlážděným dopravní vzdálenost do 200 m jakékoliv délky objektu</t>
  </si>
  <si>
    <t>https://podminky.urs.cz/item/CS_URS_2024_01/998223011</t>
  </si>
  <si>
    <t>POB0003</t>
  </si>
  <si>
    <t>Betonovový kontejner vč.vystrojení komplet - dodávka výrobce trafostanice</t>
  </si>
  <si>
    <t>1002201420</t>
  </si>
  <si>
    <t>Betonový kontejner - KOMPL.DODAVKA</t>
  </si>
  <si>
    <t>KS</t>
  </si>
  <si>
    <t>Poznámka k položce:_x000D_
Poznámka k položce: Poznámka k položce: kompletní dodávka HVS (např. firmy BETONBAU) 10  Betonová buňka typ UF 3360 KORPUS A  Vnější rozměry* (š x d x v): 3,40 x 6,18 x 3,34 m  Vnitřní rozměry*  (š x d x v): 3,20 x 5,78 x 3,2 m Hmotnost*: 31,22 t  *pozn.: Jednotlivé geometrické parametry a hmotnosti se mohou lišit  v souladu se stanovenými mezními odchylkami vycházejícími z výrobní dokumentace. Buňka beze spár z jednoho odlitku, beton pevnostní třídy XC35/45, stupně vlivu prostředí XC4, XD3, XF1 a XA1, dle ČSN EN 206+A2  1	KS  40  Otvor v betonové stěně DN 300 pro osazení ventilátoru  1	KS   50  Otvor v betonové stěně 200x200 mm  1	KS   60  Vanová plochá střecha DV 3360 A  Vanová plochá střecha s betonovou atikou; 6 cm přesah a odkapávací hrana  výška atiky 24 cm; horní strana hladká od kovové formy; 5 cm vrstva  kačírku nebo štěrku; odvodnění přes chrlič; střecha kluzně uložena  na buňce; beton pevnostní třídy XC35/45, stupně vlivu prostředí  venkovních částí XC4, XA1 a vnitřních částí XC1 podle ČS EN 206+A2.  1	KS  70  Betonová buňka typ UF 3360 KORPUS C  Vnější rozměry* (š x d x v): 3,32 x 6,18 x 3,34 m  Vnitřní rozměry*  (š x d x v): 3,32 x 5,78 x 3,2 m Hmotnost*: 16,78 t  *pozn.: Jednotlivé geometrické parametry a hmotnosti se mohou lišit  v souladu se stanovenými mezními odchylkami vycházejícími z výrobní dokumentace. Buňka beze spár z jednoho odlitku, beton pevnostní třídy XC35/45, stupně vlivu prostředí XC4, XD3, XF1 a XA1, dle ČSN EN 206+A2  1	KS  100  Vanová plochá střecha DV 3360 B  Vanová plochá střecha s betonovou atikou; 6 cm přesah a odkapávací hrana  výška atiky 24 cm; horní strana hladká od kovové formy; 5 cm vrstva  kačírku nebo štěrku; odvodnění přes chrlič; střecha kluzně uložena  na buňce; beton pevnostní třídy XC35/45, stupně vlivu prostředí  venkovních částí XC4, XA1 a vnitřních částí XC1 podle ČS EN 206+A2.  1	KS  110  Betonová buňka typ UF 3360 KORPUS B  Vnější rozměry* (š x d x v): 3,40 x 6,18 x 3,34 m  Vnitřní rozměry*  (š x d x v): 3,20 x 5,78 x 3,2 m Hmotnost*: 31,22 t  *pozn.: Jednotlivé geometrické parametry a hmotnosti se mohou lišit  v souladu se stanovenými mezními odchylkami vycházejícími z výrobní dokumentace. Buňka beze spár z jednoho odlitku, beton pevnostní třídy XC35/45, stupně vlivu prostředí XC4, XD3, XF1 a XA1, dle ČSN EN 206+A2  1	KS  140  Vanová plochá střecha DV 3360 C  Vanová plochá střecha s betonovou atikou; 6 cm přesah a odkapávací hrana  výška atiky 24 cm; horní strana hladká od kovové formy; 5 cm vrstva  kačírku nebo štěrku; odvodnění přes chrlič; střecha kluzně uložena  na buňce; beton pevnostní třídy XC35/45, stupně vlivu prostředí  venkovních částí XC4, XA1 a vnitřních částí XC1 podle ČS EN 206+A2.  1	KS    40  Otvor v betonové stěně DN 300 pro osazení ventilátoru  1	KS   50  Otvor v betonové stěně 200x200 mm  1	KS   60  Vanová plochá střecha DV 3360 A  Vanová plochá střecha s betonovou atikou; 6 cm přesah a odkapávací hrana  výška atiky 24 cm; horní strana hladká od kovové formy; 5 cm vrstva  kačírku nebo štěrku; odvodnění přes chrlič; střecha kluzně uložena  na buňce; beton pevnostní třídy XC35/45, stupně vlivu prostředí  venkovních částí XC4, XA1 a vnitřních částí XC1 podle ČS EN 206+A2.  1	KS  70  Betonová buňka typ UF 3360 KORPUS C  Vnější rozměry* (š x d x v): 3,32 x 6,18 x 3,34 m  Vnitřní rozměry*  (š x d x v): 3,32 x 5,78 x 3,2 m Hmotnost*: 16,78 t  *pozn.: Jednotlivé geometrické parametry a hmotnosti se mohou lišit  v souladu se stanovenými mezními odchylkami vycházejícími z výrobní dokumentace. Buňka beze spár z jednoho odlitku, beton pevnostní třídy XC35/45, stupně vlivu prostředí XC4, XD3, XF1 a XA1, dle ČSN EN 206+A2  1	KS  100  Vanová plochá střecha DV 3360 B  Vanová plochá střecha s betonovou atikou; 6 cm přesah a odkapávací hrana  výška atiky 24 cm; horní strana hladká od kovové formy; 5 cm vrstva  kačírku nebo štěrku; odvodnění přes chrlič; střecha kluzně uložena  na buňce; beton pevnostní třídy XC35/45, stupně vlivu prostředí  venkovních částí XC4, XA1 a vnitřních částí XC1 podle ČS EN 206+A2.  1	KS  110  Betonová buňka typ UF 3360 KORPUS B  Vnější rozměry* (š x d x v): 3,40 x 6,18 x 3,34 m  Vnitřní rozměry*  (š x d x v): 3,20 x 5,78 x 3,2 m Hmotnost*: 31,22 t  *pozn.: Jednotlivé geometrické parametry a hmotnosti se mohou lišit  v souladu se stanovenými mezními odchylkami vycházejícími z výrobní dokumentace. Buňka beze spár z jednoho odlitku, beton pevnostní třídy XC35/45, stupně vlivu prostředí XC4, XD3, XF1 a XA1, dle ČSN EN 206+A2  1	KS  140  Vanová plochá střecha DV 3360 C  Vanová plochá střecha s betonovou atikou; 6 cm přesah a odkapávací hrana  výška atiky 24 cm; horní strana hladká od kovové formy; 5 cm vrstva  kačírku nebo štěrku; odvodnění přes chrlič; střecha kluzně uložena  na buňce; beton pevnostní třídy XC35/45, stupně vlivu prostředí  venkovních částí XC4, XA1 a vnitřních částí XC1 podle ČS EN 206+A2.  1	KS    40  Otvor v betonové stěně DN 300 pro osazení ventilátoru  1	KS   50  Otvor v betonové stěně 200x200 mm  1	KS   60  Vanová plochá střecha DV 3360 A  Vanová plochá střecha s betonovou atikou; 6 cm přesah a odkapávací hrana  výška atiky 24 cm; horní strana hladká od kovové formy; 5 cm vrstva  kačírku nebo štěrku; odvodnění přes chrlič; střecha kluzně uložena  na buňce; beton pevnostní třídy XC35/45, stupně vlivu prostředí  venkovních částí XC4, XA1 a vnitřních částí XC1 podle ČS EN 206+A2.  1	KS  70  Betonová buňka typ UF 3360 KORPUS C  Vnější rozměry* (š x d x v): 3,32 x 6,18 x 3,34 m  Vnitřní rozměry*  (š x d x v): 3,32 x 5,78 x 3,2 m Hmotnost*: 16,78 t  *pozn.: Jednotlivé geometrické parametry a hmotnosti se mohou lišit  v souladu se stanovenými mezními odchylkami vycházejícími z výrobní dokumentace. Buňka beze spár z jednoho odlitku, beton pevnostní třídy XC35/45, stupně vlivu prostředí XC4, XD3, XF1 a XA1, dle ČSN EN 206+A2  1	KS  100  Vanová plochá střecha DV 3360 B  Vanová plochá střecha s betonovou atikou; 6 cm přesah a odkapávací hrana  výška atiky 24 cm; horní strana hladká od kovové formy; 5 cm vrstva  kačírku nebo štěrku; odvodnění přes chrlič; střecha kluzně uložena  na buňce; beton pevnostní třídy XC35/45, stupně vlivu prostředí  venkovních částí XC4, XA1 a vnitřních částí XC1 podle ČS EN 206+A2.  1	KS  110  Betonová buňka typ UF 3360 KORPUS B  Vnější rozměry* (š x d x v): 3,40 x 6,18 x 3,34 m  Vnitřní rozměry*  (š x d x v): 3,20 x 5,78 x 3,2 m Hmotnost*: 31,22 t  *pozn.: Jednotlivé geometrické parametry a hmotnosti se mohou lišit  v souladu se stanovenými mezními odchylkami vycházejícími z výrobní dokumentace. Buňka beze spár z jednoho odlitku, beton pevnostní třídy XC35/45, stupně vlivu prostředí XC4, XD3, XF1 a XA1, dle ČSN EN 206+A2  1	KS  140  Vanová plochá střecha DV 3360 C  Vanová plochá střecha s betonovou atikou; 6 cm přesah a odkapávací hrana  výška atiky 24 cm; horní strana hladká od kovové formy; 5 cm vrstva  kačírku nebo štěrku; odvodnění přes chrlič; střecha kluzně uložena  na buňce; beton pevnostní třídy XC35/45, stupně vlivu prostředí  venkovních částí XC4, XA1 a vnitřních částí XC1 podle ČS EN 206+A2.  1	KS    150  Hliníkové dveře, typ TAM3  Výrobek GRITEC  Hliníkové dveře rámové konstrukce s příčnou výztuhou a obvodovým  těsněním, zapuštěnými panty a výplněmi s vysokopevnostní slitiny  Standardně vybaveny mechanickým  nastavením  otevřené pol. se samočinným omezením otevření při 95 stupních.  Kompatibilní s jednostrannou cylindrickou vložkou 30/10 dle DIN 18252,  kap. 4 (šířka „palce" 9 – 9,5mm) Uzemněny Cu zemnící páskem.  Zkouška na ochranu krytu proti mechanickým rázům IK 10, stupeň krytí IP  23 DH.  S následují konfigurací:  MM_MB_TAM3_EINBAUSITUATION	TR  světlá šířka dveří	1.100 mm  světlá výška	2.100 mm  směr otevírání	pravé  větrání otev. křídla dole	LL32-pevný vět prv výška 32 cm  větrání otev. křídla nahoře	bez větrání  M_MB_TAM3_LL_QUERSCHNITT_UNTEN  0,117 m2 M_MB_TAM3_LL_QUERSCHNITT_OBEN	0,000 m2  typ zárubně	HKI-zárubeň s prapork dokola  Povrch	hladké  Barva	stříbrná (E6 EV1)  Zámek	zám tříbod s nouzovým otevř  CE-prohl. dle DIN EN 179	Ano  příprava pro vložku FAB	příprava na jednu vložku FAB  Ostatní detaily	omezovač dveří krátký  zemnící pásek  2TB  1	KS  160  Dešťový svod eloxovaný EV1 běžných metrů  6,00	M  170  Plechové protidešťové žaluzie  • rozměr: 200x200 mm  • rám a lamely z pozinkovaného plechu  • barva přírodní pozink  • lamely jsou pevné  • síť proti vnikání drobného ptactva  1	KS  180  Nátěr Eternal Stabil  Vodou ředitelné, velmi dobrá chemická odolnost oděru, hydroizolační  vlastnosti, velmi dobrá chemická odolnost a odolnost na povětrnosti.    Strana 4 z 7  Nabídka 10520785 od 17.04.2024          Poz.	Popis dodávky/prací	Množství	Jednot  ka  Matný vzhled, protiskluzová úprava. 2 vrstvy, odstín - šedý   63,00	M2   190  Bez vrchní omítky, bez zateplení.  Vnitřní nátěr stěn RAL 7047.  Zvláštní typ stanice	3X UF 3360  Výška	3,32 m  Šířka	10,20 m  Délka	6,20 m  hloubka uložení	0,00 m  vnější nátěr střechy	Ne  vnitřní nátěr v RAL	RAL7047  vnější omítka	bez omítky  vnější nátěr	Ne  výška soklu	0 cm  MM_N_UNIT_FARB_BEISTELL_KDE	N  vnější povrchová úprava	bez vnější povrchové úpravy  1	KS  200  Doprava 3x UF 3360 na stavbu.  Trasa:  Z: GTP  Do: LITVÍNOV, 435 42  1	KS  210  Autojeřáb pro osazení nádrže.  Cena je platná pro podmínky:  • Jeřáb 160 t/3m  • Vyložení břemene do 8 m  • Maximální doba práce jeřábu 12 hod.  • Příjezdová cesta s únosností 12,5t na nápravu  • Zpevněná plocha pro rozpatkování jeřábu  V případě navýšení ceny z důvodů nedodržení některého z výše uvedených  bodů, bude toto navýšení vyúčtováno objednateli.  1	KS  220  Hliníková krycí lišta pro zatmelení spár  1	KS  230  Prověření příjezdové cesty a staveniště realizačním technikem montáží, složení  stanice montážní skupinou firmy Gritec, dokončovací práce, předání    1	KS   240  PVC krycí vnitřní lišta, nástěnná i stropní.  Dodávka a instalace na místě.  38,00	M   250  Utěsnění střešní spáry hlin. plechem montáž  19,00	M</t>
  </si>
  <si>
    <t>POB0004</t>
  </si>
  <si>
    <t>TRAFOSTANICE - UZEMNĚNÍ</t>
  </si>
  <si>
    <t>PDQA13A</t>
  </si>
  <si>
    <t>UZEMNENI V ZEMI-PASKA FEZN 30X4MM</t>
  </si>
  <si>
    <t>Poznámka k položce:_x000D_
Poznámka k položce: Zemní práce součástí SO1002 Trafostanice a zpevněné plochy</t>
  </si>
  <si>
    <t>1003632530</t>
  </si>
  <si>
    <t>PASKA ZEMNICI FEZN 30X4/50AM (BAL.25KG)</t>
  </si>
  <si>
    <t>KG</t>
  </si>
  <si>
    <t>1000040380</t>
  </si>
  <si>
    <t>SVORKA SR 02 M8  SPOJ. PASEK 30X4</t>
  </si>
  <si>
    <t>1000040390</t>
  </si>
  <si>
    <t>SVORKA ZEMNICI SR03-LIT.,SPOJ.PASEK-LANO</t>
  </si>
  <si>
    <t>9870011550</t>
  </si>
  <si>
    <t>VYK&gt; GUMOASFALT SA 12</t>
  </si>
  <si>
    <t>783823103</t>
  </si>
  <si>
    <t>Penetrační nátěr omítek hladkých betonových povrchů akrylátový s plnivem</t>
  </si>
  <si>
    <t>https://podminky.urs.cz/item/CS_URS_2024_01/783823103</t>
  </si>
  <si>
    <t>783826201</t>
  </si>
  <si>
    <t>Termoizolační nátěr omítek hladkých akrylátový</t>
  </si>
  <si>
    <t>https://podminky.urs.cz/item/CS_URS_2024_01/783826201</t>
  </si>
  <si>
    <t>783896203</t>
  </si>
  <si>
    <t>Termoizolační nátěr omítek Příplatek k cenám barevného nátěru v odstínu světlém</t>
  </si>
  <si>
    <t>https://podminky.urs.cz/item/CS_URS_2024_01/783896203</t>
  </si>
  <si>
    <t>210220301R</t>
  </si>
  <si>
    <t>ODBOČNÁ SVORKA DO 70MM2 PRO VODIČE POSPOJENÍ</t>
  </si>
  <si>
    <t>210280222</t>
  </si>
  <si>
    <t>Měření zemních odporů zemnicí sítě délky pásku přes 100 do 200 m</t>
  </si>
  <si>
    <t>https://podminky.urs.cz/item/CS_URS_2024_01/210280222</t>
  </si>
  <si>
    <t>Ostatní přímé náklady rekapitulace stavby</t>
  </si>
  <si>
    <t>OST</t>
  </si>
  <si>
    <t>OST1</t>
  </si>
  <si>
    <t>OST2</t>
  </si>
  <si>
    <t>Položka č.</t>
  </si>
  <si>
    <t>OST3</t>
  </si>
  <si>
    <t>Cena</t>
  </si>
  <si>
    <t>Vyhotovení a zabudování informačního plakátu a stálé pamětní desky, které budou sloužit pro dotační program Národního plánu obnovy (dle uvážení a zkušeností Zhotovitele).</t>
  </si>
  <si>
    <t>Provedení cest/komunikací, které budou sloužit pro pojezd stavební mechanizace a logistiku potřebného materiálu(dle uvážení a zkušeností Zhotovitele).</t>
  </si>
  <si>
    <t>OST4</t>
  </si>
  <si>
    <t>OST5</t>
  </si>
  <si>
    <t>OST6</t>
  </si>
  <si>
    <t>OST7</t>
  </si>
  <si>
    <t>OST8</t>
  </si>
  <si>
    <t>OST9</t>
  </si>
  <si>
    <t>OST10</t>
  </si>
  <si>
    <t>OST11</t>
  </si>
  <si>
    <t>OST12</t>
  </si>
  <si>
    <t>OST13</t>
  </si>
  <si>
    <t>OST14</t>
  </si>
  <si>
    <t>OST15</t>
  </si>
  <si>
    <t>Název položky</t>
  </si>
  <si>
    <t>Cena celkem:</t>
  </si>
  <si>
    <t>Vyhotovení geometrických plánů na pozemky ve vlastnictví města Litvínov, Města Meziboří, Lesů ČR, Správa a údržba silnic, Povodí Ohře, atp. (dle uvážení a zkušeností Zhotovitele). (pozn. v souvislosti s kolaudací a samotným vkladem služebností horkovodního zařízení a staveb do Katastru nemovitostí)</t>
  </si>
  <si>
    <t>potrubí horkovodní  ohybane ocelové předizolované - 18° - DN 200/355</t>
  </si>
  <si>
    <t>potrubí horkovodní  ohybane ocelové předizolované - 20° - DN 200/355</t>
  </si>
  <si>
    <t>koleno ocelové předizolované série2 90° kompaktní ocelový systém 1,5x1,5m DN 200/355</t>
  </si>
  <si>
    <t>koleno ocelové zesílené předizolované série2 30° kompaktní ocelový systém 1,0x1,0m DN 200/355, (Ø219,1x7,1/355)</t>
  </si>
  <si>
    <t>14392522R8</t>
  </si>
  <si>
    <t>koleno ocelové zesílené předizolované série2 20° kompaktní ocelový systém 1x1m DN 200/355,(Ø219,1x5/355)</t>
  </si>
  <si>
    <t>Uložení zeminy na skladku vč. skládkovného a dopravy na skládku</t>
  </si>
  <si>
    <t>Zapojení stanic na kabelovou komunikaci (vč. zajištění přenosu dat z HVS na dispečink ve spolupráci se společností WMS) vč. potřebného příslušenství</t>
  </si>
  <si>
    <r>
      <t xml:space="preserve">Montáž a demontáž zabezpečení výkopu pro provedení protlaků (např. záporové pažení, klec, pažací box atp.)
</t>
    </r>
    <r>
      <rPr>
        <i/>
        <sz val="9"/>
        <rFont val="Arial CE"/>
        <family val="2"/>
        <charset val="238"/>
      </rPr>
      <t>uchazeč uvede dle svých zkušeností</t>
    </r>
  </si>
  <si>
    <t>Demontáž a zpětné obnovení zídek obložených žulovými páskami (obklady) a zákrytovými deskami.</t>
  </si>
  <si>
    <t>Demontáž  vč. betonových patek a zpětná montáž trubkového zábradlí vč. betonových patek</t>
  </si>
  <si>
    <t>Čerpadlo doplňovací Q=6m3/hod, H=85m</t>
  </si>
  <si>
    <t>VTD-3_2</t>
  </si>
  <si>
    <t>VTD-2_8</t>
  </si>
  <si>
    <t>Jistič 25A, třífázový, včetně vypínací napěťové spouště, napětí 220-240VAC</t>
  </si>
  <si>
    <t>Poznámka k položce:_x000D_
6hodx 2 pracovníci</t>
  </si>
  <si>
    <t>-1488577186</t>
  </si>
  <si>
    <t>VV</t>
  </si>
  <si>
    <t>50096668</t>
  </si>
  <si>
    <t>809407730</t>
  </si>
  <si>
    <t>494754087</t>
  </si>
  <si>
    <t>1159363463</t>
  </si>
  <si>
    <t>1102366406</t>
  </si>
  <si>
    <t>1160021109</t>
  </si>
  <si>
    <t>-1248087761</t>
  </si>
  <si>
    <t>-330238521</t>
  </si>
  <si>
    <t>-854496739</t>
  </si>
  <si>
    <t>-878987003</t>
  </si>
  <si>
    <t>1917368274</t>
  </si>
  <si>
    <t>567522330</t>
  </si>
  <si>
    <t>-523041672</t>
  </si>
  <si>
    <t>1846851243</t>
  </si>
  <si>
    <t>1786434333</t>
  </si>
  <si>
    <t>9674777</t>
  </si>
  <si>
    <t>162873596</t>
  </si>
  <si>
    <t>1512862451</t>
  </si>
  <si>
    <t>1788014717</t>
  </si>
  <si>
    <t>-248095618</t>
  </si>
  <si>
    <t>-437619552</t>
  </si>
  <si>
    <t>1645698632</t>
  </si>
  <si>
    <t>-287341417</t>
  </si>
  <si>
    <t>-1754842799</t>
  </si>
  <si>
    <t>1142974312</t>
  </si>
  <si>
    <t>-1197361064</t>
  </si>
  <si>
    <t>1767038769</t>
  </si>
  <si>
    <t>1220651114</t>
  </si>
  <si>
    <t>-303104738</t>
  </si>
  <si>
    <t>918188839</t>
  </si>
  <si>
    <t>254812082</t>
  </si>
  <si>
    <t>551715354</t>
  </si>
  <si>
    <t>Poznámka k položce:_x000D_
Odvzdušnění</t>
  </si>
  <si>
    <t>-257753006</t>
  </si>
  <si>
    <t>1077891461</t>
  </si>
  <si>
    <t>2062075996</t>
  </si>
  <si>
    <t>-2019486567</t>
  </si>
  <si>
    <t>-757957802</t>
  </si>
  <si>
    <t>-486267883</t>
  </si>
  <si>
    <t>Poznámka k položce:_x000D_
Sekční šachta</t>
  </si>
  <si>
    <t>1473492761</t>
  </si>
  <si>
    <t>301760298</t>
  </si>
  <si>
    <t>72207843</t>
  </si>
  <si>
    <t>-1707504518</t>
  </si>
  <si>
    <t>1625988670</t>
  </si>
  <si>
    <t>150011503</t>
  </si>
  <si>
    <t>-1960779290</t>
  </si>
  <si>
    <t>-728242995</t>
  </si>
  <si>
    <t>1904700242</t>
  </si>
  <si>
    <t>-875520860</t>
  </si>
  <si>
    <t>491069575</t>
  </si>
  <si>
    <t>1498138321</t>
  </si>
  <si>
    <t>1626000025</t>
  </si>
  <si>
    <t>1329367539</t>
  </si>
  <si>
    <t>1330369686</t>
  </si>
  <si>
    <t>MT150</t>
  </si>
  <si>
    <t>1591582657</t>
  </si>
  <si>
    <t>1215343921</t>
  </si>
  <si>
    <t>-18015473</t>
  </si>
  <si>
    <t>1066603831</t>
  </si>
  <si>
    <t>177171657</t>
  </si>
  <si>
    <t>-1707134753</t>
  </si>
  <si>
    <t>Regulační ventil přírubový s pohonem, s havarijní funkcí DN200</t>
  </si>
  <si>
    <t>1957116140</t>
  </si>
  <si>
    <t>262933863</t>
  </si>
  <si>
    <t>-1841020935</t>
  </si>
  <si>
    <t>-386881478</t>
  </si>
  <si>
    <t>-1489475109</t>
  </si>
  <si>
    <t>493079946</t>
  </si>
  <si>
    <t>463961796</t>
  </si>
  <si>
    <t>2136062807</t>
  </si>
  <si>
    <t>-1603561386</t>
  </si>
  <si>
    <t>-778695813</t>
  </si>
  <si>
    <t>529723281</t>
  </si>
  <si>
    <t>-385175492</t>
  </si>
  <si>
    <t>-957577385</t>
  </si>
  <si>
    <t>-519898174</t>
  </si>
  <si>
    <t>1148122193</t>
  </si>
  <si>
    <t>-109136330</t>
  </si>
  <si>
    <t>-408955941</t>
  </si>
  <si>
    <t>-1102582303</t>
  </si>
  <si>
    <t>-395266110</t>
  </si>
  <si>
    <t>-1734131531</t>
  </si>
  <si>
    <t>1232188575</t>
  </si>
  <si>
    <t>1130092664</t>
  </si>
  <si>
    <t>675468307</t>
  </si>
  <si>
    <t>1637730137</t>
  </si>
  <si>
    <t>-1260643782</t>
  </si>
  <si>
    <t>30,1*1,1 'Přepočtené koeficientem množství</t>
  </si>
  <si>
    <t>-345891603</t>
  </si>
  <si>
    <t>111,9*1,1 'Přepočtené koeficientem množství</t>
  </si>
  <si>
    <t>2071667592</t>
  </si>
  <si>
    <t>1265821390</t>
  </si>
  <si>
    <t>9,1*1,1 'Přepočtené koeficientem množství</t>
  </si>
  <si>
    <t>-1542538282</t>
  </si>
  <si>
    <t>16,3*1,1 'Přepočtené koeficientem množství</t>
  </si>
  <si>
    <t>-1878910002</t>
  </si>
  <si>
    <t>12,6*1,1 'Přepočtené koeficientem množství</t>
  </si>
  <si>
    <t>1934479276</t>
  </si>
  <si>
    <t>1,2*1,1 'Přepočtené koeficientem množství</t>
  </si>
  <si>
    <t>1485056306</t>
  </si>
  <si>
    <t>31,6*1,1 'Přepočtené koeficientem množství</t>
  </si>
  <si>
    <t>1571010668</t>
  </si>
  <si>
    <t>4,8*1,1 'Přepočtené koeficientem množství</t>
  </si>
  <si>
    <t>-1065077604</t>
  </si>
  <si>
    <t>1551522705</t>
  </si>
  <si>
    <t>VTD2_8</t>
  </si>
  <si>
    <t>1209513588</t>
  </si>
  <si>
    <t>VTD3_2</t>
  </si>
  <si>
    <t>-1200291040</t>
  </si>
  <si>
    <t>Čerpadlo oběhové prohřívání Q=18m3/hod, H=15m, P=2kW IE5,PN16,DN40</t>
  </si>
  <si>
    <t>COP18_15_2</t>
  </si>
  <si>
    <t>-1286199289</t>
  </si>
  <si>
    <t>Čerpadlo oběhové	Q=75m3/hod, H=65m, P=22kW,PN16,DN100</t>
  </si>
  <si>
    <t>CO75_65_22</t>
  </si>
  <si>
    <t>1471820359</t>
  </si>
  <si>
    <t>137205023</t>
  </si>
  <si>
    <t>https://podminky.urs.cz/item/CS_URS_2024_01/732429123</t>
  </si>
  <si>
    <t>-1118733947</t>
  </si>
  <si>
    <t>Čerpadla teplovodní suchoběžná montáž čerpadel (do potrubí) ostatních typů suchoběžných přírubových monoblokových axiálních DN 40</t>
  </si>
  <si>
    <t>732429123</t>
  </si>
  <si>
    <t>62269721</t>
  </si>
  <si>
    <t>61031616</t>
  </si>
  <si>
    <t>-660184129</t>
  </si>
  <si>
    <t>Poznámka k položce:_x000D_
Přemístění stávajícíh EN v kotelně "S"</t>
  </si>
  <si>
    <t>-1781293321</t>
  </si>
  <si>
    <t>-1624718715</t>
  </si>
  <si>
    <t>-2014787140</t>
  </si>
  <si>
    <t>-1352430719</t>
  </si>
  <si>
    <t>1076924982</t>
  </si>
  <si>
    <t>-202049631</t>
  </si>
  <si>
    <t>458343641</t>
  </si>
  <si>
    <t>-687008575</t>
  </si>
  <si>
    <t>6,8*1,02 'Přepočtené koeficientem množství</t>
  </si>
  <si>
    <t>1609095843</t>
  </si>
  <si>
    <t>1221991189</t>
  </si>
  <si>
    <t>-1113418236</t>
  </si>
  <si>
    <t>1792882913</t>
  </si>
  <si>
    <t>-1433845468</t>
  </si>
  <si>
    <t>239044203</t>
  </si>
  <si>
    <t>-382798564</t>
  </si>
  <si>
    <t>965559242</t>
  </si>
  <si>
    <t>-584678875</t>
  </si>
  <si>
    <t>-1835854914</t>
  </si>
  <si>
    <t>456823894</t>
  </si>
  <si>
    <t>-2140374469</t>
  </si>
  <si>
    <t>-1507222899</t>
  </si>
  <si>
    <t>1114720845</t>
  </si>
  <si>
    <t>104*1,02 'Přepočtené koeficientem množství</t>
  </si>
  <si>
    <t>1351533389</t>
  </si>
  <si>
    <t>849889790</t>
  </si>
  <si>
    <t>31,499*1,02 'Přepočtené koeficientem množství</t>
  </si>
  <si>
    <t>1657361797</t>
  </si>
  <si>
    <t>-406233212</t>
  </si>
  <si>
    <t>7,29976825396825*1,02 'Přepočtené koeficientem množství</t>
  </si>
  <si>
    <t>-1079402273</t>
  </si>
  <si>
    <t>-273923595</t>
  </si>
  <si>
    <t>Náklady stavby celkem</t>
  </si>
  <si>
    <t>Litvínov, Meziboří</t>
  </si>
  <si>
    <t>PS 02.1 - Oddělovací stanice - Strojní část</t>
  </si>
  <si>
    <t>{5cbd6207-b807-4239-b483-98df0859486a}</t>
  </si>
  <si>
    <t>&gt;&gt;  skryté sloupce  &lt;&lt;</t>
  </si>
  <si>
    <t xml:space="preserve">Snímač relativního tlaku DMP331 110-2502-3-3-100-800-1-100 Dod.+Mont. </t>
  </si>
  <si>
    <t xml:space="preserve">Regulátor teploty prostorový, typ č. 61 113, provedení T, o.č.405 611 136 014 Dod.+Mont. </t>
  </si>
  <si>
    <t xml:space="preserve">připojení redukce M20x1,5 405961189216 Dod.+Mont. </t>
  </si>
  <si>
    <t xml:space="preserve">Nerezová jímky JS160, 50 mm, G1/2", vnitřní průměr 6,3mm Dod.+Mont. </t>
  </si>
  <si>
    <t>Sonda hladin.spinač zaplavení - vodivostní ponorná sonda PS-2 Dod.+Mont</t>
  </si>
  <si>
    <t xml:space="preserve">Snímač teploty se stonkem a plastovou hlavicí NS720 Dod.+Mont. </t>
  </si>
  <si>
    <t>Svítidlo do rozvaděče, IP20, 11W šroubová montáž Dod.+mont.</t>
  </si>
  <si>
    <t>Kapsa na dokumentaci DRA04, samolepící A4 Dod.+mont.</t>
  </si>
  <si>
    <t xml:space="preserve">Signálka XB5-AVB4 - rudá, 24VAC Dod.+Mont. </t>
  </si>
  <si>
    <t xml:space="preserve">Signálka XB5-AVB3 - zelená, 24VAC Dod.+Mont. </t>
  </si>
  <si>
    <t xml:space="preserve">Relé G2R-2-SNI, 24VAC, 2P, včetně patice Dod.+mont. </t>
  </si>
  <si>
    <t xml:space="preserve">Zdroj 24VDC, 3A 72W (ABL8REM24030) Dod.+Mont. </t>
  </si>
  <si>
    <t xml:space="preserve">Zdroj 12VDC, 5A 60W (ABL7RP1205) Dod.+Mont. </t>
  </si>
  <si>
    <t xml:space="preserve">Přepěťová ochrana 3.stupně s VF filtrem DA-275-DF10 Dod.+Mont. </t>
  </si>
  <si>
    <t xml:space="preserve">Nouzový hlavní vypínač 25A VCF0 Dod.+Mont. </t>
  </si>
  <si>
    <t xml:space="preserve">Pojistková řadová svorka WSI 6-101100 Dod.+mont. </t>
  </si>
  <si>
    <t xml:space="preserve">Řadová svorka WDU 2,5N-106000 Dod.+mont. </t>
  </si>
  <si>
    <t xml:space="preserve">Řadová svorka WDU 6N-106000 Dod.+mont. </t>
  </si>
  <si>
    <t xml:space="preserve">Otočný ovladač 3-polohy černé XB5-AD33 Dod.+mont. </t>
  </si>
  <si>
    <t xml:space="preserve">Tlačítko černé XB5-AA21 Dod.+Mont. </t>
  </si>
  <si>
    <t xml:space="preserve">Transformátor bezpečnostní 230/24V, 63VA (ABL6TS06B) Dod.+Mont. </t>
  </si>
  <si>
    <t xml:space="preserve">Řídící jednotka Modicon M221 sestava Dod.+Mont., PLC logický kontrolér TM221CE40R </t>
  </si>
  <si>
    <t xml:space="preserve">Modul analogových vstupů TM3AI8 Dod.+Mont. </t>
  </si>
  <si>
    <t xml:space="preserve">Kombinovaný modul analogových vstupů a výstupů TM3AM6 Dod.+Mont. </t>
  </si>
  <si>
    <t xml:space="preserve">Pojistková řadová svorka WSI 6-101100 Dod.+Mont. </t>
  </si>
  <si>
    <t xml:space="preserve">Řadová svorka WDU 2,5N-106000 Dod.+Mont. </t>
  </si>
  <si>
    <t xml:space="preserve">Řadová svorka WDU 6N-106000 Dod.+Mont. </t>
  </si>
  <si>
    <t>813109430</t>
  </si>
  <si>
    <t>-1017049281</t>
  </si>
  <si>
    <t>Poznámka k položce:_x000D_
včetně vypínací napěťové spouště MX, napětí 220-240VAC</t>
  </si>
  <si>
    <t>-711565179</t>
  </si>
  <si>
    <t>Jistič 100A, třífázový 15kA, třífázový</t>
  </si>
  <si>
    <t>326329933</t>
  </si>
  <si>
    <t>-927570048</t>
  </si>
  <si>
    <t>Poznámka k položce:_x000D_
včetně pojistek PV514 50gR pro jištění polovodičů</t>
  </si>
  <si>
    <t>-1303691763</t>
  </si>
  <si>
    <t>853319595</t>
  </si>
  <si>
    <t>Poznámka k položce:_x000D_
včetně pojistek PV22 125gG</t>
  </si>
  <si>
    <t>789331978</t>
  </si>
  <si>
    <t>-2126729954</t>
  </si>
  <si>
    <t>Poznámka k položce:_x000D_
vyjímatelný modul, optická signalizace poruchy, možnost blokace modulu,_x000D_
dálková signalizace poruchy</t>
  </si>
  <si>
    <t>2020902006</t>
  </si>
  <si>
    <t>762989748</t>
  </si>
  <si>
    <t>-483656594</t>
  </si>
  <si>
    <t>351981942</t>
  </si>
  <si>
    <t>Poznámka k položce:_x000D_
* přívod spodem vývody vrchem, svorkovnice nahoře_x000D_
* ve specifikaci jsou uvedeny hlavní díly rozvaděče, pomocný_x000D_
materiál (svorkovnice,vývodky,pomocné rošty apod.), dle_x000D_
odsouhlasených dodacích podmínek zhotovitele_x000D_
Náplň rozvaděče</t>
  </si>
  <si>
    <t>1286609246</t>
  </si>
  <si>
    <t>-1951880041</t>
  </si>
  <si>
    <t>1622602752</t>
  </si>
  <si>
    <t>738894323</t>
  </si>
  <si>
    <t>-903128032</t>
  </si>
  <si>
    <t>-1368995760</t>
  </si>
  <si>
    <t>-1176509810</t>
  </si>
  <si>
    <t>750742300</t>
  </si>
  <si>
    <t>-2141567846</t>
  </si>
  <si>
    <t>1392906926</t>
  </si>
  <si>
    <t>Kabel CYKY-J 4 x 35 Montáž</t>
  </si>
  <si>
    <t>-1430010171</t>
  </si>
  <si>
    <t>1839090820</t>
  </si>
  <si>
    <t>-842467043</t>
  </si>
  <si>
    <t>1557468780</t>
  </si>
  <si>
    <t>-819017492</t>
  </si>
  <si>
    <t>1449276344</t>
  </si>
  <si>
    <t>Rm1</t>
  </si>
  <si>
    <t>698760488</t>
  </si>
  <si>
    <t>17763951</t>
  </si>
  <si>
    <t>-124575342</t>
  </si>
  <si>
    <t>-1666328454</t>
  </si>
  <si>
    <t>2105963492</t>
  </si>
  <si>
    <t>1397674122</t>
  </si>
  <si>
    <t>-623485978</t>
  </si>
  <si>
    <t>Poznámka k položce:_x000D_
2x230V/16A + 1x400V/16A</t>
  </si>
  <si>
    <t>-2121554670</t>
  </si>
  <si>
    <t>49686433</t>
  </si>
  <si>
    <t>2026177153</t>
  </si>
  <si>
    <t>1911443753</t>
  </si>
  <si>
    <t>-644747453</t>
  </si>
  <si>
    <t>1287492045</t>
  </si>
  <si>
    <t>Kabel CYKY-J 4 x 35</t>
  </si>
  <si>
    <t>-1946370243</t>
  </si>
  <si>
    <t>1935611509</t>
  </si>
  <si>
    <t>-1582288427</t>
  </si>
  <si>
    <t>-970007723</t>
  </si>
  <si>
    <t>-203964152</t>
  </si>
  <si>
    <t>-507332531</t>
  </si>
  <si>
    <t>Poznámka k položce:_x000D_
3x380-415VAC, krytí IP20</t>
  </si>
  <si>
    <t>1805423473</t>
  </si>
  <si>
    <t>159284669</t>
  </si>
  <si>
    <t>1019491394</t>
  </si>
  <si>
    <t>-2139058799</t>
  </si>
  <si>
    <t>1560510680</t>
  </si>
  <si>
    <t>345656243</t>
  </si>
  <si>
    <t>-1477229025</t>
  </si>
  <si>
    <t>-9734804</t>
  </si>
  <si>
    <t>-2106538731</t>
  </si>
  <si>
    <t>605469859</t>
  </si>
  <si>
    <t>Třífázový jistič LPN-16B-3</t>
  </si>
  <si>
    <t>F302</t>
  </si>
  <si>
    <t>-281201159</t>
  </si>
  <si>
    <t>Třífázový jistič LPN-20B-3</t>
  </si>
  <si>
    <t>F301</t>
  </si>
  <si>
    <t>1710045180</t>
  </si>
  <si>
    <t>Elektroměr přímý třífázový na DIN lištu 0,5-100A výstup Mbus</t>
  </si>
  <si>
    <t>-1374329016</t>
  </si>
  <si>
    <t>184909087</t>
  </si>
  <si>
    <t>PS 02.4 - Oddělovací stanice - Elektročást</t>
  </si>
  <si>
    <t>{f75277b9-19db-4a7c-aad9-8efb1c4bf8d6}</t>
  </si>
  <si>
    <t>PS 02.4</t>
  </si>
  <si>
    <t>Oddělovací stanice - Elektročást</t>
  </si>
  <si>
    <t>Montáž výměníků tepla deskovýchi, DN 100 vč. izolačních pouzder</t>
  </si>
  <si>
    <t xml:space="preserve">Výměník tepla deskový 3,2MW, 130/98,3°C-125/93,3°C, dp=18,5kPa_x000D_
DN100, PN25 vč. izolačních pouzder
</t>
  </si>
  <si>
    <t xml:space="preserve">Výměník tepla deskový 2,8MW, 98,3/70°C-93,3/65°C, dp=18,5kPa DN100, PN25 vč. izolačních pouzder
_x000D_
</t>
  </si>
  <si>
    <t>Výměník deskový 3,2MW, 125/98,3°C-120/93,3°C, dp=18,5kPa, dp=18,5kPa, DN100/100, PN25/PN25 vč. izolačních pouzder</t>
  </si>
  <si>
    <t>Výměník deskový 2,8MW, 2,8MW, 98,3/65°C-93,3/60°C, dp=18,5kPa, DN100/100, PN25/PN25 vč. izolačních pouzder</t>
  </si>
  <si>
    <t>Montáž výměníků tepla deskových, DN 100 vč. izolačních pouzder</t>
  </si>
  <si>
    <t>0061</t>
  </si>
  <si>
    <t>Pojistný ventil DN 25, PN 40, o. p 1,4 Mpa</t>
  </si>
  <si>
    <t>Re</t>
  </si>
  <si>
    <t>Elektroměrový rozvaděč celoplastové provedení, provedení kompaktní piliř_x000D_
pro nepřímé měření spotřeby, přívodní jistič 160A,rozměr 930x1835x250mm _x000D_
provedení ČEZ dvojsazba, přívod 1-AYKY-J 3x120+70, vývod CYKY-J 4x50</t>
  </si>
  <si>
    <t>-1942313625</t>
  </si>
  <si>
    <t>AYKY</t>
  </si>
  <si>
    <t>Kabel 1-AYKY-J 3x120+70l D+M</t>
  </si>
  <si>
    <t>-1319536163</t>
  </si>
  <si>
    <t>CYKY 4</t>
  </si>
  <si>
    <t>Kabel CYKY-J 4x50 D+M</t>
  </si>
  <si>
    <t>-2088681783</t>
  </si>
  <si>
    <t>997006519</t>
  </si>
  <si>
    <t>Vodorovná doprava suti na skládku Příplatek k ceně -6512 za každý další i započatý 1 km</t>
  </si>
  <si>
    <t>CS ÚRS 2024 02</t>
  </si>
  <si>
    <t>-1567971256</t>
  </si>
  <si>
    <t>https://podminky.urs.cz/item/CS_URS_2024_02/997006519</t>
  </si>
  <si>
    <t>5221,115*10 'Přepočtené koeficientem množství</t>
  </si>
  <si>
    <t>469973120</t>
  </si>
  <si>
    <t>Poplatek za uložení stavebního odpadu (skládkovné) na recyklační skládce z prostého betonu zatříděného do Katalogu odpadů pod kódem 17 01 01</t>
  </si>
  <si>
    <t>582906547</t>
  </si>
  <si>
    <t>https://podminky.urs.cz/item/CS_URS_2024_02/469973120</t>
  </si>
  <si>
    <t>20,04+1,08+1,12+17,5+55,35+6,15+3,75+564,375</t>
  </si>
  <si>
    <t>469973125</t>
  </si>
  <si>
    <t>Poplatek za uložení stavebního odpadu (skládkovné) na recyklační skládce asfaltového bez obsahu dehtu zatříděného do Katalogu odpadů pod kódem 17 03 02</t>
  </si>
  <si>
    <t>105216818</t>
  </si>
  <si>
    <t>https://podminky.urs.cz/item/CS_URS_2024_02/469973125</t>
  </si>
  <si>
    <t>103,845+77,05+4,055</t>
  </si>
  <si>
    <t>997221571</t>
  </si>
  <si>
    <t>Vodorovná doprava vybouraných hmot bez naložení, ale se složením a s hrubým urovnáním na vzdálenost do 1 km</t>
  </si>
  <si>
    <t>-1482365459</t>
  </si>
  <si>
    <t>https://podminky.urs.cz/item/CS_URS_2024_02/997221571</t>
  </si>
  <si>
    <t>997221579</t>
  </si>
  <si>
    <t>Vodorovná doprava vybouraných hmot bez naložení, ale se složením a s hrubým urovnáním na vzdálenost Příplatek k ceně za každý další započatý 1 km přes 1 km</t>
  </si>
  <si>
    <t>701343226</t>
  </si>
  <si>
    <t>https://podminky.urs.cz/item/CS_URS_2024_02/997221579</t>
  </si>
  <si>
    <t>299,175*15 'Přepočtené koeficientem množství</t>
  </si>
  <si>
    <t>997221873</t>
  </si>
  <si>
    <t>-1145709886</t>
  </si>
  <si>
    <t>https://podminky.urs.cz/item/CS_URS_2024_02/997221873</t>
  </si>
  <si>
    <t>997221875</t>
  </si>
  <si>
    <t>Poplatek za uložení stavebního odpadu na recyklační skládce (skládkovné) asfaltového bez obsahu dehtu zatříděného do Katalogu odpadů pod kódem 17 03 02</t>
  </si>
  <si>
    <t>-2017833636</t>
  </si>
  <si>
    <t>https://podminky.urs.cz/item/CS_URS_2024_02/997221875</t>
  </si>
  <si>
    <t>Ventily zpětné přírubové samočinné přímé do svislého potrubí PN 40 do 400°C DN 25</t>
  </si>
  <si>
    <t>Ventily pojistné přírubové pružinové nárožní plnozdvižné PN 40 do 400°C  DN 50, O. P. = 2,3 Mpa</t>
  </si>
  <si>
    <t>Ventily pojistné přírubové pružinové nárožní plnozdvižné PN 40 do 400°C DN 80, O. P. = 2,3 Mpa, pojistný výkon 6 MW</t>
  </si>
  <si>
    <t>Ventily pojistné přírubové pružinové nárožní plnozdvižné PN 40 do 400°C DN 80, O. P. 1,2 Mpa, pojistný výkon 6MW</t>
  </si>
  <si>
    <t>Ventily pojistné  přírubové pružinové nárožní plnozdvižné PN 40 do 400°C DN 25, O.P. = 1,4 Mpa</t>
  </si>
  <si>
    <t>dno klenuté S235JR PN25 219x6mm DN 200</t>
  </si>
  <si>
    <r>
      <t xml:space="preserve">Uložení v stanici HVS : Doplňkové konstrukce -  400 kg, Uložení -  250 kg,  vč. nátěrů nebo pozinkovaní – v závislosti na použití výrobce,
</t>
    </r>
    <r>
      <rPr>
        <i/>
        <sz val="9"/>
        <rFont val="Arial CE"/>
        <family val="2"/>
        <charset val="238"/>
      </rPr>
      <t>Uchazeč provede a nacení dle svých zkušeností</t>
    </r>
  </si>
  <si>
    <r>
      <t xml:space="preserve">Uložení v Oddělovací stanici: Doplňkové konstrukce - cca 550 kg, Uložení - cca 400 kg, vč. nátěrů nebo pozinkovaní – v závislosti na použití výrobce,
</t>
    </r>
    <r>
      <rPr>
        <i/>
        <sz val="9"/>
        <rFont val="Arial CE"/>
        <family val="2"/>
        <charset val="238"/>
      </rPr>
      <t>Uchazeč provede a nacení dle svých zkušeností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</si>
</sst>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</numFmts>
  <fonts count="7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name val="Arial CE"/>
      <family val="2"/>
    </font>
    <font>
      <sz val="9"/>
      <name val="Arial CE"/>
      <family val="2"/>
    </font>
    <font>
      <b/>
      <sz val="11"/>
      <name val="Arial CE"/>
      <family val="2"/>
      <charset val="238"/>
    </font>
    <font>
      <b/>
      <sz val="11"/>
      <color theme="3"/>
      <name val="Arial CE"/>
      <family val="2"/>
      <charset val="238"/>
    </font>
    <font>
      <b/>
      <u/>
      <sz val="11"/>
      <color theme="3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9"/>
      <color rgb="FFFF0000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9"/>
      <color rgb="FFFF0000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79797"/>
      <name val="Arial CE"/>
      <family val="2"/>
      <charset val="238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  <family val="2"/>
      <charset val="238"/>
    </font>
    <font>
      <i/>
      <sz val="8"/>
      <color rgb="FF0000FF"/>
      <name val="Arial CE"/>
      <family val="2"/>
      <charset val="238"/>
    </font>
    <font>
      <i/>
      <sz val="7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7"/>
      <name val="Arial CE"/>
      <family val="2"/>
      <charset val="238"/>
    </font>
    <font>
      <i/>
      <u/>
      <sz val="7"/>
      <name val="Calibri"/>
      <family val="2"/>
      <charset val="238"/>
      <scheme val="minor"/>
    </font>
    <font>
      <sz val="8"/>
      <color rgb="FF505050"/>
      <name val="Arial CE"/>
    </font>
    <font>
      <sz val="8"/>
      <color rgb="FFFF0000"/>
      <name val="Arial CE"/>
      <family val="2"/>
    </font>
    <font>
      <sz val="8"/>
      <color rgb="FFFF000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C0C0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7" fillId="0" borderId="0" applyNumberFormat="0" applyFill="0" applyBorder="0" applyAlignment="0" applyProtection="0"/>
    <xf numFmtId="44" fontId="38" fillId="0" borderId="0" applyFont="0" applyFill="0" applyBorder="0" applyAlignment="0" applyProtection="0"/>
    <xf numFmtId="0" fontId="73" fillId="0" borderId="0" applyNumberFormat="0" applyFill="0" applyBorder="0" applyAlignment="0" applyProtection="0"/>
  </cellStyleXfs>
  <cellXfs count="5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4" fillId="0" borderId="0" xfId="0" applyFont="1" applyAlignment="1" applyProtection="1">
      <alignment vertical="top" wrapText="1"/>
    </xf>
    <xf numFmtId="0" fontId="41" fillId="0" borderId="0" xfId="0" applyFont="1"/>
    <xf numFmtId="0" fontId="43" fillId="0" borderId="24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44" fontId="40" fillId="0" borderId="38" xfId="0" applyNumberFormat="1" applyFont="1" applyBorder="1" applyAlignment="1">
      <alignment vertical="center"/>
    </xf>
    <xf numFmtId="0" fontId="37" fillId="0" borderId="0" xfId="1" applyAlignment="1">
      <alignment horizontal="center" vertical="center"/>
    </xf>
    <xf numFmtId="44" fontId="39" fillId="5" borderId="31" xfId="2" applyFont="1" applyFill="1" applyBorder="1" applyAlignment="1">
      <alignment vertical="center"/>
    </xf>
    <xf numFmtId="44" fontId="39" fillId="5" borderId="25" xfId="2" applyFont="1" applyFill="1" applyBorder="1" applyAlignment="1">
      <alignment vertical="center"/>
    </xf>
    <xf numFmtId="44" fontId="39" fillId="5" borderId="28" xfId="2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5" fillId="6" borderId="22" xfId="0" applyFont="1" applyFill="1" applyBorder="1" applyAlignment="1" applyProtection="1">
      <alignment horizontal="left" vertical="center" wrapText="1"/>
    </xf>
    <xf numFmtId="0" fontId="35" fillId="6" borderId="22" xfId="0" applyFont="1" applyFill="1" applyBorder="1" applyAlignment="1" applyProtection="1">
      <alignment horizontal="center" vertical="center" wrapText="1"/>
    </xf>
    <xf numFmtId="167" fontId="35" fillId="6" borderId="22" xfId="0" applyNumberFormat="1" applyFont="1" applyFill="1" applyBorder="1" applyAlignment="1" applyProtection="1">
      <alignment vertical="center"/>
    </xf>
    <xf numFmtId="0" fontId="35" fillId="6" borderId="22" xfId="0" applyFont="1" applyFill="1" applyBorder="1" applyAlignment="1" applyProtection="1">
      <alignment horizontal="center" vertical="center"/>
    </xf>
    <xf numFmtId="49" fontId="35" fillId="6" borderId="22" xfId="0" applyNumberFormat="1" applyFont="1" applyFill="1" applyBorder="1" applyAlignment="1" applyProtection="1">
      <alignment horizontal="left" vertical="center" wrapText="1"/>
    </xf>
    <xf numFmtId="4" fontId="35" fillId="2" borderId="22" xfId="0" applyNumberFormat="1" applyFont="1" applyFill="1" applyBorder="1" applyAlignment="1" applyProtection="1">
      <alignment vertical="center"/>
    </xf>
    <xf numFmtId="167" fontId="45" fillId="0" borderId="22" xfId="0" applyNumberFormat="1" applyFont="1" applyBorder="1" applyAlignment="1" applyProtection="1">
      <alignment vertical="center"/>
    </xf>
    <xf numFmtId="0" fontId="46" fillId="0" borderId="22" xfId="0" applyFont="1" applyBorder="1" applyAlignment="1" applyProtection="1">
      <alignment horizontal="left" vertical="center" wrapText="1"/>
    </xf>
    <xf numFmtId="167" fontId="47" fillId="0" borderId="22" xfId="0" applyNumberFormat="1" applyFont="1" applyBorder="1" applyAlignment="1" applyProtection="1">
      <alignment vertical="center"/>
    </xf>
    <xf numFmtId="0" fontId="47" fillId="0" borderId="22" xfId="0" applyFont="1" applyBorder="1" applyAlignment="1" applyProtection="1">
      <alignment horizontal="left" vertical="center" wrapText="1"/>
    </xf>
    <xf numFmtId="167" fontId="47" fillId="6" borderId="22" xfId="0" applyNumberFormat="1" applyFont="1" applyFill="1" applyBorder="1" applyAlignment="1" applyProtection="1">
      <alignment vertical="center"/>
    </xf>
    <xf numFmtId="0" fontId="47" fillId="0" borderId="22" xfId="0" applyFont="1" applyBorder="1" applyAlignment="1" applyProtection="1">
      <alignment horizontal="center" vertical="center"/>
    </xf>
    <xf numFmtId="49" fontId="47" fillId="0" borderId="22" xfId="0" applyNumberFormat="1" applyFont="1" applyBorder="1" applyAlignment="1" applyProtection="1">
      <alignment horizontal="left" vertical="center" wrapText="1"/>
    </xf>
    <xf numFmtId="0" fontId="47" fillId="0" borderId="22" xfId="0" applyFont="1" applyBorder="1" applyAlignment="1" applyProtection="1">
      <alignment horizontal="center" vertical="center" wrapText="1"/>
    </xf>
    <xf numFmtId="4" fontId="47" fillId="2" borderId="22" xfId="0" applyNumberFormat="1" applyFont="1" applyFill="1" applyBorder="1" applyAlignment="1" applyProtection="1">
      <alignment vertical="center"/>
      <protection locked="0"/>
    </xf>
    <xf numFmtId="4" fontId="47" fillId="0" borderId="22" xfId="0" applyNumberFormat="1" applyFont="1" applyBorder="1" applyAlignment="1" applyProtection="1">
      <alignment vertical="center"/>
    </xf>
    <xf numFmtId="0" fontId="35" fillId="7" borderId="22" xfId="0" applyFont="1" applyFill="1" applyBorder="1" applyAlignment="1" applyProtection="1">
      <alignment horizontal="center" vertical="center"/>
    </xf>
    <xf numFmtId="49" fontId="35" fillId="7" borderId="22" xfId="0" applyNumberFormat="1" applyFont="1" applyFill="1" applyBorder="1" applyAlignment="1" applyProtection="1">
      <alignment horizontal="left" vertical="center" wrapText="1"/>
    </xf>
    <xf numFmtId="0" fontId="47" fillId="7" borderId="22" xfId="0" applyFont="1" applyFill="1" applyBorder="1" applyAlignment="1" applyProtection="1">
      <alignment horizontal="left" vertical="center" wrapText="1"/>
    </xf>
    <xf numFmtId="0" fontId="35" fillId="7" borderId="22" xfId="0" applyFont="1" applyFill="1" applyBorder="1" applyAlignment="1" applyProtection="1">
      <alignment horizontal="center" vertical="center" wrapText="1"/>
    </xf>
    <xf numFmtId="167" fontId="47" fillId="7" borderId="22" xfId="0" applyNumberFormat="1" applyFont="1" applyFill="1" applyBorder="1" applyAlignment="1" applyProtection="1">
      <alignment vertical="center"/>
    </xf>
    <xf numFmtId="0" fontId="35" fillId="0" borderId="22" xfId="0" applyFont="1" applyFill="1" applyBorder="1" applyAlignment="1" applyProtection="1">
      <alignment horizontal="center" vertical="center"/>
    </xf>
    <xf numFmtId="49" fontId="35" fillId="0" borderId="22" xfId="0" applyNumberFormat="1" applyFont="1" applyFill="1" applyBorder="1" applyAlignment="1" applyProtection="1">
      <alignment horizontal="left" vertical="center" wrapText="1"/>
    </xf>
    <xf numFmtId="0" fontId="35" fillId="0" borderId="22" xfId="0" applyFont="1" applyFill="1" applyBorder="1" applyAlignment="1" applyProtection="1">
      <alignment horizontal="left" vertical="center" wrapText="1"/>
    </xf>
    <xf numFmtId="0" fontId="35" fillId="0" borderId="22" xfId="0" applyFont="1" applyFill="1" applyBorder="1" applyAlignment="1" applyProtection="1">
      <alignment horizontal="center" vertical="center" wrapText="1"/>
    </xf>
    <xf numFmtId="167" fontId="35" fillId="0" borderId="22" xfId="0" applyNumberFormat="1" applyFont="1" applyFill="1" applyBorder="1" applyAlignment="1" applyProtection="1">
      <alignment vertical="center"/>
    </xf>
    <xf numFmtId="0" fontId="35" fillId="7" borderId="22" xfId="0" applyFont="1" applyFill="1" applyBorder="1" applyAlignment="1" applyProtection="1">
      <alignment horizontal="left" vertical="center" wrapText="1"/>
    </xf>
    <xf numFmtId="167" fontId="35" fillId="7" borderId="22" xfId="0" applyNumberFormat="1" applyFont="1" applyFill="1" applyBorder="1" applyAlignment="1" applyProtection="1">
      <alignment vertical="center"/>
    </xf>
    <xf numFmtId="0" fontId="45" fillId="0" borderId="22" xfId="0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47" fillId="7" borderId="22" xfId="0" applyFont="1" applyFill="1" applyBorder="1" applyAlignment="1" applyProtection="1">
      <alignment horizontal="center" vertical="center"/>
    </xf>
    <xf numFmtId="49" fontId="47" fillId="7" borderId="22" xfId="0" applyNumberFormat="1" applyFont="1" applyFill="1" applyBorder="1" applyAlignment="1" applyProtection="1">
      <alignment horizontal="left" vertical="center" wrapText="1"/>
    </xf>
    <xf numFmtId="0" fontId="47" fillId="7" borderId="22" xfId="0" applyFont="1" applyFill="1" applyBorder="1" applyAlignment="1" applyProtection="1">
      <alignment horizontal="center" vertical="center" wrapText="1"/>
    </xf>
    <xf numFmtId="167" fontId="47" fillId="0" borderId="22" xfId="0" applyNumberFormat="1" applyFont="1" applyFill="1" applyBorder="1" applyAlignment="1" applyProtection="1">
      <alignment vertical="center"/>
    </xf>
    <xf numFmtId="0" fontId="49" fillId="0" borderId="22" xfId="0" applyFont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center" vertical="center"/>
      <protection locked="0"/>
    </xf>
    <xf numFmtId="49" fontId="45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22" xfId="0" applyFont="1" applyFill="1" applyBorder="1" applyAlignment="1" applyProtection="1">
      <alignment horizontal="left" vertical="center" wrapText="1"/>
      <protection locked="0"/>
    </xf>
    <xf numFmtId="0" fontId="45" fillId="0" borderId="22" xfId="0" applyFont="1" applyFill="1" applyBorder="1" applyAlignment="1" applyProtection="1">
      <alignment horizontal="center" vertical="center" wrapText="1"/>
      <protection locked="0"/>
    </xf>
    <xf numFmtId="167" fontId="45" fillId="0" borderId="22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55" fillId="0" borderId="0" xfId="0" applyFont="1"/>
    <xf numFmtId="0" fontId="5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8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50" fillId="0" borderId="0" xfId="0" applyFont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51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5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60" fillId="0" borderId="16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6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61" fillId="0" borderId="0" xfId="0" applyFont="1" applyAlignment="1">
      <alignment horizontal="left" vertical="center"/>
    </xf>
    <xf numFmtId="4" fontId="61" fillId="0" borderId="0" xfId="0" applyNumberFormat="1" applyFont="1" applyAlignment="1">
      <alignment vertical="center"/>
    </xf>
    <xf numFmtId="4" fontId="63" fillId="0" borderId="14" xfId="0" applyNumberFormat="1" applyFont="1" applyBorder="1" applyAlignment="1">
      <alignment vertical="center"/>
    </xf>
    <xf numFmtId="4" fontId="63" fillId="0" borderId="0" xfId="0" applyNumberFormat="1" applyFont="1" applyAlignment="1">
      <alignment vertical="center"/>
    </xf>
    <xf numFmtId="166" fontId="63" fillId="0" borderId="0" xfId="0" applyNumberFormat="1" applyFont="1" applyAlignment="1">
      <alignment vertical="center"/>
    </xf>
    <xf numFmtId="4" fontId="63" fillId="0" borderId="15" xfId="0" applyNumberFormat="1" applyFont="1" applyBorder="1" applyAlignment="1">
      <alignment vertical="center"/>
    </xf>
    <xf numFmtId="0" fontId="6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44" fillId="0" borderId="0" xfId="0" applyFont="1" applyAlignment="1">
      <alignment horizontal="left" vertical="center"/>
    </xf>
    <xf numFmtId="4" fontId="50" fillId="0" borderId="0" xfId="0" applyNumberFormat="1" applyFont="1" applyAlignment="1">
      <alignment vertical="center"/>
    </xf>
    <xf numFmtId="164" fontId="50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52" fillId="4" borderId="6" xfId="0" applyFont="1" applyFill="1" applyBorder="1" applyAlignment="1">
      <alignment horizontal="left" vertical="center"/>
    </xf>
    <xf numFmtId="0" fontId="52" fillId="4" borderId="7" xfId="0" applyFont="1" applyFill="1" applyBorder="1" applyAlignment="1">
      <alignment horizontal="right" vertical="center"/>
    </xf>
    <xf numFmtId="0" fontId="52" fillId="4" borderId="7" xfId="0" applyFont="1" applyFill="1" applyBorder="1" applyAlignment="1">
      <alignment horizontal="center" vertical="center"/>
    </xf>
    <xf numFmtId="4" fontId="52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9" fillId="4" borderId="0" xfId="0" applyFont="1" applyFill="1" applyAlignment="1">
      <alignment horizontal="left" vertical="center"/>
    </xf>
    <xf numFmtId="0" fontId="49" fillId="4" borderId="0" xfId="0" applyFont="1" applyFill="1" applyAlignment="1">
      <alignment horizontal="right" vertical="center"/>
    </xf>
    <xf numFmtId="0" fontId="65" fillId="0" borderId="0" xfId="0" applyFont="1" applyAlignment="1">
      <alignment horizontal="left" vertical="center"/>
    </xf>
    <xf numFmtId="0" fontId="53" fillId="0" borderId="3" xfId="0" applyFont="1" applyBorder="1" applyAlignment="1">
      <alignment vertical="center"/>
    </xf>
    <xf numFmtId="0" fontId="53" fillId="0" borderId="20" xfId="0" applyFont="1" applyBorder="1" applyAlignment="1">
      <alignment horizontal="left" vertical="center"/>
    </xf>
    <xf numFmtId="0" fontId="53" fillId="0" borderId="20" xfId="0" applyFont="1" applyBorder="1" applyAlignment="1">
      <alignment vertical="center"/>
    </xf>
    <xf numFmtId="4" fontId="53" fillId="0" borderId="20" xfId="0" applyNumberFormat="1" applyFont="1" applyBorder="1" applyAlignment="1">
      <alignment vertical="center"/>
    </xf>
    <xf numFmtId="0" fontId="54" fillId="0" borderId="3" xfId="0" applyFont="1" applyBorder="1" applyAlignment="1">
      <alignment vertical="center"/>
    </xf>
    <xf numFmtId="0" fontId="54" fillId="0" borderId="20" xfId="0" applyFont="1" applyBorder="1" applyAlignment="1">
      <alignment horizontal="left" vertical="center"/>
    </xf>
    <xf numFmtId="0" fontId="54" fillId="0" borderId="20" xfId="0" applyFont="1" applyBorder="1" applyAlignment="1">
      <alignment vertical="center"/>
    </xf>
    <xf numFmtId="4" fontId="54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49" fillId="4" borderId="16" xfId="0" applyFont="1" applyFill="1" applyBorder="1" applyAlignment="1">
      <alignment horizontal="center" vertical="center" wrapText="1"/>
    </xf>
    <xf numFmtId="0" fontId="49" fillId="4" borderId="17" xfId="0" applyFont="1" applyFill="1" applyBorder="1" applyAlignment="1">
      <alignment horizontal="center" vertical="center" wrapText="1"/>
    </xf>
    <xf numFmtId="0" fontId="49" fillId="4" borderId="18" xfId="0" applyFont="1" applyFill="1" applyBorder="1" applyAlignment="1">
      <alignment horizontal="center" vertical="center" wrapText="1"/>
    </xf>
    <xf numFmtId="4" fontId="61" fillId="0" borderId="0" xfId="0" applyNumberFormat="1" applyFont="1"/>
    <xf numFmtId="166" fontId="66" fillId="0" borderId="12" xfId="0" applyNumberFormat="1" applyFont="1" applyBorder="1"/>
    <xf numFmtId="166" fontId="66" fillId="0" borderId="13" xfId="0" applyNumberFormat="1" applyFont="1" applyBorder="1"/>
    <xf numFmtId="4" fontId="67" fillId="0" borderId="0" xfId="0" applyNumberFormat="1" applyFont="1" applyAlignment="1">
      <alignment vertical="center"/>
    </xf>
    <xf numFmtId="0" fontId="55" fillId="0" borderId="3" xfId="0" applyFont="1" applyBorder="1"/>
    <xf numFmtId="0" fontId="55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5" fillId="0" borderId="0" xfId="0" applyFont="1" applyProtection="1">
      <protection locked="0"/>
    </xf>
    <xf numFmtId="4" fontId="53" fillId="0" borderId="0" xfId="0" applyNumberFormat="1" applyFont="1"/>
    <xf numFmtId="0" fontId="55" fillId="0" borderId="14" xfId="0" applyFont="1" applyBorder="1"/>
    <xf numFmtId="166" fontId="55" fillId="0" borderId="0" xfId="0" applyNumberFormat="1" applyFont="1"/>
    <xf numFmtId="166" fontId="55" fillId="0" borderId="15" xfId="0" applyNumberFormat="1" applyFont="1" applyBorder="1"/>
    <xf numFmtId="0" fontId="55" fillId="0" borderId="0" xfId="0" applyFont="1" applyAlignment="1">
      <alignment horizontal="center"/>
    </xf>
    <xf numFmtId="4" fontId="55" fillId="0" borderId="0" xfId="0" applyNumberFormat="1" applyFont="1" applyAlignment="1">
      <alignment vertical="center"/>
    </xf>
    <xf numFmtId="0" fontId="54" fillId="0" borderId="0" xfId="0" applyFont="1" applyAlignment="1">
      <alignment horizontal="left"/>
    </xf>
    <xf numFmtId="4" fontId="54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49" fillId="0" borderId="22" xfId="0" applyFont="1" applyBorder="1" applyAlignment="1" applyProtection="1">
      <alignment horizontal="left" vertical="center" wrapText="1"/>
      <protection locked="0"/>
    </xf>
    <xf numFmtId="4" fontId="49" fillId="2" borderId="22" xfId="0" applyNumberFormat="1" applyFont="1" applyFill="1" applyBorder="1" applyAlignment="1" applyProtection="1">
      <alignment vertical="center"/>
      <protection locked="0"/>
    </xf>
    <xf numFmtId="0" fontId="60" fillId="2" borderId="14" xfId="0" applyFont="1" applyFill="1" applyBorder="1" applyAlignment="1" applyProtection="1">
      <alignment horizontal="left" vertical="center"/>
      <protection locked="0"/>
    </xf>
    <xf numFmtId="0" fontId="60" fillId="0" borderId="0" xfId="0" applyFont="1" applyAlignment="1">
      <alignment horizontal="center" vertical="center"/>
    </xf>
    <xf numFmtId="166" fontId="60" fillId="0" borderId="0" xfId="0" applyNumberFormat="1" applyFont="1" applyAlignment="1">
      <alignment vertical="center"/>
    </xf>
    <xf numFmtId="166" fontId="60" fillId="0" borderId="15" xfId="0" applyNumberFormat="1" applyFont="1" applyBorder="1" applyAlignment="1">
      <alignment vertical="center"/>
    </xf>
    <xf numFmtId="0" fontId="4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56" fillId="0" borderId="3" xfId="0" applyFont="1" applyBorder="1" applyAlignment="1">
      <alignment vertical="center"/>
    </xf>
    <xf numFmtId="0" fontId="56" fillId="0" borderId="0" xfId="0" applyFont="1" applyAlignment="1">
      <alignment horizontal="left" vertical="center"/>
    </xf>
    <xf numFmtId="0" fontId="56" fillId="0" borderId="0" xfId="0" applyFont="1" applyAlignment="1" applyProtection="1">
      <alignment vertical="center"/>
      <protection locked="0"/>
    </xf>
    <xf numFmtId="0" fontId="56" fillId="0" borderId="14" xfId="0" applyFont="1" applyBorder="1" applyAlignment="1">
      <alignment vertical="center"/>
    </xf>
    <xf numFmtId="0" fontId="56" fillId="0" borderId="15" xfId="0" applyFont="1" applyBorder="1" applyAlignment="1">
      <alignment vertical="center"/>
    </xf>
    <xf numFmtId="4" fontId="46" fillId="2" borderId="22" xfId="0" applyNumberFormat="1" applyFont="1" applyFill="1" applyBorder="1" applyAlignment="1" applyProtection="1">
      <alignment vertical="center"/>
      <protection locked="0"/>
    </xf>
    <xf numFmtId="0" fontId="71" fillId="0" borderId="3" xfId="0" applyFont="1" applyBorder="1" applyAlignment="1">
      <alignment vertical="center"/>
    </xf>
    <xf numFmtId="0" fontId="46" fillId="2" borderId="14" xfId="0" applyFont="1" applyFill="1" applyBorder="1" applyAlignment="1" applyProtection="1">
      <alignment horizontal="left" vertical="center"/>
      <protection locked="0"/>
    </xf>
    <xf numFmtId="0" fontId="46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67" fontId="49" fillId="2" borderId="22" xfId="0" applyNumberFormat="1" applyFont="1" applyFill="1" applyBorder="1" applyAlignment="1" applyProtection="1">
      <alignment vertical="center"/>
      <protection locked="0"/>
    </xf>
    <xf numFmtId="0" fontId="60" fillId="2" borderId="19" xfId="0" applyFont="1" applyFill="1" applyBorder="1" applyAlignment="1" applyProtection="1">
      <alignment horizontal="left" vertical="center"/>
      <protection locked="0"/>
    </xf>
    <xf numFmtId="0" fontId="60" fillId="0" borderId="20" xfId="0" applyFont="1" applyBorder="1" applyAlignment="1">
      <alignment horizontal="center" vertical="center"/>
    </xf>
    <xf numFmtId="166" fontId="60" fillId="0" borderId="20" xfId="0" applyNumberFormat="1" applyFont="1" applyBorder="1" applyAlignment="1">
      <alignment vertical="center"/>
    </xf>
    <xf numFmtId="166" fontId="60" fillId="0" borderId="2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49" fillId="0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46" fillId="0" borderId="22" xfId="0" applyFont="1" applyFill="1" applyBorder="1" applyAlignment="1" applyProtection="1">
      <alignment horizontal="center" vertical="center"/>
    </xf>
    <xf numFmtId="49" fontId="46" fillId="0" borderId="22" xfId="0" applyNumberFormat="1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center" vertical="center" wrapText="1"/>
    </xf>
    <xf numFmtId="4" fontId="46" fillId="0" borderId="22" xfId="0" applyNumberFormat="1" applyFont="1" applyFill="1" applyBorder="1" applyAlignment="1" applyProtection="1">
      <alignment vertical="center"/>
    </xf>
    <xf numFmtId="0" fontId="49" fillId="0" borderId="22" xfId="0" applyFont="1" applyBorder="1" applyAlignment="1" applyProtection="1">
      <alignment horizontal="center" vertical="center"/>
    </xf>
    <xf numFmtId="49" fontId="49" fillId="0" borderId="22" xfId="0" applyNumberFormat="1" applyFont="1" applyBorder="1" applyAlignment="1" applyProtection="1">
      <alignment horizontal="left" vertical="center" wrapText="1"/>
    </xf>
    <xf numFmtId="0" fontId="49" fillId="0" borderId="22" xfId="0" applyFont="1" applyBorder="1" applyAlignment="1" applyProtection="1">
      <alignment horizontal="center" vertical="center" wrapText="1"/>
    </xf>
    <xf numFmtId="167" fontId="49" fillId="0" borderId="22" xfId="0" applyNumberFormat="1" applyFont="1" applyBorder="1" applyAlignment="1" applyProtection="1">
      <alignment vertical="center"/>
    </xf>
    <xf numFmtId="0" fontId="68" fillId="0" borderId="0" xfId="0" applyFont="1" applyAlignment="1" applyProtection="1">
      <alignment horizontal="left" vertical="center"/>
    </xf>
    <xf numFmtId="0" fontId="69" fillId="0" borderId="0" xfId="3" applyFont="1" applyAlignment="1" applyProtection="1">
      <alignment vertical="center" wrapText="1"/>
    </xf>
    <xf numFmtId="0" fontId="46" fillId="0" borderId="22" xfId="0" applyFont="1" applyBorder="1" applyAlignment="1" applyProtection="1">
      <alignment horizontal="center" vertical="center"/>
    </xf>
    <xf numFmtId="49" fontId="46" fillId="0" borderId="22" xfId="0" applyNumberFormat="1" applyFont="1" applyBorder="1" applyAlignment="1" applyProtection="1">
      <alignment horizontal="left" vertical="center" wrapText="1"/>
    </xf>
    <xf numFmtId="0" fontId="46" fillId="0" borderId="22" xfId="0" applyFont="1" applyBorder="1" applyAlignment="1" applyProtection="1">
      <alignment horizontal="center" vertical="center" wrapText="1"/>
    </xf>
    <xf numFmtId="167" fontId="46" fillId="0" borderId="22" xfId="0" applyNumberFormat="1" applyFont="1" applyBorder="1" applyAlignment="1" applyProtection="1">
      <alignment vertical="center"/>
    </xf>
    <xf numFmtId="0" fontId="56" fillId="0" borderId="0" xfId="0" applyFont="1" applyAlignment="1" applyProtection="1">
      <alignment vertical="center"/>
    </xf>
    <xf numFmtId="0" fontId="70" fillId="0" borderId="0" xfId="0" applyFont="1" applyAlignment="1" applyProtection="1">
      <alignment horizontal="left" vertical="center"/>
    </xf>
    <xf numFmtId="0" fontId="56" fillId="0" borderId="0" xfId="0" applyFont="1" applyAlignment="1" applyProtection="1">
      <alignment horizontal="left" vertical="center" wrapText="1"/>
    </xf>
    <xf numFmtId="167" fontId="56" fillId="0" borderId="0" xfId="0" applyNumberFormat="1" applyFont="1" applyAlignment="1" applyProtection="1">
      <alignment vertical="center"/>
    </xf>
    <xf numFmtId="167" fontId="46" fillId="0" borderId="22" xfId="0" applyNumberFormat="1" applyFont="1" applyFill="1" applyBorder="1" applyAlignment="1" applyProtection="1">
      <alignment vertical="center"/>
    </xf>
    <xf numFmtId="0" fontId="47" fillId="0" borderId="22" xfId="0" applyFont="1" applyFill="1" applyBorder="1" applyAlignment="1" applyProtection="1">
      <alignment horizontal="center" vertical="center"/>
    </xf>
    <xf numFmtId="49" fontId="47" fillId="0" borderId="22" xfId="0" applyNumberFormat="1" applyFont="1" applyFill="1" applyBorder="1" applyAlignment="1" applyProtection="1">
      <alignment horizontal="left" vertical="center" wrapText="1"/>
    </xf>
    <xf numFmtId="0" fontId="47" fillId="0" borderId="22" xfId="0" applyFont="1" applyFill="1" applyBorder="1" applyAlignment="1" applyProtection="1">
      <alignment horizontal="left" vertical="center" wrapText="1"/>
    </xf>
    <xf numFmtId="0" fontId="47" fillId="0" borderId="22" xfId="0" applyFont="1" applyFill="1" applyBorder="1" applyAlignment="1" applyProtection="1">
      <alignment horizontal="center" vertical="center" wrapText="1"/>
    </xf>
    <xf numFmtId="0" fontId="55" fillId="0" borderId="0" xfId="0" applyFont="1" applyProtection="1"/>
    <xf numFmtId="0" fontId="55" fillId="0" borderId="0" xfId="0" applyFont="1" applyAlignment="1" applyProtection="1">
      <alignment horizontal="left"/>
    </xf>
    <xf numFmtId="0" fontId="54" fillId="0" borderId="0" xfId="0" applyFont="1" applyAlignment="1" applyProtection="1">
      <alignment horizontal="left"/>
    </xf>
    <xf numFmtId="0" fontId="45" fillId="0" borderId="22" xfId="0" applyFont="1" applyFill="1" applyBorder="1" applyAlignment="1" applyProtection="1">
      <alignment horizontal="center" vertical="center"/>
    </xf>
    <xf numFmtId="49" fontId="45" fillId="0" borderId="22" xfId="0" applyNumberFormat="1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center" vertical="center" wrapText="1"/>
    </xf>
    <xf numFmtId="167" fontId="45" fillId="0" borderId="22" xfId="0" applyNumberFormat="1" applyFont="1" applyFill="1" applyBorder="1" applyAlignment="1" applyProtection="1">
      <alignment vertical="center"/>
    </xf>
    <xf numFmtId="0" fontId="72" fillId="0" borderId="0" xfId="0" applyFont="1" applyAlignment="1" applyProtection="1">
      <alignment vertical="center" wrapText="1"/>
    </xf>
    <xf numFmtId="0" fontId="49" fillId="0" borderId="22" xfId="0" applyFont="1" applyFill="1" applyBorder="1" applyAlignment="1" applyProtection="1">
      <alignment horizontal="center" vertical="center"/>
    </xf>
    <xf numFmtId="49" fontId="49" fillId="0" borderId="22" xfId="0" applyNumberFormat="1" applyFont="1" applyFill="1" applyBorder="1" applyAlignment="1" applyProtection="1">
      <alignment horizontal="left" vertical="center" wrapText="1"/>
    </xf>
    <xf numFmtId="0" fontId="49" fillId="0" borderId="22" xfId="0" applyFont="1" applyFill="1" applyBorder="1" applyAlignment="1" applyProtection="1">
      <alignment horizontal="left" vertical="center" wrapText="1"/>
    </xf>
    <xf numFmtId="0" fontId="49" fillId="0" borderId="22" xfId="0" applyFont="1" applyFill="1" applyBorder="1" applyAlignment="1" applyProtection="1">
      <alignment horizontal="center" vertical="center" wrapText="1"/>
    </xf>
    <xf numFmtId="167" fontId="49" fillId="0" borderId="22" xfId="0" applyNumberFormat="1" applyFont="1" applyFill="1" applyBorder="1" applyAlignment="1" applyProtection="1">
      <alignment vertical="center"/>
    </xf>
    <xf numFmtId="0" fontId="53" fillId="0" borderId="0" xfId="0" applyFont="1" applyAlignment="1" applyProtection="1">
      <alignment horizontal="left"/>
    </xf>
    <xf numFmtId="0" fontId="0" fillId="0" borderId="0" xfId="0" applyFill="1" applyAlignment="1" applyProtection="1">
      <alignment vertical="center"/>
    </xf>
    <xf numFmtId="0" fontId="68" fillId="0" borderId="0" xfId="0" applyFont="1" applyFill="1" applyAlignment="1" applyProtection="1">
      <alignment horizontal="left" vertical="center"/>
    </xf>
    <xf numFmtId="0" fontId="69" fillId="0" borderId="0" xfId="3" applyFont="1" applyFill="1" applyAlignment="1" applyProtection="1">
      <alignment vertical="center" wrapText="1"/>
    </xf>
    <xf numFmtId="0" fontId="45" fillId="0" borderId="22" xfId="0" applyFont="1" applyBorder="1" applyAlignment="1" applyProtection="1">
      <alignment horizontal="center" vertical="center"/>
    </xf>
    <xf numFmtId="49" fontId="45" fillId="0" borderId="22" xfId="0" applyNumberFormat="1" applyFont="1" applyBorder="1" applyAlignment="1" applyProtection="1">
      <alignment horizontal="left" vertical="center" wrapText="1"/>
    </xf>
    <xf numFmtId="0" fontId="45" fillId="0" borderId="22" xfId="0" applyFont="1" applyBorder="1" applyAlignment="1" applyProtection="1">
      <alignment horizontal="center" vertical="center" wrapText="1"/>
    </xf>
    <xf numFmtId="0" fontId="56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vertical="center"/>
    </xf>
    <xf numFmtId="4" fontId="49" fillId="0" borderId="22" xfId="0" applyNumberFormat="1" applyFont="1" applyBorder="1" applyAlignment="1" applyProtection="1">
      <alignment vertical="center"/>
    </xf>
    <xf numFmtId="4" fontId="46" fillId="0" borderId="22" xfId="0" applyNumberFormat="1" applyFont="1" applyBorder="1" applyAlignment="1" applyProtection="1">
      <alignment vertical="center"/>
    </xf>
    <xf numFmtId="4" fontId="54" fillId="0" borderId="0" xfId="0" applyNumberFormat="1" applyFont="1" applyProtection="1"/>
    <xf numFmtId="4" fontId="49" fillId="0" borderId="22" xfId="0" applyNumberFormat="1" applyFont="1" applyFill="1" applyBorder="1" applyAlignment="1" applyProtection="1">
      <alignment vertical="center"/>
    </xf>
    <xf numFmtId="4" fontId="53" fillId="0" borderId="0" xfId="0" applyNumberFormat="1" applyFont="1" applyProtection="1"/>
    <xf numFmtId="0" fontId="58" fillId="0" borderId="0" xfId="0" applyFont="1" applyAlignment="1" applyProtection="1">
      <alignment horizontal="left" vertical="center"/>
    </xf>
    <xf numFmtId="0" fontId="50" fillId="0" borderId="0" xfId="0" applyFont="1" applyAlignment="1" applyProtection="1">
      <alignment horizontal="left" vertical="center"/>
    </xf>
    <xf numFmtId="0" fontId="51" fillId="0" borderId="0" xfId="0" applyFont="1" applyAlignment="1" applyProtection="1">
      <alignment horizontal="left" vertical="center"/>
    </xf>
    <xf numFmtId="165" fontId="51" fillId="0" borderId="0" xfId="0" applyNumberFormat="1" applyFont="1" applyAlignment="1" applyProtection="1">
      <alignment horizontal="left" vertical="center"/>
    </xf>
    <xf numFmtId="0" fontId="51" fillId="2" borderId="0" xfId="0" applyFont="1" applyFill="1" applyAlignment="1" applyProtection="1">
      <alignment horizontal="left"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44" fillId="0" borderId="0" xfId="0" applyFont="1" applyAlignment="1" applyProtection="1">
      <alignment horizontal="left" vertical="center"/>
    </xf>
    <xf numFmtId="4" fontId="61" fillId="0" borderId="0" xfId="0" applyNumberFormat="1" applyFont="1" applyAlignment="1" applyProtection="1">
      <alignment vertical="center"/>
    </xf>
    <xf numFmtId="0" fontId="50" fillId="0" borderId="0" xfId="0" applyFont="1" applyAlignment="1" applyProtection="1">
      <alignment horizontal="right" vertical="center"/>
    </xf>
    <xf numFmtId="0" fontId="59" fillId="0" borderId="0" xfId="0" applyFont="1" applyAlignment="1" applyProtection="1">
      <alignment horizontal="left" vertical="center"/>
    </xf>
    <xf numFmtId="4" fontId="50" fillId="0" borderId="0" xfId="0" applyNumberFormat="1" applyFont="1" applyAlignment="1" applyProtection="1">
      <alignment vertical="center"/>
    </xf>
    <xf numFmtId="164" fontId="50" fillId="0" borderId="0" xfId="0" applyNumberFormat="1" applyFont="1" applyAlignment="1" applyProtection="1">
      <alignment horizontal="right" vertical="center"/>
    </xf>
    <xf numFmtId="0" fontId="0" fillId="4" borderId="0" xfId="0" applyFill="1" applyAlignment="1" applyProtection="1">
      <alignment vertical="center"/>
    </xf>
    <xf numFmtId="0" fontId="52" fillId="4" borderId="6" xfId="0" applyFont="1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vertical="center"/>
    </xf>
    <xf numFmtId="0" fontId="52" fillId="4" borderId="7" xfId="0" applyFont="1" applyFill="1" applyBorder="1" applyAlignment="1" applyProtection="1">
      <alignment horizontal="right" vertical="center"/>
    </xf>
    <xf numFmtId="0" fontId="52" fillId="4" borderId="7" xfId="0" applyFont="1" applyFill="1" applyBorder="1" applyAlignment="1" applyProtection="1">
      <alignment horizontal="center" vertical="center"/>
    </xf>
    <xf numFmtId="4" fontId="52" fillId="4" borderId="7" xfId="0" applyNumberFormat="1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51" fillId="0" borderId="0" xfId="0" applyFont="1" applyAlignment="1" applyProtection="1">
      <alignment horizontal="left" vertical="center" wrapText="1"/>
    </xf>
    <xf numFmtId="0" fontId="49" fillId="4" borderId="0" xfId="0" applyFont="1" applyFill="1" applyAlignment="1" applyProtection="1">
      <alignment horizontal="left" vertical="center"/>
    </xf>
    <xf numFmtId="0" fontId="49" fillId="4" borderId="0" xfId="0" applyFont="1" applyFill="1" applyAlignment="1" applyProtection="1">
      <alignment horizontal="right" vertical="center"/>
    </xf>
    <xf numFmtId="0" fontId="65" fillId="0" borderId="0" xfId="0" applyFont="1" applyAlignment="1" applyProtection="1">
      <alignment horizontal="left" vertical="center"/>
    </xf>
    <xf numFmtId="0" fontId="53" fillId="0" borderId="3" xfId="0" applyFont="1" applyBorder="1" applyAlignment="1" applyProtection="1">
      <alignment vertical="center"/>
    </xf>
    <xf numFmtId="0" fontId="53" fillId="0" borderId="0" xfId="0" applyFont="1" applyAlignment="1" applyProtection="1">
      <alignment vertical="center"/>
    </xf>
    <xf numFmtId="0" fontId="53" fillId="0" borderId="20" xfId="0" applyFont="1" applyBorder="1" applyAlignment="1" applyProtection="1">
      <alignment horizontal="left" vertical="center"/>
    </xf>
    <xf numFmtId="0" fontId="53" fillId="0" borderId="20" xfId="0" applyFont="1" applyBorder="1" applyAlignment="1" applyProtection="1">
      <alignment vertical="center"/>
    </xf>
    <xf numFmtId="4" fontId="53" fillId="0" borderId="20" xfId="0" applyNumberFormat="1" applyFont="1" applyBorder="1" applyAlignment="1" applyProtection="1">
      <alignment vertical="center"/>
    </xf>
    <xf numFmtId="0" fontId="54" fillId="0" borderId="3" xfId="0" applyFont="1" applyBorder="1" applyAlignment="1" applyProtection="1">
      <alignment vertical="center"/>
    </xf>
    <xf numFmtId="0" fontId="54" fillId="0" borderId="0" xfId="0" applyFont="1" applyAlignment="1" applyProtection="1">
      <alignment vertical="center"/>
    </xf>
    <xf numFmtId="0" fontId="54" fillId="0" borderId="20" xfId="0" applyFont="1" applyBorder="1" applyAlignment="1" applyProtection="1">
      <alignment horizontal="left" vertical="center"/>
    </xf>
    <xf numFmtId="0" fontId="54" fillId="0" borderId="20" xfId="0" applyFont="1" applyBorder="1" applyAlignment="1" applyProtection="1">
      <alignment vertical="center"/>
    </xf>
    <xf numFmtId="4" fontId="54" fillId="0" borderId="20" xfId="0" applyNumberFormat="1" applyFont="1" applyBorder="1" applyAlignment="1" applyProtection="1">
      <alignment vertical="center"/>
    </xf>
    <xf numFmtId="0" fontId="74" fillId="0" borderId="0" xfId="0" applyFont="1" applyAlignment="1" applyProtection="1">
      <alignment horizontal="left" vertical="center"/>
    </xf>
    <xf numFmtId="0" fontId="7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45" fillId="0" borderId="22" xfId="0" applyFont="1" applyBorder="1" applyAlignment="1" applyProtection="1">
      <alignment horizontal="center" vertical="center"/>
      <protection locked="0"/>
    </xf>
    <xf numFmtId="49" fontId="45" fillId="0" borderId="22" xfId="0" applyNumberFormat="1" applyFont="1" applyBorder="1" applyAlignment="1" applyProtection="1">
      <alignment horizontal="left" vertical="center" wrapText="1"/>
      <protection locked="0"/>
    </xf>
    <xf numFmtId="0" fontId="45" fillId="0" borderId="22" xfId="0" applyFont="1" applyBorder="1" applyAlignment="1" applyProtection="1">
      <alignment horizontal="left" vertical="center" wrapText="1"/>
      <protection locked="0"/>
    </xf>
    <xf numFmtId="0" fontId="45" fillId="0" borderId="22" xfId="0" applyFont="1" applyBorder="1" applyAlignment="1" applyProtection="1">
      <alignment horizontal="center" vertical="center" wrapText="1"/>
      <protection locked="0"/>
    </xf>
    <xf numFmtId="167" fontId="45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76" fillId="0" borderId="0" xfId="0" applyFont="1" applyAlignment="1">
      <alignment vertical="center"/>
    </xf>
    <xf numFmtId="0" fontId="76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 wrapText="1"/>
    </xf>
    <xf numFmtId="167" fontId="76" fillId="0" borderId="0" xfId="0" applyNumberFormat="1" applyFont="1" applyAlignment="1">
      <alignment vertical="center"/>
    </xf>
    <xf numFmtId="0" fontId="76" fillId="0" borderId="14" xfId="0" applyFont="1" applyBorder="1" applyAlignment="1">
      <alignment vertical="center"/>
    </xf>
    <xf numFmtId="0" fontId="76" fillId="0" borderId="15" xfId="0" applyFont="1" applyBorder="1" applyAlignment="1">
      <alignment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Alignment="1" applyProtection="1">
      <alignment vertical="center"/>
    </xf>
    <xf numFmtId="0" fontId="76" fillId="0" borderId="0" xfId="0" applyFont="1" applyAlignment="1" applyProtection="1">
      <alignment horizontal="left" vertical="center" wrapText="1"/>
    </xf>
    <xf numFmtId="167" fontId="76" fillId="0" borderId="0" xfId="0" applyNumberFormat="1" applyFont="1" applyAlignment="1" applyProtection="1">
      <alignment vertical="center"/>
    </xf>
    <xf numFmtId="0" fontId="60" fillId="0" borderId="14" xfId="0" applyFont="1" applyBorder="1" applyAlignment="1">
      <alignment horizontal="left" vertical="center"/>
    </xf>
    <xf numFmtId="0" fontId="77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77" fillId="0" borderId="0" xfId="0" applyFont="1" applyAlignment="1" applyProtection="1">
      <alignment vertical="center"/>
    </xf>
    <xf numFmtId="0" fontId="78" fillId="0" borderId="0" xfId="0" applyFont="1" applyAlignment="1" applyProtection="1">
      <alignment vertical="center"/>
    </xf>
    <xf numFmtId="0" fontId="8" fillId="0" borderId="0" xfId="0" applyFont="1"/>
    <xf numFmtId="0" fontId="8" fillId="0" borderId="3" xfId="0" applyFont="1" applyBorder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62" fillId="0" borderId="0" xfId="0" applyNumberFormat="1" applyFont="1" applyAlignment="1" applyProtection="1">
      <alignment vertical="center"/>
    </xf>
    <xf numFmtId="0" fontId="62" fillId="0" borderId="0" xfId="0" applyFont="1" applyAlignment="1" applyProtection="1">
      <alignment vertical="center"/>
    </xf>
    <xf numFmtId="0" fontId="19" fillId="4" borderId="7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left"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7" fillId="8" borderId="0" xfId="0" applyFont="1" applyFill="1" applyAlignment="1">
      <alignment horizontal="center" vertical="center"/>
    </xf>
    <xf numFmtId="0" fontId="50" fillId="0" borderId="0" xfId="0" applyFont="1" applyAlignment="1" applyProtection="1">
      <alignment horizontal="left" vertical="center" wrapText="1"/>
    </xf>
    <xf numFmtId="0" fontId="50" fillId="0" borderId="0" xfId="0" applyFont="1" applyAlignment="1" applyProtection="1">
      <alignment horizontal="left" vertical="center"/>
    </xf>
    <xf numFmtId="0" fontId="51" fillId="2" borderId="0" xfId="0" applyFont="1" applyFill="1" applyAlignment="1" applyProtection="1">
      <alignment horizontal="left" vertical="center"/>
    </xf>
    <xf numFmtId="0" fontId="51" fillId="0" borderId="0" xfId="0" applyFont="1" applyAlignment="1" applyProtection="1">
      <alignment horizontal="left" vertical="center"/>
    </xf>
    <xf numFmtId="0" fontId="51" fillId="0" borderId="0" xfId="0" applyFont="1" applyAlignment="1" applyProtection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/>
    </xf>
    <xf numFmtId="0" fontId="39" fillId="0" borderId="30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40" fillId="0" borderId="37" xfId="0" applyFont="1" applyBorder="1" applyAlignment="1">
      <alignment horizontal="right" vertical="center"/>
    </xf>
    <xf numFmtId="0" fontId="40" fillId="0" borderId="35" xfId="0" applyFont="1" applyBorder="1" applyAlignment="1">
      <alignment horizontal="right" vertical="center"/>
    </xf>
    <xf numFmtId="0" fontId="39" fillId="0" borderId="27" xfId="0" applyFont="1" applyBorder="1" applyAlignment="1">
      <alignment horizontal="left" vertical="center" wrapText="1"/>
    </xf>
    <xf numFmtId="0" fontId="44" fillId="0" borderId="34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</cellXfs>
  <cellStyles count="4">
    <cellStyle name="Hypertextový odkaz" xfId="1" builtinId="8"/>
    <cellStyle name="Hypertextový odkaz 2" xfId="3"/>
    <cellStyle name="Měna" xfId="2" builtinId="4"/>
    <cellStyle name="Normální" xfId="0" builtinId="0" customBuiltin="1"/>
  </cellStyles>
  <dxfs count="0"/>
  <tableStyles count="0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l.benesovsky/AppData/Local/Microsoft/Windows/INetCache/Content.Outlook/K75Q1Z2J/HV-MEZr0%20-%20Roz&#353;&#237;&#345;en&#237;%20TN%20Litv&#237;nov%20etapa%20I.%20zad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InO 01-D1.1 - Pripojka ho..."/>
      <sheetName val="InO 01-D1.2 - Pripojka ho..."/>
      <sheetName val="InO 02-D2.1 -  Horkovodní..."/>
      <sheetName val="InO 02-D2.2 -  Horkovodni..."/>
      <sheetName val="InO-PS-SO - VRN"/>
      <sheetName val="PS 01 - HVS - Strojní část"/>
      <sheetName val="PS 01.2 - HVS - Elektročást"/>
      <sheetName val="PS 01.3 - HVS - MaR"/>
      <sheetName val="PS 02.2 - Oddělovací stan..."/>
      <sheetName val="PS 03 - Akumulace"/>
      <sheetName val="PS 04 - Demontáže"/>
      <sheetName val="SO 01 - HVS - Stavební část"/>
      <sheetName val="Pokyny pro vyplnění"/>
    </sheetNames>
    <sheetDataSet>
      <sheetData sheetId="0">
        <row r="6">
          <cell r="K6" t="str">
            <v>Rozšíření TN Litvínov etapa I.</v>
          </cell>
        </row>
        <row r="8">
          <cell r="AN8" t="str">
            <v>25. 3. 2024</v>
          </cell>
        </row>
        <row r="10">
          <cell r="AN10" t="str">
            <v>28733118</v>
          </cell>
        </row>
        <row r="11">
          <cell r="E11" t="str">
            <v>Severočeská teplárenská a.s.</v>
          </cell>
          <cell r="AN11" t="str">
            <v>CZ28733118</v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>28662814</v>
          </cell>
        </row>
        <row r="20">
          <cell r="E20" t="str">
            <v>SITEZ s.r.o.</v>
          </cell>
          <cell r="AN20" t="str">
            <v>CZ28662814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733121225" TargetMode="External"/><Relationship Id="rId18" Type="http://schemas.openxmlformats.org/officeDocument/2006/relationships/hyperlink" Target="https://podminky.urs.cz/item/CS_URS_2024_01/734109312" TargetMode="External"/><Relationship Id="rId26" Type="http://schemas.openxmlformats.org/officeDocument/2006/relationships/hyperlink" Target="https://podminky.urs.cz/item/CS_URS_2024_01/734173614" TargetMode="External"/><Relationship Id="rId39" Type="http://schemas.openxmlformats.org/officeDocument/2006/relationships/hyperlink" Target="https://podminky.urs.cz/item/CS_URS_2024_01/230020649" TargetMode="External"/><Relationship Id="rId21" Type="http://schemas.openxmlformats.org/officeDocument/2006/relationships/hyperlink" Target="https://podminky.urs.cz/item/CS_URS_2024_01/734109317" TargetMode="External"/><Relationship Id="rId34" Type="http://schemas.openxmlformats.org/officeDocument/2006/relationships/hyperlink" Target="https://podminky.urs.cz/item/CS_URS_2024_01/998734101" TargetMode="External"/><Relationship Id="rId42" Type="http://schemas.openxmlformats.org/officeDocument/2006/relationships/hyperlink" Target="https://podminky.urs.cz/item/CS_URS_2024_01/230022017" TargetMode="External"/><Relationship Id="rId47" Type="http://schemas.openxmlformats.org/officeDocument/2006/relationships/hyperlink" Target="https://podminky.urs.cz/item/CS_URS_2024_01/230023008" TargetMode="External"/><Relationship Id="rId50" Type="http://schemas.openxmlformats.org/officeDocument/2006/relationships/hyperlink" Target="https://podminky.urs.cz/item/CS_URS_2024_01/230024101" TargetMode="External"/><Relationship Id="rId55" Type="http://schemas.openxmlformats.org/officeDocument/2006/relationships/hyperlink" Target="https://podminky.urs.cz/item/CS_URS_2024_01/043124000" TargetMode="External"/><Relationship Id="rId7" Type="http://schemas.openxmlformats.org/officeDocument/2006/relationships/hyperlink" Target="https://podminky.urs.cz/item/CS_URS_2024_01/998732101" TargetMode="External"/><Relationship Id="rId12" Type="http://schemas.openxmlformats.org/officeDocument/2006/relationships/hyperlink" Target="https://podminky.urs.cz/item/CS_URS_2024_01/733121224" TargetMode="External"/><Relationship Id="rId17" Type="http://schemas.openxmlformats.org/officeDocument/2006/relationships/hyperlink" Target="https://podminky.urs.cz/item/CS_URS_2024_01/998733101" TargetMode="External"/><Relationship Id="rId25" Type="http://schemas.openxmlformats.org/officeDocument/2006/relationships/hyperlink" Target="https://podminky.urs.cz/item/CS_URS_2024_01/734173613" TargetMode="External"/><Relationship Id="rId33" Type="http://schemas.openxmlformats.org/officeDocument/2006/relationships/hyperlink" Target="https://podminky.urs.cz/item/CS_URS_2024_01/734220124" TargetMode="External"/><Relationship Id="rId38" Type="http://schemas.openxmlformats.org/officeDocument/2006/relationships/hyperlink" Target="https://podminky.urs.cz/item/CS_URS_2024_01/230020639" TargetMode="External"/><Relationship Id="rId46" Type="http://schemas.openxmlformats.org/officeDocument/2006/relationships/hyperlink" Target="https://podminky.urs.cz/item/CS_URS_2024_01/230022067" TargetMode="External"/><Relationship Id="rId2" Type="http://schemas.openxmlformats.org/officeDocument/2006/relationships/hyperlink" Target="https://podminky.urs.cz/item/CS_URS_2024_01/713463212" TargetMode="External"/><Relationship Id="rId16" Type="http://schemas.openxmlformats.org/officeDocument/2006/relationships/hyperlink" Target="https://podminky.urs.cz/item/CS_URS_2024_01/733121235" TargetMode="External"/><Relationship Id="rId20" Type="http://schemas.openxmlformats.org/officeDocument/2006/relationships/hyperlink" Target="https://podminky.urs.cz/item/CS_URS_2024_01/734109316" TargetMode="External"/><Relationship Id="rId29" Type="http://schemas.openxmlformats.org/officeDocument/2006/relationships/hyperlink" Target="https://podminky.urs.cz/item/CS_URS_2024_01/734173618" TargetMode="External"/><Relationship Id="rId41" Type="http://schemas.openxmlformats.org/officeDocument/2006/relationships/hyperlink" Target="https://podminky.urs.cz/item/CS_URS_2024_01/230020664" TargetMode="External"/><Relationship Id="rId54" Type="http://schemas.openxmlformats.org/officeDocument/2006/relationships/hyperlink" Target="https://podminky.urs.cz/item/CS_URS_2024_01/013254000" TargetMode="External"/><Relationship Id="rId1" Type="http://schemas.openxmlformats.org/officeDocument/2006/relationships/hyperlink" Target="https://podminky.urs.cz/item/CS_URS_2024_01/713463211" TargetMode="External"/><Relationship Id="rId6" Type="http://schemas.openxmlformats.org/officeDocument/2006/relationships/hyperlink" Target="https://podminky.urs.cz/item/CS_URS_2024_01/732429123" TargetMode="External"/><Relationship Id="rId11" Type="http://schemas.openxmlformats.org/officeDocument/2006/relationships/hyperlink" Target="https://podminky.urs.cz/item/CS_URS_2024_01/733121219" TargetMode="External"/><Relationship Id="rId24" Type="http://schemas.openxmlformats.org/officeDocument/2006/relationships/hyperlink" Target="https://podminky.urs.cz/item/CS_URS_2024_01/734134747" TargetMode="External"/><Relationship Id="rId32" Type="http://schemas.openxmlformats.org/officeDocument/2006/relationships/hyperlink" Target="https://podminky.urs.cz/item/CS_URS_2024_01/734173623" TargetMode="External"/><Relationship Id="rId37" Type="http://schemas.openxmlformats.org/officeDocument/2006/relationships/hyperlink" Target="https://podminky.urs.cz/item/CS_URS_2024_01/230020627" TargetMode="External"/><Relationship Id="rId40" Type="http://schemas.openxmlformats.org/officeDocument/2006/relationships/hyperlink" Target="https://podminky.urs.cz/item/CS_URS_2024_01/230020662" TargetMode="External"/><Relationship Id="rId45" Type="http://schemas.openxmlformats.org/officeDocument/2006/relationships/hyperlink" Target="https://podminky.urs.cz/item/CS_URS_2024_01/230022057" TargetMode="External"/><Relationship Id="rId53" Type="http://schemas.openxmlformats.org/officeDocument/2006/relationships/hyperlink" Target="https://podminky.urs.cz/item/CS_URS_2024_01/230021020" TargetMode="External"/><Relationship Id="rId58" Type="http://schemas.openxmlformats.org/officeDocument/2006/relationships/drawing" Target="../drawings/drawing10.xml"/><Relationship Id="rId5" Type="http://schemas.openxmlformats.org/officeDocument/2006/relationships/hyperlink" Target="https://podminky.urs.cz/item/CS_URS_2024_01/732320814" TargetMode="External"/><Relationship Id="rId15" Type="http://schemas.openxmlformats.org/officeDocument/2006/relationships/hyperlink" Target="https://podminky.urs.cz/item/CS_URS_2024_01/733121239" TargetMode="External"/><Relationship Id="rId23" Type="http://schemas.openxmlformats.org/officeDocument/2006/relationships/hyperlink" Target="https://podminky.urs.cz/item/CS_URS_2024_01/734109319" TargetMode="External"/><Relationship Id="rId28" Type="http://schemas.openxmlformats.org/officeDocument/2006/relationships/hyperlink" Target="https://podminky.urs.cz/item/CS_URS_2024_01/734173617" TargetMode="External"/><Relationship Id="rId36" Type="http://schemas.openxmlformats.org/officeDocument/2006/relationships/hyperlink" Target="https://podminky.urs.cz/item/CS_URS_2024_01/734163452" TargetMode="External"/><Relationship Id="rId49" Type="http://schemas.openxmlformats.org/officeDocument/2006/relationships/hyperlink" Target="https://podminky.urs.cz/item/CS_URS_2024_01/230024088" TargetMode="External"/><Relationship Id="rId57" Type="http://schemas.openxmlformats.org/officeDocument/2006/relationships/printerSettings" Target="../printerSettings/printerSettings7.bin"/><Relationship Id="rId10" Type="http://schemas.openxmlformats.org/officeDocument/2006/relationships/hyperlink" Target="https://podminky.urs.cz/item/CS_URS_2024_01/733121217" TargetMode="External"/><Relationship Id="rId19" Type="http://schemas.openxmlformats.org/officeDocument/2006/relationships/hyperlink" Target="https://podminky.urs.cz/item/CS_URS_2024_01/734109313" TargetMode="External"/><Relationship Id="rId31" Type="http://schemas.openxmlformats.org/officeDocument/2006/relationships/hyperlink" Target="https://podminky.urs.cz/item/CS_URS_2024_01/734173622" TargetMode="External"/><Relationship Id="rId44" Type="http://schemas.openxmlformats.org/officeDocument/2006/relationships/hyperlink" Target="https://podminky.urs.cz/item/CS_URS_2024_01/230024047" TargetMode="External"/><Relationship Id="rId52" Type="http://schemas.openxmlformats.org/officeDocument/2006/relationships/hyperlink" Target="https://podminky.urs.cz/item/CS_URS_2024_01/230023067" TargetMode="External"/><Relationship Id="rId4" Type="http://schemas.openxmlformats.org/officeDocument/2006/relationships/hyperlink" Target="https://podminky.urs.cz/item/CS_URS_2024_01/732199100" TargetMode="External"/><Relationship Id="rId9" Type="http://schemas.openxmlformats.org/officeDocument/2006/relationships/hyperlink" Target="https://podminky.urs.cz/item/CS_URS_2024_01/733121214" TargetMode="External"/><Relationship Id="rId14" Type="http://schemas.openxmlformats.org/officeDocument/2006/relationships/hyperlink" Target="https://podminky.urs.cz/item/CS_URS_2024_01/733121228" TargetMode="External"/><Relationship Id="rId22" Type="http://schemas.openxmlformats.org/officeDocument/2006/relationships/hyperlink" Target="https://podminky.urs.cz/item/CS_URS_2024_01/734109319" TargetMode="External"/><Relationship Id="rId27" Type="http://schemas.openxmlformats.org/officeDocument/2006/relationships/hyperlink" Target="https://podminky.urs.cz/item/CS_URS_2024_01/734173616" TargetMode="External"/><Relationship Id="rId30" Type="http://schemas.openxmlformats.org/officeDocument/2006/relationships/hyperlink" Target="https://podminky.urs.cz/item/CS_URS_2024_01/734173621" TargetMode="External"/><Relationship Id="rId35" Type="http://schemas.openxmlformats.org/officeDocument/2006/relationships/hyperlink" Target="https://podminky.urs.cz/item/CS_URS_2024_01/734109320" TargetMode="External"/><Relationship Id="rId43" Type="http://schemas.openxmlformats.org/officeDocument/2006/relationships/hyperlink" Target="https://podminky.urs.cz/item/CS_URS_2024_01/230022045" TargetMode="External"/><Relationship Id="rId48" Type="http://schemas.openxmlformats.org/officeDocument/2006/relationships/hyperlink" Target="https://podminky.urs.cz/item/CS_URS_2024_01/230023037" TargetMode="External"/><Relationship Id="rId56" Type="http://schemas.openxmlformats.org/officeDocument/2006/relationships/hyperlink" Target="https://podminky.urs.cz/item/CS_URS_2024_01/043144000" TargetMode="External"/><Relationship Id="rId8" Type="http://schemas.openxmlformats.org/officeDocument/2006/relationships/hyperlink" Target="https://podminky.urs.cz/item/CS_URS_2024_01/733121210" TargetMode="External"/><Relationship Id="rId51" Type="http://schemas.openxmlformats.org/officeDocument/2006/relationships/hyperlink" Target="https://podminky.urs.cz/item/CS_URS_2024_01/230023101" TargetMode="External"/><Relationship Id="rId3" Type="http://schemas.openxmlformats.org/officeDocument/2006/relationships/hyperlink" Target="https://podminky.urs.cz/item/CS_URS_2024_01/99871310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podminky.urs.cz/item/CS_URS_2024_01/99874220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podminky.urs.cz/item/CS_URS_2024_01/998741201" TargetMode="External"/><Relationship Id="rId1" Type="http://schemas.openxmlformats.org/officeDocument/2006/relationships/hyperlink" Target="https://podminky.urs.cz/item/CS_URS_2024_01/741810002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31310815" TargetMode="External"/><Relationship Id="rId13" Type="http://schemas.openxmlformats.org/officeDocument/2006/relationships/hyperlink" Target="https://podminky.urs.cz/item/CS_URS_2024_01/732225815" TargetMode="External"/><Relationship Id="rId18" Type="http://schemas.openxmlformats.org/officeDocument/2006/relationships/hyperlink" Target="https://podminky.urs.cz/item/CS_URS_2024_01/998732101" TargetMode="External"/><Relationship Id="rId26" Type="http://schemas.openxmlformats.org/officeDocument/2006/relationships/hyperlink" Target="https://podminky.urs.cz/item/CS_URS_2024_01/733120844" TargetMode="External"/><Relationship Id="rId3" Type="http://schemas.openxmlformats.org/officeDocument/2006/relationships/hyperlink" Target="https://podminky.urs.cz/item/CS_URS_2024_01/713300822" TargetMode="External"/><Relationship Id="rId21" Type="http://schemas.openxmlformats.org/officeDocument/2006/relationships/hyperlink" Target="https://podminky.urs.cz/item/CS_URS_2024_01/998732199" TargetMode="External"/><Relationship Id="rId34" Type="http://schemas.openxmlformats.org/officeDocument/2006/relationships/hyperlink" Target="https://podminky.urs.cz/item/CS_URS_2024_01/734100823" TargetMode="External"/><Relationship Id="rId7" Type="http://schemas.openxmlformats.org/officeDocument/2006/relationships/hyperlink" Target="https://podminky.urs.cz/item/CS_URS_2024_01/998713199" TargetMode="External"/><Relationship Id="rId12" Type="http://schemas.openxmlformats.org/officeDocument/2006/relationships/hyperlink" Target="https://podminky.urs.cz/item/CS_URS_2024_01/732224815" TargetMode="External"/><Relationship Id="rId17" Type="http://schemas.openxmlformats.org/officeDocument/2006/relationships/hyperlink" Target="https://podminky.urs.cz/item/CS_URS_2024_01/732420816" TargetMode="External"/><Relationship Id="rId25" Type="http://schemas.openxmlformats.org/officeDocument/2006/relationships/hyperlink" Target="https://podminky.urs.cz/item/CS_URS_2024_01/733120839" TargetMode="External"/><Relationship Id="rId33" Type="http://schemas.openxmlformats.org/officeDocument/2006/relationships/hyperlink" Target="https://podminky.urs.cz/item/CS_URS_2024_01/734100812" TargetMode="External"/><Relationship Id="rId2" Type="http://schemas.openxmlformats.org/officeDocument/2006/relationships/hyperlink" Target="https://podminky.urs.cz/item/CS_URS_2024_01/713300813" TargetMode="External"/><Relationship Id="rId16" Type="http://schemas.openxmlformats.org/officeDocument/2006/relationships/hyperlink" Target="https://podminky.urs.cz/item/CS_URS_2024_01/732420815" TargetMode="External"/><Relationship Id="rId20" Type="http://schemas.openxmlformats.org/officeDocument/2006/relationships/hyperlink" Target="https://podminky.urs.cz/item/CS_URS_2024_01/998732194" TargetMode="External"/><Relationship Id="rId29" Type="http://schemas.openxmlformats.org/officeDocument/2006/relationships/hyperlink" Target="https://podminky.urs.cz/item/CS_URS_2024_01/733193939" TargetMode="External"/><Relationship Id="rId1" Type="http://schemas.openxmlformats.org/officeDocument/2006/relationships/hyperlink" Target="https://podminky.urs.cz/item/CS_URS_2024_01/997013814" TargetMode="External"/><Relationship Id="rId6" Type="http://schemas.openxmlformats.org/officeDocument/2006/relationships/hyperlink" Target="https://podminky.urs.cz/item/CS_URS_2024_01/998713194" TargetMode="External"/><Relationship Id="rId11" Type="http://schemas.openxmlformats.org/officeDocument/2006/relationships/hyperlink" Target="https://podminky.urs.cz/item/CS_URS_2024_01/732221815" TargetMode="External"/><Relationship Id="rId24" Type="http://schemas.openxmlformats.org/officeDocument/2006/relationships/hyperlink" Target="https://podminky.urs.cz/item/CS_URS_2024_01/733120836" TargetMode="External"/><Relationship Id="rId32" Type="http://schemas.openxmlformats.org/officeDocument/2006/relationships/hyperlink" Target="https://podminky.urs.cz/item/CS_URS_2024_01/998733199" TargetMode="External"/><Relationship Id="rId37" Type="http://schemas.openxmlformats.org/officeDocument/2006/relationships/drawing" Target="../drawings/drawing13.xml"/><Relationship Id="rId5" Type="http://schemas.openxmlformats.org/officeDocument/2006/relationships/hyperlink" Target="https://podminky.urs.cz/item/CS_URS_2024_01/998713102" TargetMode="External"/><Relationship Id="rId15" Type="http://schemas.openxmlformats.org/officeDocument/2006/relationships/hyperlink" Target="https://podminky.urs.cz/item/CS_URS_2024_01/732292820" TargetMode="External"/><Relationship Id="rId23" Type="http://schemas.openxmlformats.org/officeDocument/2006/relationships/hyperlink" Target="https://podminky.urs.cz/item/CS_URS_2024_01/733110810" TargetMode="External"/><Relationship Id="rId28" Type="http://schemas.openxmlformats.org/officeDocument/2006/relationships/hyperlink" Target="https://podminky.urs.cz/item/CS_URS_2024_01/733193935" TargetMode="External"/><Relationship Id="rId36" Type="http://schemas.openxmlformats.org/officeDocument/2006/relationships/hyperlink" Target="https://podminky.urs.cz/item/CS_URS_2024_01/751511890" TargetMode="External"/><Relationship Id="rId10" Type="http://schemas.openxmlformats.org/officeDocument/2006/relationships/hyperlink" Target="https://podminky.urs.cz/item/CS_URS_2024_01/998731101" TargetMode="External"/><Relationship Id="rId19" Type="http://schemas.openxmlformats.org/officeDocument/2006/relationships/hyperlink" Target="https://podminky.urs.cz/item/CS_URS_2024_01/998732101" TargetMode="External"/><Relationship Id="rId31" Type="http://schemas.openxmlformats.org/officeDocument/2006/relationships/hyperlink" Target="https://podminky.urs.cz/item/CS_URS_2024_01/998733194" TargetMode="External"/><Relationship Id="rId4" Type="http://schemas.openxmlformats.org/officeDocument/2006/relationships/hyperlink" Target="https://podminky.urs.cz/item/CS_URS_2024_01/713420813" TargetMode="External"/><Relationship Id="rId9" Type="http://schemas.openxmlformats.org/officeDocument/2006/relationships/hyperlink" Target="https://podminky.urs.cz/item/CS_URS_2024_01/731391815" TargetMode="External"/><Relationship Id="rId14" Type="http://schemas.openxmlformats.org/officeDocument/2006/relationships/hyperlink" Target="https://podminky.urs.cz/item/CS_URS_2024_01/732226811" TargetMode="External"/><Relationship Id="rId22" Type="http://schemas.openxmlformats.org/officeDocument/2006/relationships/hyperlink" Target="https://podminky.urs.cz/item/CS_URS_2024_01/731202880" TargetMode="External"/><Relationship Id="rId27" Type="http://schemas.openxmlformats.org/officeDocument/2006/relationships/hyperlink" Target="https://podminky.urs.cz/item/CS_URS_2024_01/733191917" TargetMode="External"/><Relationship Id="rId30" Type="http://schemas.openxmlformats.org/officeDocument/2006/relationships/hyperlink" Target="https://podminky.urs.cz/item/CS_URS_2024_01/998733101" TargetMode="External"/><Relationship Id="rId35" Type="http://schemas.openxmlformats.org/officeDocument/2006/relationships/hyperlink" Target="https://podminky.urs.cz/item/CS_URS_2024_01/99873410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271542211" TargetMode="External"/><Relationship Id="rId13" Type="http://schemas.openxmlformats.org/officeDocument/2006/relationships/hyperlink" Target="https://podminky.urs.cz/item/CS_URS_2024_01/451577777" TargetMode="External"/><Relationship Id="rId18" Type="http://schemas.openxmlformats.org/officeDocument/2006/relationships/hyperlink" Target="https://podminky.urs.cz/item/CS_URS_2024_01/916131113" TargetMode="External"/><Relationship Id="rId26" Type="http://schemas.openxmlformats.org/officeDocument/2006/relationships/hyperlink" Target="https://podminky.urs.cz/item/CS_URS_2024_01/783826201" TargetMode="External"/><Relationship Id="rId3" Type="http://schemas.openxmlformats.org/officeDocument/2006/relationships/hyperlink" Target="https://podminky.urs.cz/item/CS_URS_2024_01/167151101" TargetMode="External"/><Relationship Id="rId21" Type="http://schemas.openxmlformats.org/officeDocument/2006/relationships/hyperlink" Target="https://podminky.urs.cz/item/CS_URS_2023_02/997013509" TargetMode="External"/><Relationship Id="rId7" Type="http://schemas.openxmlformats.org/officeDocument/2006/relationships/hyperlink" Target="https://podminky.urs.cz/item/CS_URS_2024_01/181411131" TargetMode="External"/><Relationship Id="rId12" Type="http://schemas.openxmlformats.org/officeDocument/2006/relationships/hyperlink" Target="https://podminky.urs.cz/item/CS_URS_2024_01/348401320" TargetMode="External"/><Relationship Id="rId17" Type="http://schemas.openxmlformats.org/officeDocument/2006/relationships/hyperlink" Target="https://podminky.urs.cz/item/CS_URS_2024_01/914431112" TargetMode="External"/><Relationship Id="rId25" Type="http://schemas.openxmlformats.org/officeDocument/2006/relationships/hyperlink" Target="https://podminky.urs.cz/item/CS_URS_2024_01/783823103" TargetMode="External"/><Relationship Id="rId2" Type="http://schemas.openxmlformats.org/officeDocument/2006/relationships/hyperlink" Target="https://podminky.urs.cz/item/CS_URS_2024_01/131251103" TargetMode="External"/><Relationship Id="rId16" Type="http://schemas.openxmlformats.org/officeDocument/2006/relationships/hyperlink" Target="https://podminky.urs.cz/item/CS_URS_2024_01/596212210" TargetMode="External"/><Relationship Id="rId20" Type="http://schemas.openxmlformats.org/officeDocument/2006/relationships/hyperlink" Target="https://podminky.urs.cz/item/CS_URS_2024_01/977151131" TargetMode="External"/><Relationship Id="rId29" Type="http://schemas.openxmlformats.org/officeDocument/2006/relationships/drawing" Target="../drawings/drawing14.xml"/><Relationship Id="rId1" Type="http://schemas.openxmlformats.org/officeDocument/2006/relationships/hyperlink" Target="https://podminky.urs.cz/item/CS_URS_2024_01/121103111" TargetMode="External"/><Relationship Id="rId6" Type="http://schemas.openxmlformats.org/officeDocument/2006/relationships/hyperlink" Target="https://podminky.urs.cz/item/CS_URS_2024_01/181311103" TargetMode="External"/><Relationship Id="rId11" Type="http://schemas.openxmlformats.org/officeDocument/2006/relationships/hyperlink" Target="https://podminky.urs.cz/item/CS_URS_2024_01/348401130" TargetMode="External"/><Relationship Id="rId24" Type="http://schemas.openxmlformats.org/officeDocument/2006/relationships/hyperlink" Target="https://podminky.urs.cz/item/CS_URS_2024_01/998223011" TargetMode="External"/><Relationship Id="rId5" Type="http://schemas.openxmlformats.org/officeDocument/2006/relationships/hyperlink" Target="https://podminky.urs.cz/item/CS_URS_2024_01/171251201" TargetMode="External"/><Relationship Id="rId15" Type="http://schemas.openxmlformats.org/officeDocument/2006/relationships/hyperlink" Target="https://podminky.urs.cz/item/CS_URS_2024_01/564871011" TargetMode="External"/><Relationship Id="rId23" Type="http://schemas.openxmlformats.org/officeDocument/2006/relationships/hyperlink" Target="https://podminky.urs.cz/item/CS_URS_2023_02/998012021" TargetMode="External"/><Relationship Id="rId28" Type="http://schemas.openxmlformats.org/officeDocument/2006/relationships/hyperlink" Target="https://podminky.urs.cz/item/CS_URS_2024_01/210280222" TargetMode="External"/><Relationship Id="rId10" Type="http://schemas.openxmlformats.org/officeDocument/2006/relationships/hyperlink" Target="https://podminky.urs.cz/item/CS_URS_2024_01/348101110" TargetMode="External"/><Relationship Id="rId19" Type="http://schemas.openxmlformats.org/officeDocument/2006/relationships/hyperlink" Target="https://podminky.urs.cz/item/CS_URS_2024_01/916231113" TargetMode="External"/><Relationship Id="rId4" Type="http://schemas.openxmlformats.org/officeDocument/2006/relationships/hyperlink" Target="https://podminky.urs.cz/item/CS_URS_2024_01/171201231" TargetMode="External"/><Relationship Id="rId9" Type="http://schemas.openxmlformats.org/officeDocument/2006/relationships/hyperlink" Target="https://podminky.urs.cz/item/CS_URS_2024_01/338171113" TargetMode="External"/><Relationship Id="rId14" Type="http://schemas.openxmlformats.org/officeDocument/2006/relationships/hyperlink" Target="https://podminky.urs.cz/item/CS_URS_2024_01/564710001" TargetMode="External"/><Relationship Id="rId22" Type="http://schemas.openxmlformats.org/officeDocument/2006/relationships/hyperlink" Target="https://podminky.urs.cz/item/CS_URS_2023_02/997013511" TargetMode="External"/><Relationship Id="rId27" Type="http://schemas.openxmlformats.org/officeDocument/2006/relationships/hyperlink" Target="https://podminky.urs.cz/item/CS_URS_2024_01/78389620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67151111" TargetMode="External"/><Relationship Id="rId18" Type="http://schemas.openxmlformats.org/officeDocument/2006/relationships/hyperlink" Target="https://podminky.urs.cz/item/CS_URS_2024_01/181411133" TargetMode="External"/><Relationship Id="rId26" Type="http://schemas.openxmlformats.org/officeDocument/2006/relationships/hyperlink" Target="https://podminky.urs.cz/item/CS_URS_2024_01/564750011" TargetMode="External"/><Relationship Id="rId39" Type="http://schemas.openxmlformats.org/officeDocument/2006/relationships/hyperlink" Target="https://podminky.urs.cz/item/CS_URS_2024_01/919735114" TargetMode="External"/><Relationship Id="rId21" Type="http://schemas.openxmlformats.org/officeDocument/2006/relationships/hyperlink" Target="https://podminky.urs.cz/item/CS_URS_2024_01/275356021" TargetMode="External"/><Relationship Id="rId34" Type="http://schemas.openxmlformats.org/officeDocument/2006/relationships/hyperlink" Target="https://podminky.urs.cz/item/CS_URS_2023_02/916131113" TargetMode="External"/><Relationship Id="rId42" Type="http://schemas.openxmlformats.org/officeDocument/2006/relationships/hyperlink" Target="https://podminky.urs.cz/item/CS_URS_2024_01/HZS4212" TargetMode="External"/><Relationship Id="rId47" Type="http://schemas.openxmlformats.org/officeDocument/2006/relationships/hyperlink" Target="https://podminky.urs.cz/item/CS_URS_2024_01/013294000" TargetMode="External"/><Relationship Id="rId50" Type="http://schemas.openxmlformats.org/officeDocument/2006/relationships/hyperlink" Target="https://podminky.urs.cz/item/CS_URS_2024_01/034303000" TargetMode="External"/><Relationship Id="rId55" Type="http://schemas.openxmlformats.org/officeDocument/2006/relationships/hyperlink" Target="https://podminky.urs.cz/item/CS_URS_2024_02/997221873" TargetMode="External"/><Relationship Id="rId7" Type="http://schemas.openxmlformats.org/officeDocument/2006/relationships/hyperlink" Target="https://podminky.urs.cz/item/CS_URS_2024_01/121151113" TargetMode="External"/><Relationship Id="rId12" Type="http://schemas.openxmlformats.org/officeDocument/2006/relationships/hyperlink" Target="https://podminky.urs.cz/item/CS_URS_2024_01/162351103" TargetMode="External"/><Relationship Id="rId17" Type="http://schemas.openxmlformats.org/officeDocument/2006/relationships/hyperlink" Target="https://podminky.urs.cz/item/CS_URS_2024_01/181351113" TargetMode="External"/><Relationship Id="rId25" Type="http://schemas.openxmlformats.org/officeDocument/2006/relationships/hyperlink" Target="https://podminky.urs.cz/item/CS_URS_2024_01/564651111" TargetMode="External"/><Relationship Id="rId33" Type="http://schemas.openxmlformats.org/officeDocument/2006/relationships/hyperlink" Target="https://podminky.urs.cz/item/CS_URS_2023_02/596211110" TargetMode="External"/><Relationship Id="rId38" Type="http://schemas.openxmlformats.org/officeDocument/2006/relationships/hyperlink" Target="https://podminky.urs.cz/item/CS_URS_2024_01/919735112" TargetMode="External"/><Relationship Id="rId46" Type="http://schemas.openxmlformats.org/officeDocument/2006/relationships/hyperlink" Target="https://podminky.urs.cz/item/CS_URS_2024_01/013274000" TargetMode="External"/><Relationship Id="rId2" Type="http://schemas.openxmlformats.org/officeDocument/2006/relationships/hyperlink" Target="https://podminky.urs.cz/item/CS_URS_2024_01/113107032" TargetMode="External"/><Relationship Id="rId16" Type="http://schemas.openxmlformats.org/officeDocument/2006/relationships/hyperlink" Target="https://podminky.urs.cz/item/CS_URS_2024_01/181006113" TargetMode="External"/><Relationship Id="rId20" Type="http://schemas.openxmlformats.org/officeDocument/2006/relationships/hyperlink" Target="https://podminky.urs.cz/item/CS_URS_2024_01/275326131" TargetMode="External"/><Relationship Id="rId29" Type="http://schemas.openxmlformats.org/officeDocument/2006/relationships/hyperlink" Target="https://podminky.urs.cz/item/CS_URS_2023_02/565145101" TargetMode="External"/><Relationship Id="rId41" Type="http://schemas.openxmlformats.org/officeDocument/2006/relationships/hyperlink" Target="https://podminky.urs.cz/item/CS_URS_2024_01/HZS3232" TargetMode="External"/><Relationship Id="rId54" Type="http://schemas.openxmlformats.org/officeDocument/2006/relationships/hyperlink" Target="https://podminky.urs.cz/item/CS_URS_2024_02/997221579" TargetMode="External"/><Relationship Id="rId1" Type="http://schemas.openxmlformats.org/officeDocument/2006/relationships/hyperlink" Target="https://podminky.urs.cz/item/CS_URS_2024_01/113106371" TargetMode="External"/><Relationship Id="rId6" Type="http://schemas.openxmlformats.org/officeDocument/2006/relationships/hyperlink" Target="https://podminky.urs.cz/item/CS_URS_2024_01/121103111" TargetMode="External"/><Relationship Id="rId11" Type="http://schemas.openxmlformats.org/officeDocument/2006/relationships/hyperlink" Target="https://podminky.urs.cz/item/CS_URS_2024_01/151101112" TargetMode="External"/><Relationship Id="rId24" Type="http://schemas.openxmlformats.org/officeDocument/2006/relationships/hyperlink" Target="https://podminky.urs.cz/item/CS_URS_2024_01/741132001" TargetMode="External"/><Relationship Id="rId32" Type="http://schemas.openxmlformats.org/officeDocument/2006/relationships/hyperlink" Target="https://podminky.urs.cz/item/CS_URS_2023_02/577154211" TargetMode="External"/><Relationship Id="rId37" Type="http://schemas.openxmlformats.org/officeDocument/2006/relationships/hyperlink" Target="https://podminky.urs.cz/item/CS_URS_2023_02/919735111" TargetMode="External"/><Relationship Id="rId40" Type="http://schemas.openxmlformats.org/officeDocument/2006/relationships/hyperlink" Target="https://podminky.urs.cz/item/CS_URS_2024_01/460751112" TargetMode="External"/><Relationship Id="rId45" Type="http://schemas.openxmlformats.org/officeDocument/2006/relationships/hyperlink" Target="https://podminky.urs.cz/item/CS_URS_2024_01/013254000" TargetMode="External"/><Relationship Id="rId53" Type="http://schemas.openxmlformats.org/officeDocument/2006/relationships/hyperlink" Target="https://podminky.urs.cz/item/CS_URS_2024_02/997221571" TargetMode="External"/><Relationship Id="rId58" Type="http://schemas.openxmlformats.org/officeDocument/2006/relationships/drawing" Target="../drawings/drawing2.xml"/><Relationship Id="rId5" Type="http://schemas.openxmlformats.org/officeDocument/2006/relationships/hyperlink" Target="https://podminky.urs.cz/item/CS_URS_2024_01/113154114" TargetMode="External"/><Relationship Id="rId15" Type="http://schemas.openxmlformats.org/officeDocument/2006/relationships/hyperlink" Target="https://podminky.urs.cz/item/CS_URS_2024_01/175151101" TargetMode="External"/><Relationship Id="rId23" Type="http://schemas.openxmlformats.org/officeDocument/2006/relationships/hyperlink" Target="https://podminky.urs.cz/item/CS_URS_2024_01/382121121" TargetMode="External"/><Relationship Id="rId28" Type="http://schemas.openxmlformats.org/officeDocument/2006/relationships/hyperlink" Target="https://podminky.urs.cz/item/CS_URS_2024_01/564952111" TargetMode="External"/><Relationship Id="rId36" Type="http://schemas.openxmlformats.org/officeDocument/2006/relationships/hyperlink" Target="https://podminky.urs.cz/item/CS_URS_2023_02/916331112" TargetMode="External"/><Relationship Id="rId49" Type="http://schemas.openxmlformats.org/officeDocument/2006/relationships/hyperlink" Target="https://podminky.urs.cz/item/CS_URS_2024_01/034103000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podminky.urs.cz/item/CS_URS_2024_01/151101102" TargetMode="External"/><Relationship Id="rId19" Type="http://schemas.openxmlformats.org/officeDocument/2006/relationships/hyperlink" Target="https://podminky.urs.cz/item/CS_URS_2024_01/213311151" TargetMode="External"/><Relationship Id="rId31" Type="http://schemas.openxmlformats.org/officeDocument/2006/relationships/hyperlink" Target="https://podminky.urs.cz/item/CS_URS_2023_02/573211108" TargetMode="External"/><Relationship Id="rId44" Type="http://schemas.openxmlformats.org/officeDocument/2006/relationships/hyperlink" Target="https://podminky.urs.cz/item/CS_URS_2024_01/012303000" TargetMode="External"/><Relationship Id="rId52" Type="http://schemas.openxmlformats.org/officeDocument/2006/relationships/hyperlink" Target="https://podminky.urs.cz/item/CS_URS_2024_01/072103001" TargetMode="External"/><Relationship Id="rId4" Type="http://schemas.openxmlformats.org/officeDocument/2006/relationships/hyperlink" Target="https://podminky.urs.cz/item/CS_URS_2024_01/113154123" TargetMode="External"/><Relationship Id="rId9" Type="http://schemas.openxmlformats.org/officeDocument/2006/relationships/hyperlink" Target="https://podminky.urs.cz/item/CS_URS_2024_01/131451104" TargetMode="External"/><Relationship Id="rId14" Type="http://schemas.openxmlformats.org/officeDocument/2006/relationships/hyperlink" Target="https://podminky.urs.cz/item/CS_URS_2024_01/174151101" TargetMode="External"/><Relationship Id="rId22" Type="http://schemas.openxmlformats.org/officeDocument/2006/relationships/hyperlink" Target="https://podminky.urs.cz/item/CS_URS_2024_01/275356022" TargetMode="External"/><Relationship Id="rId27" Type="http://schemas.openxmlformats.org/officeDocument/2006/relationships/hyperlink" Target="https://podminky.urs.cz/item/CS_URS_2024_01/564770111" TargetMode="External"/><Relationship Id="rId30" Type="http://schemas.openxmlformats.org/officeDocument/2006/relationships/hyperlink" Target="https://podminky.urs.cz/item/CS_URS_2023_02/573111111" TargetMode="External"/><Relationship Id="rId35" Type="http://schemas.openxmlformats.org/officeDocument/2006/relationships/hyperlink" Target="https://podminky.urs.cz/item/CS_URS_2024_01/916231113" TargetMode="External"/><Relationship Id="rId43" Type="http://schemas.openxmlformats.org/officeDocument/2006/relationships/hyperlink" Target="https://podminky.urs.cz/item/CS_URS_2024_01/012103000" TargetMode="External"/><Relationship Id="rId48" Type="http://schemas.openxmlformats.org/officeDocument/2006/relationships/hyperlink" Target="https://podminky.urs.cz/item/CS_URS_2024_01/031303000" TargetMode="External"/><Relationship Id="rId56" Type="http://schemas.openxmlformats.org/officeDocument/2006/relationships/hyperlink" Target="https://podminky.urs.cz/item/CS_URS_2024_02/997221875" TargetMode="External"/><Relationship Id="rId8" Type="http://schemas.openxmlformats.org/officeDocument/2006/relationships/hyperlink" Target="https://podminky.urs.cz/item/CS_URS_2024_01/131151102" TargetMode="External"/><Relationship Id="rId51" Type="http://schemas.openxmlformats.org/officeDocument/2006/relationships/hyperlink" Target="https://podminky.urs.cz/item/CS_URS_2024_01/043154000" TargetMode="External"/><Relationship Id="rId3" Type="http://schemas.openxmlformats.org/officeDocument/2006/relationships/hyperlink" Target="https://podminky.urs.cz/item/CS_URS_2024_01/1132021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230025113" TargetMode="External"/><Relationship Id="rId13" Type="http://schemas.openxmlformats.org/officeDocument/2006/relationships/hyperlink" Target="https://podminky.urs.cz/item/CS_URS_2024_01/HZS1431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podminky.urs.cz/item/CS_URS_2023_02/867360111" TargetMode="External"/><Relationship Id="rId7" Type="http://schemas.openxmlformats.org/officeDocument/2006/relationships/hyperlink" Target="https://podminky.urs.cz/item/CS_URS_2024_01/230024101" TargetMode="External"/><Relationship Id="rId12" Type="http://schemas.openxmlformats.org/officeDocument/2006/relationships/hyperlink" Target="https://podminky.urs.cz/item/CS_URS_2024_01/230170004" TargetMode="External"/><Relationship Id="rId17" Type="http://schemas.openxmlformats.org/officeDocument/2006/relationships/hyperlink" Target="https://podminky.urs.cz/item/CS_URS_2024_01/043144000" TargetMode="External"/><Relationship Id="rId2" Type="http://schemas.openxmlformats.org/officeDocument/2006/relationships/hyperlink" Target="https://podminky.urs.cz/item/CS_URS_2023_02/867350110" TargetMode="External"/><Relationship Id="rId16" Type="http://schemas.openxmlformats.org/officeDocument/2006/relationships/hyperlink" Target="https://podminky.urs.cz/item/CS_URS_2024_01/043124000" TargetMode="External"/><Relationship Id="rId1" Type="http://schemas.openxmlformats.org/officeDocument/2006/relationships/hyperlink" Target="https://podminky.urs.cz/item/CS_URS_2023_02/866351013" TargetMode="External"/><Relationship Id="rId6" Type="http://schemas.openxmlformats.org/officeDocument/2006/relationships/hyperlink" Target="https://podminky.urs.cz/item/CS_URS_2024_01/230024101" TargetMode="External"/><Relationship Id="rId11" Type="http://schemas.openxmlformats.org/officeDocument/2006/relationships/hyperlink" Target="https://podminky.urs.cz/item/CS_URS_2024_01/230170005" TargetMode="External"/><Relationship Id="rId5" Type="http://schemas.openxmlformats.org/officeDocument/2006/relationships/hyperlink" Target="https://podminky.urs.cz/item/CS_URS_2024_01/899722111" TargetMode="External"/><Relationship Id="rId15" Type="http://schemas.openxmlformats.org/officeDocument/2006/relationships/hyperlink" Target="https://podminky.urs.cz/item/CS_URS_2024_01/012203000" TargetMode="External"/><Relationship Id="rId10" Type="http://schemas.openxmlformats.org/officeDocument/2006/relationships/hyperlink" Target="https://podminky.urs.cz/item/CS_URS_2024_01/230170014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s://podminky.urs.cz/item/CS_URS_2024_01/892351111" TargetMode="External"/><Relationship Id="rId9" Type="http://schemas.openxmlformats.org/officeDocument/2006/relationships/hyperlink" Target="https://podminky.urs.cz/item/CS_URS_2024_01/230120049" TargetMode="External"/><Relationship Id="rId14" Type="http://schemas.openxmlformats.org/officeDocument/2006/relationships/hyperlink" Target="https://podminky.urs.cz/item/CS_URS_2024_01/HZS1432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151101112" TargetMode="External"/><Relationship Id="rId117" Type="http://schemas.openxmlformats.org/officeDocument/2006/relationships/hyperlink" Target="https://podminky.urs.cz/item/CS_URS_2024_01/013274000" TargetMode="External"/><Relationship Id="rId21" Type="http://schemas.openxmlformats.org/officeDocument/2006/relationships/hyperlink" Target="https://podminky.urs.cz/item/CS_URS_2024_01/121151104" TargetMode="External"/><Relationship Id="rId42" Type="http://schemas.openxmlformats.org/officeDocument/2006/relationships/hyperlink" Target="https://podminky.urs.cz/item/CS_URS_2024_01/113107323" TargetMode="External"/><Relationship Id="rId47" Type="http://schemas.openxmlformats.org/officeDocument/2006/relationships/hyperlink" Target="https://podminky.urs.cz/item/CS_URS_2024_01/183104231" TargetMode="External"/><Relationship Id="rId63" Type="http://schemas.openxmlformats.org/officeDocument/2006/relationships/hyperlink" Target="https://podminky.urs.cz/item/CS_URS_2024_01/451538111" TargetMode="External"/><Relationship Id="rId68" Type="http://schemas.openxmlformats.org/officeDocument/2006/relationships/hyperlink" Target="https://podminky.urs.cz/item/CS_URS_2024_01/564770111" TargetMode="External"/><Relationship Id="rId84" Type="http://schemas.openxmlformats.org/officeDocument/2006/relationships/hyperlink" Target="https://podminky.urs.cz/item/CS_URS_2024_01/915111121" TargetMode="External"/><Relationship Id="rId89" Type="http://schemas.openxmlformats.org/officeDocument/2006/relationships/hyperlink" Target="https://podminky.urs.cz/item/CS_URS_2024_01/963042819" TargetMode="External"/><Relationship Id="rId112" Type="http://schemas.openxmlformats.org/officeDocument/2006/relationships/hyperlink" Target="https://podminky.urs.cz/item/CS_URS_2024_01/HZS4131" TargetMode="External"/><Relationship Id="rId16" Type="http://schemas.openxmlformats.org/officeDocument/2006/relationships/hyperlink" Target="https://podminky.urs.cz/item/CS_URS_2024_01/113202111" TargetMode="External"/><Relationship Id="rId107" Type="http://schemas.openxmlformats.org/officeDocument/2006/relationships/hyperlink" Target="https://podminky.urs.cz/item/CS_URS_2024_01/220182027" TargetMode="External"/><Relationship Id="rId11" Type="http://schemas.openxmlformats.org/officeDocument/2006/relationships/hyperlink" Target="https://podminky.urs.cz/item/CS_URS_2024_01/112251108" TargetMode="External"/><Relationship Id="rId32" Type="http://schemas.openxmlformats.org/officeDocument/2006/relationships/hyperlink" Target="https://podminky.urs.cz/item/CS_URS_2024_01/167151111" TargetMode="External"/><Relationship Id="rId37" Type="http://schemas.openxmlformats.org/officeDocument/2006/relationships/hyperlink" Target="https://podminky.urs.cz/item/CS_URS_2024_01/174151101" TargetMode="External"/><Relationship Id="rId53" Type="http://schemas.openxmlformats.org/officeDocument/2006/relationships/hyperlink" Target="https://podminky.urs.cz/item/CS_URS_2024_01/213311151" TargetMode="External"/><Relationship Id="rId58" Type="http://schemas.openxmlformats.org/officeDocument/2006/relationships/hyperlink" Target="https://podminky.urs.cz/item/CS_URS_2024_01/275356022" TargetMode="External"/><Relationship Id="rId74" Type="http://schemas.openxmlformats.org/officeDocument/2006/relationships/hyperlink" Target="https://podminky.urs.cz/item/CS_URS_2024_01/577144211" TargetMode="External"/><Relationship Id="rId79" Type="http://schemas.openxmlformats.org/officeDocument/2006/relationships/hyperlink" Target="https://podminky.urs.cz/item/CS_URS_2024_01/899722113" TargetMode="External"/><Relationship Id="rId102" Type="http://schemas.openxmlformats.org/officeDocument/2006/relationships/hyperlink" Target="https://podminky.urs.cz/item/CS_URS_2024_01/210204032" TargetMode="External"/><Relationship Id="rId123" Type="http://schemas.openxmlformats.org/officeDocument/2006/relationships/hyperlink" Target="https://podminky.urs.cz/item/CS_URS_2024_01/072103001" TargetMode="External"/><Relationship Id="rId128" Type="http://schemas.openxmlformats.org/officeDocument/2006/relationships/drawing" Target="../drawings/drawing4.xml"/><Relationship Id="rId5" Type="http://schemas.openxmlformats.org/officeDocument/2006/relationships/hyperlink" Target="https://podminky.urs.cz/item/CS_URS_2024_01/112251104" TargetMode="External"/><Relationship Id="rId90" Type="http://schemas.openxmlformats.org/officeDocument/2006/relationships/hyperlink" Target="https://podminky.urs.cz/item/CS_URS_2024_01/966005111" TargetMode="External"/><Relationship Id="rId95" Type="http://schemas.openxmlformats.org/officeDocument/2006/relationships/hyperlink" Target="https://podminky.urs.cz/item/CS_URS_2024_01/723150371" TargetMode="External"/><Relationship Id="rId19" Type="http://schemas.openxmlformats.org/officeDocument/2006/relationships/hyperlink" Target="https://podminky.urs.cz/item/CS_URS_2024_01/119002122" TargetMode="External"/><Relationship Id="rId14" Type="http://schemas.openxmlformats.org/officeDocument/2006/relationships/hyperlink" Target="https://podminky.urs.cz/item/CS_URS_2024_01/113154363" TargetMode="External"/><Relationship Id="rId22" Type="http://schemas.openxmlformats.org/officeDocument/2006/relationships/hyperlink" Target="https://podminky.urs.cz/item/CS_URS_2024_01/132354207" TargetMode="External"/><Relationship Id="rId27" Type="http://schemas.openxmlformats.org/officeDocument/2006/relationships/hyperlink" Target="https://podminky.urs.cz/item/CS_URS_2024_01/162201414" TargetMode="External"/><Relationship Id="rId30" Type="http://schemas.openxmlformats.org/officeDocument/2006/relationships/hyperlink" Target="https://podminky.urs.cz/item/CS_URS_2024_01/162651111" TargetMode="External"/><Relationship Id="rId35" Type="http://schemas.openxmlformats.org/officeDocument/2006/relationships/hyperlink" Target="https://podminky.urs.cz/item/CS_URS_2024_01/171201231" TargetMode="External"/><Relationship Id="rId43" Type="http://schemas.openxmlformats.org/officeDocument/2006/relationships/hyperlink" Target="https://podminky.urs.cz/item/CS_URS_2024_01/181411133" TargetMode="External"/><Relationship Id="rId48" Type="http://schemas.openxmlformats.org/officeDocument/2006/relationships/hyperlink" Target="https://podminky.urs.cz/item/CS_URS_2024_01/184004213" TargetMode="External"/><Relationship Id="rId56" Type="http://schemas.openxmlformats.org/officeDocument/2006/relationships/hyperlink" Target="https://podminky.urs.cz/item/CS_URS_2024_01/275326131" TargetMode="External"/><Relationship Id="rId64" Type="http://schemas.openxmlformats.org/officeDocument/2006/relationships/hyperlink" Target="https://podminky.urs.cz/item/CS_URS_2024_01/461991111" TargetMode="External"/><Relationship Id="rId69" Type="http://schemas.openxmlformats.org/officeDocument/2006/relationships/hyperlink" Target="https://podminky.urs.cz/item/CS_URS_2024_01/564952111" TargetMode="External"/><Relationship Id="rId77" Type="http://schemas.openxmlformats.org/officeDocument/2006/relationships/hyperlink" Target="https://podminky.urs.cz/item/CS_URS_2024_01/596412210" TargetMode="External"/><Relationship Id="rId100" Type="http://schemas.openxmlformats.org/officeDocument/2006/relationships/hyperlink" Target="https://podminky.urs.cz/item/CS_URS_2024_01/998272201" TargetMode="External"/><Relationship Id="rId105" Type="http://schemas.openxmlformats.org/officeDocument/2006/relationships/hyperlink" Target="https://podminky.urs.cz/item/CS_URS_2024_01/220182025" TargetMode="External"/><Relationship Id="rId113" Type="http://schemas.openxmlformats.org/officeDocument/2006/relationships/hyperlink" Target="https://podminky.urs.cz/item/CS_URS_2024_01/HZS4212" TargetMode="External"/><Relationship Id="rId118" Type="http://schemas.openxmlformats.org/officeDocument/2006/relationships/hyperlink" Target="https://podminky.urs.cz/item/CS_URS_2024_01/013294000" TargetMode="External"/><Relationship Id="rId126" Type="http://schemas.openxmlformats.org/officeDocument/2006/relationships/hyperlink" Target="https://podminky.urs.cz/item/CS_URS_2024_02/469973125" TargetMode="External"/><Relationship Id="rId8" Type="http://schemas.openxmlformats.org/officeDocument/2006/relationships/hyperlink" Target="https://podminky.urs.cz/item/CS_URS_2024_01/113107032" TargetMode="External"/><Relationship Id="rId51" Type="http://schemas.openxmlformats.org/officeDocument/2006/relationships/hyperlink" Target="https://podminky.urs.cz/item/CS_URS_2024_01/212752101" TargetMode="External"/><Relationship Id="rId72" Type="http://schemas.openxmlformats.org/officeDocument/2006/relationships/hyperlink" Target="https://podminky.urs.cz/item/CS_URS_2024_01/573111112" TargetMode="External"/><Relationship Id="rId80" Type="http://schemas.openxmlformats.org/officeDocument/2006/relationships/hyperlink" Target="https://podminky.urs.cz/item/CS_URS_2024_01/911331123" TargetMode="External"/><Relationship Id="rId85" Type="http://schemas.openxmlformats.org/officeDocument/2006/relationships/hyperlink" Target="https://podminky.urs.cz/item/CS_URS_2024_01/915221112" TargetMode="External"/><Relationship Id="rId93" Type="http://schemas.openxmlformats.org/officeDocument/2006/relationships/hyperlink" Target="https://podminky.urs.cz/item/CS_URS_2024_01/981511112" TargetMode="External"/><Relationship Id="rId98" Type="http://schemas.openxmlformats.org/officeDocument/2006/relationships/hyperlink" Target="https://podminky.urs.cz/item/CS_URS_2024_01/998742194" TargetMode="External"/><Relationship Id="rId121" Type="http://schemas.openxmlformats.org/officeDocument/2006/relationships/hyperlink" Target="https://podminky.urs.cz/item/CS_URS_2024_01/034303000" TargetMode="External"/><Relationship Id="rId3" Type="http://schemas.openxmlformats.org/officeDocument/2006/relationships/hyperlink" Target="https://podminky.urs.cz/item/CS_URS_2024_01/112101105" TargetMode="External"/><Relationship Id="rId12" Type="http://schemas.openxmlformats.org/officeDocument/2006/relationships/hyperlink" Target="https://podminky.urs.cz/item/CS_URS_2024_01/113106341" TargetMode="External"/><Relationship Id="rId17" Type="http://schemas.openxmlformats.org/officeDocument/2006/relationships/hyperlink" Target="https://podminky.urs.cz/item/CS_URS_2024_01/115101201" TargetMode="External"/><Relationship Id="rId25" Type="http://schemas.openxmlformats.org/officeDocument/2006/relationships/hyperlink" Target="https://podminky.urs.cz/item/CS_URS_2024_01/151101102" TargetMode="External"/><Relationship Id="rId33" Type="http://schemas.openxmlformats.org/officeDocument/2006/relationships/hyperlink" Target="https://podminky.urs.cz/item/CS_URS_2024_01/167151122" TargetMode="External"/><Relationship Id="rId38" Type="http://schemas.openxmlformats.org/officeDocument/2006/relationships/hyperlink" Target="https://podminky.urs.cz/item/CS_URS_2024_01/175151101" TargetMode="External"/><Relationship Id="rId46" Type="http://schemas.openxmlformats.org/officeDocument/2006/relationships/hyperlink" Target="https://podminky.urs.cz/item/CS_URS_2024_01/182303113" TargetMode="External"/><Relationship Id="rId59" Type="http://schemas.openxmlformats.org/officeDocument/2006/relationships/hyperlink" Target="https://podminky.urs.cz/item/CS_URS_2024_01/275361412" TargetMode="External"/><Relationship Id="rId67" Type="http://schemas.openxmlformats.org/officeDocument/2006/relationships/hyperlink" Target="https://podminky.urs.cz/item/CS_URS_2024_01/564750011" TargetMode="External"/><Relationship Id="rId103" Type="http://schemas.openxmlformats.org/officeDocument/2006/relationships/hyperlink" Target="https://podminky.urs.cz/item/CS_URS_2024_01/218204011" TargetMode="External"/><Relationship Id="rId108" Type="http://schemas.openxmlformats.org/officeDocument/2006/relationships/hyperlink" Target="https://podminky.urs.cz/item/CS_URS_2024_01/220182028" TargetMode="External"/><Relationship Id="rId116" Type="http://schemas.openxmlformats.org/officeDocument/2006/relationships/hyperlink" Target="https://podminky.urs.cz/item/CS_URS_2024_01/013254000" TargetMode="External"/><Relationship Id="rId124" Type="http://schemas.openxmlformats.org/officeDocument/2006/relationships/hyperlink" Target="https://podminky.urs.cz/item/CS_URS_2024_02/997006519" TargetMode="External"/><Relationship Id="rId20" Type="http://schemas.openxmlformats.org/officeDocument/2006/relationships/hyperlink" Target="https://podminky.urs.cz/item/CS_URS_2024_01/121103111" TargetMode="External"/><Relationship Id="rId41" Type="http://schemas.openxmlformats.org/officeDocument/2006/relationships/hyperlink" Target="https://podminky.urs.cz/item/CS_URS_2024_01/181351113" TargetMode="External"/><Relationship Id="rId54" Type="http://schemas.openxmlformats.org/officeDocument/2006/relationships/hyperlink" Target="https://podminky.urs.cz/item/CS_URS_2024_01/214500111" TargetMode="External"/><Relationship Id="rId62" Type="http://schemas.openxmlformats.org/officeDocument/2006/relationships/hyperlink" Target="https://podminky.urs.cz/item/CS_URS_2024_01/382121121" TargetMode="External"/><Relationship Id="rId70" Type="http://schemas.openxmlformats.org/officeDocument/2006/relationships/hyperlink" Target="https://podminky.urs.cz/item/CS_URS_2024_01/565155121" TargetMode="External"/><Relationship Id="rId75" Type="http://schemas.openxmlformats.org/officeDocument/2006/relationships/hyperlink" Target="https://podminky.urs.cz/item/CS_URS_2024_01/584121111" TargetMode="External"/><Relationship Id="rId83" Type="http://schemas.openxmlformats.org/officeDocument/2006/relationships/hyperlink" Target="https://podminky.urs.cz/item/CS_URS_2024_01/915111111" TargetMode="External"/><Relationship Id="rId88" Type="http://schemas.openxmlformats.org/officeDocument/2006/relationships/hyperlink" Target="https://podminky.urs.cz/item/CS_URS_2024_01/919735114" TargetMode="External"/><Relationship Id="rId91" Type="http://schemas.openxmlformats.org/officeDocument/2006/relationships/hyperlink" Target="https://podminky.urs.cz/item/CS_URS_2024_01/977151131" TargetMode="External"/><Relationship Id="rId96" Type="http://schemas.openxmlformats.org/officeDocument/2006/relationships/hyperlink" Target="https://podminky.urs.cz/item/CS_URS_2024_01/742124013" TargetMode="External"/><Relationship Id="rId111" Type="http://schemas.openxmlformats.org/officeDocument/2006/relationships/hyperlink" Target="https://podminky.urs.cz/item/CS_URS_2024_01/HZS3232" TargetMode="External"/><Relationship Id="rId1" Type="http://schemas.openxmlformats.org/officeDocument/2006/relationships/hyperlink" Target="https://podminky.urs.cz/item/CS_URS_2024_01/111251103" TargetMode="External"/><Relationship Id="rId6" Type="http://schemas.openxmlformats.org/officeDocument/2006/relationships/hyperlink" Target="https://podminky.urs.cz/item/CS_URS_2024_01/113106023" TargetMode="External"/><Relationship Id="rId15" Type="http://schemas.openxmlformats.org/officeDocument/2006/relationships/hyperlink" Target="https://podminky.urs.cz/item/CS_URS_2024_01/113202111" TargetMode="External"/><Relationship Id="rId23" Type="http://schemas.openxmlformats.org/officeDocument/2006/relationships/hyperlink" Target="https://podminky.urs.cz/item/CS_URS_2024_01/141721315" TargetMode="External"/><Relationship Id="rId28" Type="http://schemas.openxmlformats.org/officeDocument/2006/relationships/hyperlink" Target="https://podminky.urs.cz/item/CS_URS_2024_01/162201510" TargetMode="External"/><Relationship Id="rId36" Type="http://schemas.openxmlformats.org/officeDocument/2006/relationships/hyperlink" Target="https://podminky.urs.cz/item/CS_URS_2024_01/171251201" TargetMode="External"/><Relationship Id="rId49" Type="http://schemas.openxmlformats.org/officeDocument/2006/relationships/hyperlink" Target="https://podminky.urs.cz/item/CS_URS_2024_01/184103815" TargetMode="External"/><Relationship Id="rId57" Type="http://schemas.openxmlformats.org/officeDocument/2006/relationships/hyperlink" Target="https://podminky.urs.cz/item/CS_URS_2024_01/275356021" TargetMode="External"/><Relationship Id="rId106" Type="http://schemas.openxmlformats.org/officeDocument/2006/relationships/hyperlink" Target="https://podminky.urs.cz/item/CS_URS_2024_01/220182026" TargetMode="External"/><Relationship Id="rId114" Type="http://schemas.openxmlformats.org/officeDocument/2006/relationships/hyperlink" Target="https://podminky.urs.cz/item/CS_URS_2024_01/012103000" TargetMode="External"/><Relationship Id="rId119" Type="http://schemas.openxmlformats.org/officeDocument/2006/relationships/hyperlink" Target="https://podminky.urs.cz/item/CS_URS_2024_01/031303000" TargetMode="External"/><Relationship Id="rId127" Type="http://schemas.openxmlformats.org/officeDocument/2006/relationships/printerSettings" Target="../printerSettings/printerSettings3.bin"/><Relationship Id="rId10" Type="http://schemas.openxmlformats.org/officeDocument/2006/relationships/hyperlink" Target="https://podminky.urs.cz/item/CS_URS_2024_01/112251105" TargetMode="External"/><Relationship Id="rId31" Type="http://schemas.openxmlformats.org/officeDocument/2006/relationships/hyperlink" Target="https://podminky.urs.cz/item/CS_URS_2024_01/162751135" TargetMode="External"/><Relationship Id="rId44" Type="http://schemas.openxmlformats.org/officeDocument/2006/relationships/hyperlink" Target="https://podminky.urs.cz/item/CS_URS_2024_01/181451123" TargetMode="External"/><Relationship Id="rId52" Type="http://schemas.openxmlformats.org/officeDocument/2006/relationships/hyperlink" Target="https://podminky.urs.cz/item/CS_URS_2024_01/212752401" TargetMode="External"/><Relationship Id="rId60" Type="http://schemas.openxmlformats.org/officeDocument/2006/relationships/hyperlink" Target="https://podminky.urs.cz/item/CS_URS_2024_01/327111116" TargetMode="External"/><Relationship Id="rId65" Type="http://schemas.openxmlformats.org/officeDocument/2006/relationships/hyperlink" Target="https://podminky.urs.cz/item/CS_URS_2024_01/465210141" TargetMode="External"/><Relationship Id="rId73" Type="http://schemas.openxmlformats.org/officeDocument/2006/relationships/hyperlink" Target="https://podminky.urs.cz/item/CS_URS_2024_01/573231108" TargetMode="External"/><Relationship Id="rId78" Type="http://schemas.openxmlformats.org/officeDocument/2006/relationships/hyperlink" Target="https://podminky.urs.cz/item/CS_URS_2024_01/460671112" TargetMode="External"/><Relationship Id="rId81" Type="http://schemas.openxmlformats.org/officeDocument/2006/relationships/hyperlink" Target="https://podminky.urs.cz/item/CS_URS_2024_01/911381215" TargetMode="External"/><Relationship Id="rId86" Type="http://schemas.openxmlformats.org/officeDocument/2006/relationships/hyperlink" Target="https://podminky.urs.cz/item/CS_URS_2024_01/916131213" TargetMode="External"/><Relationship Id="rId94" Type="http://schemas.openxmlformats.org/officeDocument/2006/relationships/hyperlink" Target="https://podminky.urs.cz/item/CS_URS_2024_01/997006512" TargetMode="External"/><Relationship Id="rId99" Type="http://schemas.openxmlformats.org/officeDocument/2006/relationships/hyperlink" Target="https://podminky.urs.cz/item/CS_URS_2024_01/998742199" TargetMode="External"/><Relationship Id="rId101" Type="http://schemas.openxmlformats.org/officeDocument/2006/relationships/hyperlink" Target="https://podminky.urs.cz/item/CS_URS_2024_01/998272224" TargetMode="External"/><Relationship Id="rId122" Type="http://schemas.openxmlformats.org/officeDocument/2006/relationships/hyperlink" Target="https://podminky.urs.cz/item/CS_URS_2024_01/043154000" TargetMode="External"/><Relationship Id="rId4" Type="http://schemas.openxmlformats.org/officeDocument/2006/relationships/hyperlink" Target="https://podminky.urs.cz/item/CS_URS_2024_01/112101107" TargetMode="External"/><Relationship Id="rId9" Type="http://schemas.openxmlformats.org/officeDocument/2006/relationships/hyperlink" Target="https://podminky.urs.cz/item/CS_URS_2024_01/113107132" TargetMode="External"/><Relationship Id="rId13" Type="http://schemas.openxmlformats.org/officeDocument/2006/relationships/hyperlink" Target="https://podminky.urs.cz/item/CS_URS_2024_01/113154334" TargetMode="External"/><Relationship Id="rId18" Type="http://schemas.openxmlformats.org/officeDocument/2006/relationships/hyperlink" Target="https://podminky.urs.cz/item/CS_URS_2024_01/119002121" TargetMode="External"/><Relationship Id="rId39" Type="http://schemas.openxmlformats.org/officeDocument/2006/relationships/hyperlink" Target="https://podminky.urs.cz/item/CS_URS_2024_01/181006113" TargetMode="External"/><Relationship Id="rId109" Type="http://schemas.openxmlformats.org/officeDocument/2006/relationships/hyperlink" Target="https://podminky.urs.cz/item/CS_URS_2024_01/460751111" TargetMode="External"/><Relationship Id="rId34" Type="http://schemas.openxmlformats.org/officeDocument/2006/relationships/hyperlink" Target="https://podminky.urs.cz/item/CS_URS_2024_01/171151112" TargetMode="External"/><Relationship Id="rId50" Type="http://schemas.openxmlformats.org/officeDocument/2006/relationships/hyperlink" Target="https://podminky.urs.cz/item/CS_URS_2024_01/212750101" TargetMode="External"/><Relationship Id="rId55" Type="http://schemas.openxmlformats.org/officeDocument/2006/relationships/hyperlink" Target="https://podminky.urs.cz/item/CS_URS_2024_01/275321118" TargetMode="External"/><Relationship Id="rId76" Type="http://schemas.openxmlformats.org/officeDocument/2006/relationships/hyperlink" Target="https://podminky.urs.cz/item/CS_URS_2024_01/596211110" TargetMode="External"/><Relationship Id="rId97" Type="http://schemas.openxmlformats.org/officeDocument/2006/relationships/hyperlink" Target="https://podminky.urs.cz/item/CS_URS_2024_01/742124016" TargetMode="External"/><Relationship Id="rId104" Type="http://schemas.openxmlformats.org/officeDocument/2006/relationships/hyperlink" Target="https://podminky.urs.cz/item/CS_URS_2024_01/220182021" TargetMode="External"/><Relationship Id="rId120" Type="http://schemas.openxmlformats.org/officeDocument/2006/relationships/hyperlink" Target="https://podminky.urs.cz/item/CS_URS_2024_01/034103000" TargetMode="External"/><Relationship Id="rId125" Type="http://schemas.openxmlformats.org/officeDocument/2006/relationships/hyperlink" Target="https://podminky.urs.cz/item/CS_URS_2024_02/469973120" TargetMode="External"/><Relationship Id="rId7" Type="http://schemas.openxmlformats.org/officeDocument/2006/relationships/hyperlink" Target="https://podminky.urs.cz/item/CS_URS_2024_01/113106025" TargetMode="External"/><Relationship Id="rId71" Type="http://schemas.openxmlformats.org/officeDocument/2006/relationships/hyperlink" Target="https://podminky.urs.cz/item/CS_URS_2024_01/571906111" TargetMode="External"/><Relationship Id="rId92" Type="http://schemas.openxmlformats.org/officeDocument/2006/relationships/hyperlink" Target="https://podminky.urs.cz/item/CS_URS_2024_01/979024443" TargetMode="External"/><Relationship Id="rId2" Type="http://schemas.openxmlformats.org/officeDocument/2006/relationships/hyperlink" Target="https://podminky.urs.cz/item/CS_URS_2024_01/112101104" TargetMode="External"/><Relationship Id="rId29" Type="http://schemas.openxmlformats.org/officeDocument/2006/relationships/hyperlink" Target="https://podminky.urs.cz/item/CS_URS_2024_01/162201512" TargetMode="External"/><Relationship Id="rId24" Type="http://schemas.openxmlformats.org/officeDocument/2006/relationships/hyperlink" Target="https://podminky.urs.cz/item/CS_URS_2024_01/141721333" TargetMode="External"/><Relationship Id="rId40" Type="http://schemas.openxmlformats.org/officeDocument/2006/relationships/hyperlink" Target="https://podminky.urs.cz/item/CS_URS_2024_01/181111123" TargetMode="External"/><Relationship Id="rId45" Type="http://schemas.openxmlformats.org/officeDocument/2006/relationships/hyperlink" Target="https://podminky.urs.cz/item/CS_URS_2024_01/182111111" TargetMode="External"/><Relationship Id="rId66" Type="http://schemas.openxmlformats.org/officeDocument/2006/relationships/hyperlink" Target="https://podminky.urs.cz/item/CS_URS_2024_01/564651111" TargetMode="External"/><Relationship Id="rId87" Type="http://schemas.openxmlformats.org/officeDocument/2006/relationships/hyperlink" Target="https://podminky.urs.cz/item/CS_URS_2024_01/916231113" TargetMode="External"/><Relationship Id="rId110" Type="http://schemas.openxmlformats.org/officeDocument/2006/relationships/hyperlink" Target="https://podminky.urs.cz/item/CS_URS_2024_01/460751112" TargetMode="External"/><Relationship Id="rId115" Type="http://schemas.openxmlformats.org/officeDocument/2006/relationships/hyperlink" Target="https://podminky.urs.cz/item/CS_URS_2024_01/012303000" TargetMode="External"/><Relationship Id="rId61" Type="http://schemas.openxmlformats.org/officeDocument/2006/relationships/hyperlink" Target="https://podminky.urs.cz/item/CS_URS_2024_01/327112111" TargetMode="External"/><Relationship Id="rId82" Type="http://schemas.openxmlformats.org/officeDocument/2006/relationships/hyperlink" Target="https://podminky.urs.cz/item/CS_URS_2024_01/911381835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998733211" TargetMode="External"/><Relationship Id="rId13" Type="http://schemas.openxmlformats.org/officeDocument/2006/relationships/hyperlink" Target="https://podminky.urs.cz/item/CS_URS_2024_01/230024101" TargetMode="External"/><Relationship Id="rId18" Type="http://schemas.openxmlformats.org/officeDocument/2006/relationships/hyperlink" Target="https://podminky.urs.cz/item/CS_URS_2024_01/230021045" TargetMode="External"/><Relationship Id="rId26" Type="http://schemas.openxmlformats.org/officeDocument/2006/relationships/hyperlink" Target="https://podminky.urs.cz/item/CS_URS_2024_01/HZS1431" TargetMode="External"/><Relationship Id="rId3" Type="http://schemas.openxmlformats.org/officeDocument/2006/relationships/hyperlink" Target="https://podminky.urs.cz/item/CS_URS_2024_01/713471212" TargetMode="External"/><Relationship Id="rId21" Type="http://schemas.openxmlformats.org/officeDocument/2006/relationships/hyperlink" Target="https://podminky.urs.cz/item/CS_URS_2024_01/230170004" TargetMode="External"/><Relationship Id="rId7" Type="http://schemas.openxmlformats.org/officeDocument/2006/relationships/hyperlink" Target="https://podminky.urs.cz/item/CS_URS_2024_01/733121219" TargetMode="External"/><Relationship Id="rId12" Type="http://schemas.openxmlformats.org/officeDocument/2006/relationships/hyperlink" Target="https://podminky.urs.cz/item/CS_URS_2024_01/230011101" TargetMode="External"/><Relationship Id="rId17" Type="http://schemas.openxmlformats.org/officeDocument/2006/relationships/hyperlink" Target="https://podminky.urs.cz/item/CS_URS_2024_01/230021020" TargetMode="External"/><Relationship Id="rId25" Type="http://schemas.openxmlformats.org/officeDocument/2006/relationships/hyperlink" Target="https://podminky.urs.cz/item/CS_URS_2024_01/230210011" TargetMode="External"/><Relationship Id="rId2" Type="http://schemas.openxmlformats.org/officeDocument/2006/relationships/hyperlink" Target="https://podminky.urs.cz/item/CS_URS_2024_01/713421211" TargetMode="External"/><Relationship Id="rId16" Type="http://schemas.openxmlformats.org/officeDocument/2006/relationships/hyperlink" Target="https://podminky.urs.cz/item/CS_URS_2024_01/230024045" TargetMode="External"/><Relationship Id="rId20" Type="http://schemas.openxmlformats.org/officeDocument/2006/relationships/hyperlink" Target="https://podminky.urs.cz/item/CS_URS_2024_01/230050031" TargetMode="External"/><Relationship Id="rId29" Type="http://schemas.openxmlformats.org/officeDocument/2006/relationships/hyperlink" Target="https://podminky.urs.cz/item/CS_URS_2024_01/043124000" TargetMode="External"/><Relationship Id="rId1" Type="http://schemas.openxmlformats.org/officeDocument/2006/relationships/hyperlink" Target="https://podminky.urs.cz/item/CS_URS_2024_01/899722111" TargetMode="External"/><Relationship Id="rId6" Type="http://schemas.openxmlformats.org/officeDocument/2006/relationships/hyperlink" Target="https://podminky.urs.cz/item/CS_URS_2024_01/733121214" TargetMode="External"/><Relationship Id="rId11" Type="http://schemas.openxmlformats.org/officeDocument/2006/relationships/hyperlink" Target="https://podminky.urs.cz/item/CS_URS_2024_01/230011101" TargetMode="External"/><Relationship Id="rId24" Type="http://schemas.openxmlformats.org/officeDocument/2006/relationships/hyperlink" Target="https://podminky.urs.cz/item/CS_URS_2024_01/230202127" TargetMode="External"/><Relationship Id="rId32" Type="http://schemas.openxmlformats.org/officeDocument/2006/relationships/drawing" Target="../drawings/drawing5.xml"/><Relationship Id="rId5" Type="http://schemas.openxmlformats.org/officeDocument/2006/relationships/hyperlink" Target="https://podminky.urs.cz/item/CS_URS_2024_01/998713129" TargetMode="External"/><Relationship Id="rId15" Type="http://schemas.openxmlformats.org/officeDocument/2006/relationships/hyperlink" Target="https://podminky.urs.cz/item/CS_URS_2024_01/230023026" TargetMode="External"/><Relationship Id="rId23" Type="http://schemas.openxmlformats.org/officeDocument/2006/relationships/hyperlink" Target="https://podminky.urs.cz/item/CS_URS_2024_01/230170014" TargetMode="External"/><Relationship Id="rId28" Type="http://schemas.openxmlformats.org/officeDocument/2006/relationships/hyperlink" Target="https://podminky.urs.cz/item/CS_URS_2024_01/012203000" TargetMode="External"/><Relationship Id="rId10" Type="http://schemas.openxmlformats.org/officeDocument/2006/relationships/hyperlink" Target="https://podminky.urs.cz/item/CS_URS_2024_01/230011045" TargetMode="External"/><Relationship Id="rId19" Type="http://schemas.openxmlformats.org/officeDocument/2006/relationships/hyperlink" Target="https://podminky.urs.cz/item/CS_URS_2024_01/230050015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https://podminky.urs.cz/item/CS_URS_2024_01/998713121" TargetMode="External"/><Relationship Id="rId9" Type="http://schemas.openxmlformats.org/officeDocument/2006/relationships/hyperlink" Target="https://podminky.urs.cz/item/CS_URS_2024_01/230011020" TargetMode="External"/><Relationship Id="rId14" Type="http://schemas.openxmlformats.org/officeDocument/2006/relationships/hyperlink" Target="https://podminky.urs.cz/item/CS_URS_2024_01/230210011.1" TargetMode="External"/><Relationship Id="rId22" Type="http://schemas.openxmlformats.org/officeDocument/2006/relationships/hyperlink" Target="https://podminky.urs.cz/item/CS_URS_2024_01/230120049" TargetMode="External"/><Relationship Id="rId27" Type="http://schemas.openxmlformats.org/officeDocument/2006/relationships/hyperlink" Target="https://podminky.urs.cz/item/CS_URS_2024_01/HZS1432" TargetMode="External"/><Relationship Id="rId30" Type="http://schemas.openxmlformats.org/officeDocument/2006/relationships/hyperlink" Target="https://podminky.urs.cz/item/CS_URS_2024_01/04314400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podminky.urs.cz/item/CS_URS_2024_01/041103000" TargetMode="External"/><Relationship Id="rId7" Type="http://schemas.openxmlformats.org/officeDocument/2006/relationships/hyperlink" Target="https://podminky.urs.cz/item/CS_URS_2024_01/090001000" TargetMode="External"/><Relationship Id="rId2" Type="http://schemas.openxmlformats.org/officeDocument/2006/relationships/hyperlink" Target="https://podminky.urs.cz/item/CS_URS_2024_01/030001000" TargetMode="External"/><Relationship Id="rId1" Type="http://schemas.openxmlformats.org/officeDocument/2006/relationships/hyperlink" Target="https://podminky.urs.cz/item/CS_URS_2024_01/013354000" TargetMode="External"/><Relationship Id="rId6" Type="http://schemas.openxmlformats.org/officeDocument/2006/relationships/hyperlink" Target="https://podminky.urs.cz/item/CS_URS_2024_01/070001000" TargetMode="External"/><Relationship Id="rId5" Type="http://schemas.openxmlformats.org/officeDocument/2006/relationships/hyperlink" Target="https://podminky.urs.cz/item/CS_URS_2024_01/060001000" TargetMode="External"/><Relationship Id="rId4" Type="http://schemas.openxmlformats.org/officeDocument/2006/relationships/hyperlink" Target="https://podminky.urs.cz/item/CS_URS_2024_01/045203000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733121225" TargetMode="External"/><Relationship Id="rId18" Type="http://schemas.openxmlformats.org/officeDocument/2006/relationships/hyperlink" Target="https://podminky.urs.cz/item/CS_URS_2024_01/734109312" TargetMode="External"/><Relationship Id="rId26" Type="http://schemas.openxmlformats.org/officeDocument/2006/relationships/hyperlink" Target="https://podminky.urs.cz/item/CS_URS_2024_01/734173614" TargetMode="External"/><Relationship Id="rId39" Type="http://schemas.openxmlformats.org/officeDocument/2006/relationships/hyperlink" Target="https://podminky.urs.cz/item/CS_URS_2024_01/783601775" TargetMode="External"/><Relationship Id="rId21" Type="http://schemas.openxmlformats.org/officeDocument/2006/relationships/hyperlink" Target="https://podminky.urs.cz/item/CS_URS_2024_01/734109319" TargetMode="External"/><Relationship Id="rId34" Type="http://schemas.openxmlformats.org/officeDocument/2006/relationships/hyperlink" Target="https://podminky.urs.cz/item/CS_URS_2024_01/734163443" TargetMode="External"/><Relationship Id="rId42" Type="http://schemas.openxmlformats.org/officeDocument/2006/relationships/hyperlink" Target="https://podminky.urs.cz/item/CS_URS_2024_01/783614681" TargetMode="External"/><Relationship Id="rId47" Type="http://schemas.openxmlformats.org/officeDocument/2006/relationships/hyperlink" Target="https://podminky.urs.cz/item/CS_URS_2024_01/783617665" TargetMode="External"/><Relationship Id="rId50" Type="http://schemas.openxmlformats.org/officeDocument/2006/relationships/hyperlink" Target="https://podminky.urs.cz/item/CS_URS_2024_01/230020649" TargetMode="External"/><Relationship Id="rId55" Type="http://schemas.openxmlformats.org/officeDocument/2006/relationships/hyperlink" Target="https://podminky.urs.cz/item/CS_URS_2024_01/230022057" TargetMode="External"/><Relationship Id="rId63" Type="http://schemas.openxmlformats.org/officeDocument/2006/relationships/hyperlink" Target="https://podminky.urs.cz/item/CS_URS_2024_01/230170004" TargetMode="External"/><Relationship Id="rId68" Type="http://schemas.openxmlformats.org/officeDocument/2006/relationships/hyperlink" Target="https://podminky.urs.cz/item/CS_URS_2024_01/043144000" TargetMode="External"/><Relationship Id="rId7" Type="http://schemas.openxmlformats.org/officeDocument/2006/relationships/hyperlink" Target="https://podminky.urs.cz/item/CS_URS_2024_01/733121210" TargetMode="External"/><Relationship Id="rId2" Type="http://schemas.openxmlformats.org/officeDocument/2006/relationships/hyperlink" Target="https://podminky.urs.cz/item/CS_URS_2024_01/713463212" TargetMode="External"/><Relationship Id="rId16" Type="http://schemas.openxmlformats.org/officeDocument/2006/relationships/hyperlink" Target="https://podminky.urs.cz/item/CS_URS_2024_01/733121235" TargetMode="External"/><Relationship Id="rId29" Type="http://schemas.openxmlformats.org/officeDocument/2006/relationships/hyperlink" Target="https://podminky.urs.cz/item/CS_URS_2024_01/734173622" TargetMode="External"/><Relationship Id="rId1" Type="http://schemas.openxmlformats.org/officeDocument/2006/relationships/hyperlink" Target="https://podminky.urs.cz/item/CS_URS_2024_01/713463211" TargetMode="External"/><Relationship Id="rId6" Type="http://schemas.openxmlformats.org/officeDocument/2006/relationships/hyperlink" Target="https://podminky.urs.cz/item/CS_URS_2024_01/998732101" TargetMode="External"/><Relationship Id="rId11" Type="http://schemas.openxmlformats.org/officeDocument/2006/relationships/hyperlink" Target="https://podminky.urs.cz/item/CS_URS_2024_01/733121219" TargetMode="External"/><Relationship Id="rId24" Type="http://schemas.openxmlformats.org/officeDocument/2006/relationships/hyperlink" Target="https://podminky.urs.cz/item/CS_URS_2024_01/734134747" TargetMode="External"/><Relationship Id="rId32" Type="http://schemas.openxmlformats.org/officeDocument/2006/relationships/hyperlink" Target="https://podminky.urs.cz/item/CS_URS_2024_01/998734101" TargetMode="External"/><Relationship Id="rId37" Type="http://schemas.openxmlformats.org/officeDocument/2006/relationships/hyperlink" Target="https://podminky.urs.cz/item/CS_URS_2024_01/783601731" TargetMode="External"/><Relationship Id="rId40" Type="http://schemas.openxmlformats.org/officeDocument/2006/relationships/hyperlink" Target="https://podminky.urs.cz/item/CS_URS_2024_01/783614651" TargetMode="External"/><Relationship Id="rId45" Type="http://schemas.openxmlformats.org/officeDocument/2006/relationships/hyperlink" Target="https://podminky.urs.cz/item/CS_URS_2024_01/783617625" TargetMode="External"/><Relationship Id="rId53" Type="http://schemas.openxmlformats.org/officeDocument/2006/relationships/hyperlink" Target="https://podminky.urs.cz/item/CS_URS_2024_01/230022017" TargetMode="External"/><Relationship Id="rId58" Type="http://schemas.openxmlformats.org/officeDocument/2006/relationships/hyperlink" Target="https://podminky.urs.cz/item/CS_URS_2024_01/230023037" TargetMode="External"/><Relationship Id="rId66" Type="http://schemas.openxmlformats.org/officeDocument/2006/relationships/hyperlink" Target="https://podminky.urs.cz/item/CS_URS_2024_01/013254000" TargetMode="External"/><Relationship Id="rId5" Type="http://schemas.openxmlformats.org/officeDocument/2006/relationships/hyperlink" Target="https://podminky.urs.cz/item/CS_URS_2024_01/732429122" TargetMode="External"/><Relationship Id="rId15" Type="http://schemas.openxmlformats.org/officeDocument/2006/relationships/hyperlink" Target="https://podminky.urs.cz/item/CS_URS_2024_01/733121239" TargetMode="External"/><Relationship Id="rId23" Type="http://schemas.openxmlformats.org/officeDocument/2006/relationships/hyperlink" Target="https://podminky.urs.cz/item/CS_URS_2024_01/734134744" TargetMode="External"/><Relationship Id="rId28" Type="http://schemas.openxmlformats.org/officeDocument/2006/relationships/hyperlink" Target="https://podminky.urs.cz/item/CS_URS_2024_01/734173621" TargetMode="External"/><Relationship Id="rId36" Type="http://schemas.openxmlformats.org/officeDocument/2006/relationships/hyperlink" Target="https://podminky.urs.cz/item/CS_URS_2024_01/783601713" TargetMode="External"/><Relationship Id="rId49" Type="http://schemas.openxmlformats.org/officeDocument/2006/relationships/hyperlink" Target="https://podminky.urs.cz/item/CS_URS_2024_01/230020639" TargetMode="External"/><Relationship Id="rId57" Type="http://schemas.openxmlformats.org/officeDocument/2006/relationships/hyperlink" Target="https://podminky.urs.cz/item/CS_URS_2024_01/230023008" TargetMode="External"/><Relationship Id="rId61" Type="http://schemas.openxmlformats.org/officeDocument/2006/relationships/hyperlink" Target="https://podminky.urs.cz/item/CS_URS_2024_01/230024101" TargetMode="External"/><Relationship Id="rId10" Type="http://schemas.openxmlformats.org/officeDocument/2006/relationships/hyperlink" Target="https://podminky.urs.cz/item/CS_URS_2024_01/733121217" TargetMode="External"/><Relationship Id="rId19" Type="http://schemas.openxmlformats.org/officeDocument/2006/relationships/hyperlink" Target="https://podminky.urs.cz/item/CS_URS_2024_01/734109316" TargetMode="External"/><Relationship Id="rId31" Type="http://schemas.openxmlformats.org/officeDocument/2006/relationships/hyperlink" Target="https://podminky.urs.cz/item/CS_URS_2024_01/734220124" TargetMode="External"/><Relationship Id="rId44" Type="http://schemas.openxmlformats.org/officeDocument/2006/relationships/hyperlink" Target="https://podminky.urs.cz/item/CS_URS_2024_01/783617605" TargetMode="External"/><Relationship Id="rId52" Type="http://schemas.openxmlformats.org/officeDocument/2006/relationships/hyperlink" Target="https://podminky.urs.cz/item/CS_URS_2024_01/230022008" TargetMode="External"/><Relationship Id="rId60" Type="http://schemas.openxmlformats.org/officeDocument/2006/relationships/hyperlink" Target="https://podminky.urs.cz/item/CS_URS_2024_01/230024088" TargetMode="External"/><Relationship Id="rId65" Type="http://schemas.openxmlformats.org/officeDocument/2006/relationships/hyperlink" Target="https://podminky.urs.cz/item/CS_URS_2024_01/230021020" TargetMode="External"/><Relationship Id="rId4" Type="http://schemas.openxmlformats.org/officeDocument/2006/relationships/hyperlink" Target="https://podminky.urs.cz/item/CS_URS_2024_01/732199100" TargetMode="External"/><Relationship Id="rId9" Type="http://schemas.openxmlformats.org/officeDocument/2006/relationships/hyperlink" Target="https://podminky.urs.cz/item/CS_URS_2024_01/733121214" TargetMode="External"/><Relationship Id="rId14" Type="http://schemas.openxmlformats.org/officeDocument/2006/relationships/hyperlink" Target="https://podminky.urs.cz/item/CS_URS_2024_01/733121228" TargetMode="External"/><Relationship Id="rId22" Type="http://schemas.openxmlformats.org/officeDocument/2006/relationships/hyperlink" Target="https://podminky.urs.cz/item/CS_URS_2024_01/734109319" TargetMode="External"/><Relationship Id="rId27" Type="http://schemas.openxmlformats.org/officeDocument/2006/relationships/hyperlink" Target="https://podminky.urs.cz/item/CS_URS_2024_01/734173617" TargetMode="External"/><Relationship Id="rId30" Type="http://schemas.openxmlformats.org/officeDocument/2006/relationships/hyperlink" Target="https://podminky.urs.cz/item/CS_URS_2024_01/734173623" TargetMode="External"/><Relationship Id="rId35" Type="http://schemas.openxmlformats.org/officeDocument/2006/relationships/hyperlink" Target="https://podminky.urs.cz/item/CS_URS_2024_01/734163452" TargetMode="External"/><Relationship Id="rId43" Type="http://schemas.openxmlformats.org/officeDocument/2006/relationships/hyperlink" Target="https://podminky.urs.cz/item/CS_URS_2024_01/783614691" TargetMode="External"/><Relationship Id="rId48" Type="http://schemas.openxmlformats.org/officeDocument/2006/relationships/hyperlink" Target="https://podminky.urs.cz/item/CS_URS_2024_01/230020627" TargetMode="External"/><Relationship Id="rId56" Type="http://schemas.openxmlformats.org/officeDocument/2006/relationships/hyperlink" Target="https://podminky.urs.cz/item/CS_URS_2024_01/230022067" TargetMode="External"/><Relationship Id="rId64" Type="http://schemas.openxmlformats.org/officeDocument/2006/relationships/hyperlink" Target="https://podminky.urs.cz/item/CS_URS_2024_01/230023067" TargetMode="External"/><Relationship Id="rId69" Type="http://schemas.openxmlformats.org/officeDocument/2006/relationships/printerSettings" Target="../printerSettings/printerSettings5.bin"/><Relationship Id="rId8" Type="http://schemas.openxmlformats.org/officeDocument/2006/relationships/hyperlink" Target="https://podminky.urs.cz/item/CS_URS_2024_01/733121210" TargetMode="External"/><Relationship Id="rId51" Type="http://schemas.openxmlformats.org/officeDocument/2006/relationships/hyperlink" Target="https://podminky.urs.cz/item/CS_URS_2024_01/230020662" TargetMode="External"/><Relationship Id="rId3" Type="http://schemas.openxmlformats.org/officeDocument/2006/relationships/hyperlink" Target="https://podminky.urs.cz/item/CS_URS_2024_01/998713101" TargetMode="External"/><Relationship Id="rId12" Type="http://schemas.openxmlformats.org/officeDocument/2006/relationships/hyperlink" Target="https://podminky.urs.cz/item/CS_URS_2024_01/733121224" TargetMode="External"/><Relationship Id="rId17" Type="http://schemas.openxmlformats.org/officeDocument/2006/relationships/hyperlink" Target="https://podminky.urs.cz/item/CS_URS_2024_01/998733101" TargetMode="External"/><Relationship Id="rId25" Type="http://schemas.openxmlformats.org/officeDocument/2006/relationships/hyperlink" Target="https://podminky.urs.cz/item/CS_URS_2024_01/734173612" TargetMode="External"/><Relationship Id="rId33" Type="http://schemas.openxmlformats.org/officeDocument/2006/relationships/hyperlink" Target="https://podminky.urs.cz/item/CS_URS_2024_01/734109320" TargetMode="External"/><Relationship Id="rId38" Type="http://schemas.openxmlformats.org/officeDocument/2006/relationships/hyperlink" Target="https://podminky.urs.cz/item/CS_URS_2024_01/783601755" TargetMode="External"/><Relationship Id="rId46" Type="http://schemas.openxmlformats.org/officeDocument/2006/relationships/hyperlink" Target="https://podminky.urs.cz/item/CS_URS_2024_01/783617645" TargetMode="External"/><Relationship Id="rId59" Type="http://schemas.openxmlformats.org/officeDocument/2006/relationships/hyperlink" Target="https://podminky.urs.cz/item/CS_URS_2024_01/230023020" TargetMode="External"/><Relationship Id="rId67" Type="http://schemas.openxmlformats.org/officeDocument/2006/relationships/hyperlink" Target="https://podminky.urs.cz/item/CS_URS_2024_01/043124000" TargetMode="External"/><Relationship Id="rId20" Type="http://schemas.openxmlformats.org/officeDocument/2006/relationships/hyperlink" Target="https://podminky.urs.cz/item/CS_URS_2024_01/734109317" TargetMode="External"/><Relationship Id="rId41" Type="http://schemas.openxmlformats.org/officeDocument/2006/relationships/hyperlink" Target="https://podminky.urs.cz/item/CS_URS_2024_01/783614661" TargetMode="External"/><Relationship Id="rId54" Type="http://schemas.openxmlformats.org/officeDocument/2006/relationships/hyperlink" Target="https://podminky.urs.cz/item/CS_URS_2024_01/230022045" TargetMode="External"/><Relationship Id="rId62" Type="http://schemas.openxmlformats.org/officeDocument/2006/relationships/hyperlink" Target="https://podminky.urs.cz/item/CS_URS_2024_01/230023101" TargetMode="External"/><Relationship Id="rId70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podminky.urs.cz/item/CS_URS_2024_01/998741201" TargetMode="External"/><Relationship Id="rId1" Type="http://schemas.openxmlformats.org/officeDocument/2006/relationships/hyperlink" Target="https://podminky.urs.cz/item/CS_URS_2024_01/741810002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podminky.urs.cz/item/CS_URS_2024_01/HZS4212" TargetMode="External"/><Relationship Id="rId1" Type="http://schemas.openxmlformats.org/officeDocument/2006/relationships/hyperlink" Target="https://podminky.urs.cz/item/CS_URS_2024_01/998742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CM109"/>
  <sheetViews>
    <sheetView showGridLines="0" topLeftCell="A91" workbookViewId="0">
      <selection activeCell="AR120" sqref="AR12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549"/>
      <c r="AS2" s="549"/>
      <c r="AT2" s="549"/>
      <c r="AU2" s="549"/>
      <c r="AV2" s="549"/>
      <c r="AW2" s="549"/>
      <c r="AX2" s="549"/>
      <c r="AY2" s="549"/>
      <c r="AZ2" s="549"/>
      <c r="BA2" s="549"/>
      <c r="BB2" s="549"/>
      <c r="BC2" s="549"/>
      <c r="BD2" s="549"/>
      <c r="BE2" s="54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533" t="s">
        <v>14</v>
      </c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534"/>
      <c r="AH5" s="534"/>
      <c r="AI5" s="534"/>
      <c r="AJ5" s="534"/>
      <c r="AK5" s="19"/>
      <c r="AL5" s="19"/>
      <c r="AM5" s="19"/>
      <c r="AN5" s="19"/>
      <c r="AO5" s="19"/>
      <c r="AP5" s="19"/>
      <c r="AQ5" s="19"/>
      <c r="AR5" s="17"/>
      <c r="BE5" s="530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535" t="s">
        <v>17</v>
      </c>
      <c r="L6" s="534"/>
      <c r="M6" s="534"/>
      <c r="N6" s="534"/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4"/>
      <c r="AA6" s="534"/>
      <c r="AB6" s="534"/>
      <c r="AC6" s="534"/>
      <c r="AD6" s="534"/>
      <c r="AE6" s="534"/>
      <c r="AF6" s="534"/>
      <c r="AG6" s="534"/>
      <c r="AH6" s="534"/>
      <c r="AI6" s="534"/>
      <c r="AJ6" s="534"/>
      <c r="AK6" s="19"/>
      <c r="AL6" s="19"/>
      <c r="AM6" s="19"/>
      <c r="AN6" s="19"/>
      <c r="AO6" s="19"/>
      <c r="AP6" s="19"/>
      <c r="AQ6" s="19"/>
      <c r="AR6" s="17"/>
      <c r="BE6" s="531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531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531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531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531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531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531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28</v>
      </c>
      <c r="AO13" s="19"/>
      <c r="AP13" s="19"/>
      <c r="AQ13" s="19"/>
      <c r="AR13" s="17"/>
      <c r="BE13" s="531"/>
      <c r="BS13" s="14" t="s">
        <v>6</v>
      </c>
    </row>
    <row r="14" spans="1:74" ht="12.75">
      <c r="B14" s="18"/>
      <c r="C14" s="19"/>
      <c r="D14" s="19"/>
      <c r="E14" s="536" t="s">
        <v>28</v>
      </c>
      <c r="F14" s="537"/>
      <c r="G14" s="537"/>
      <c r="H14" s="537"/>
      <c r="I14" s="537"/>
      <c r="J14" s="537"/>
      <c r="K14" s="537"/>
      <c r="L14" s="537"/>
      <c r="M14" s="537"/>
      <c r="N14" s="537"/>
      <c r="O14" s="537"/>
      <c r="P14" s="537"/>
      <c r="Q14" s="537"/>
      <c r="R14" s="537"/>
      <c r="S14" s="537"/>
      <c r="T14" s="537"/>
      <c r="U14" s="537"/>
      <c r="V14" s="537"/>
      <c r="W14" s="537"/>
      <c r="X14" s="537"/>
      <c r="Y14" s="537"/>
      <c r="Z14" s="537"/>
      <c r="AA14" s="537"/>
      <c r="AB14" s="537"/>
      <c r="AC14" s="537"/>
      <c r="AD14" s="537"/>
      <c r="AE14" s="537"/>
      <c r="AF14" s="537"/>
      <c r="AG14" s="537"/>
      <c r="AH14" s="537"/>
      <c r="AI14" s="537"/>
      <c r="AJ14" s="537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531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531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531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531"/>
      <c r="BS17" s="14" t="s">
        <v>30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531"/>
      <c r="BS18" s="14" t="s">
        <v>6</v>
      </c>
    </row>
    <row r="19" spans="1:71" s="1" customFormat="1" ht="12" customHeight="1">
      <c r="B19" s="18"/>
      <c r="C19" s="19"/>
      <c r="D19" s="26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531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531"/>
      <c r="BS20" s="14" t="s">
        <v>30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531"/>
    </row>
    <row r="22" spans="1:71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531"/>
    </row>
    <row r="23" spans="1:71" s="1" customFormat="1" ht="16.5" customHeight="1">
      <c r="B23" s="18"/>
      <c r="C23" s="19"/>
      <c r="D23" s="19"/>
      <c r="E23" s="538" t="s">
        <v>1</v>
      </c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8"/>
      <c r="AB23" s="538"/>
      <c r="AC23" s="538"/>
      <c r="AD23" s="538"/>
      <c r="AE23" s="538"/>
      <c r="AF23" s="538"/>
      <c r="AG23" s="538"/>
      <c r="AH23" s="538"/>
      <c r="AI23" s="538"/>
      <c r="AJ23" s="538"/>
      <c r="AK23" s="538"/>
      <c r="AL23" s="538"/>
      <c r="AM23" s="538"/>
      <c r="AN23" s="538"/>
      <c r="AO23" s="19"/>
      <c r="AP23" s="19"/>
      <c r="AQ23" s="19"/>
      <c r="AR23" s="17"/>
      <c r="BE23" s="531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531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531"/>
    </row>
    <row r="26" spans="1:71" s="2" customFormat="1" ht="25.9" customHeight="1">
      <c r="A26" s="31"/>
      <c r="B26" s="32"/>
      <c r="C26" s="33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539">
        <f>ROUND(AG94,2)</f>
        <v>0</v>
      </c>
      <c r="AL26" s="540"/>
      <c r="AM26" s="540"/>
      <c r="AN26" s="540"/>
      <c r="AO26" s="540"/>
      <c r="AP26" s="33"/>
      <c r="AQ26" s="33"/>
      <c r="AR26" s="36"/>
      <c r="BE26" s="531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531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541" t="s">
        <v>34</v>
      </c>
      <c r="M28" s="541"/>
      <c r="N28" s="541"/>
      <c r="O28" s="541"/>
      <c r="P28" s="541"/>
      <c r="Q28" s="33"/>
      <c r="R28" s="33"/>
      <c r="S28" s="33"/>
      <c r="T28" s="33"/>
      <c r="U28" s="33"/>
      <c r="V28" s="33"/>
      <c r="W28" s="541" t="s">
        <v>35</v>
      </c>
      <c r="X28" s="541"/>
      <c r="Y28" s="541"/>
      <c r="Z28" s="541"/>
      <c r="AA28" s="541"/>
      <c r="AB28" s="541"/>
      <c r="AC28" s="541"/>
      <c r="AD28" s="541"/>
      <c r="AE28" s="541"/>
      <c r="AF28" s="33"/>
      <c r="AG28" s="33"/>
      <c r="AH28" s="33"/>
      <c r="AI28" s="33"/>
      <c r="AJ28" s="33"/>
      <c r="AK28" s="541" t="s">
        <v>36</v>
      </c>
      <c r="AL28" s="541"/>
      <c r="AM28" s="541"/>
      <c r="AN28" s="541"/>
      <c r="AO28" s="541"/>
      <c r="AP28" s="33"/>
      <c r="AQ28" s="33"/>
      <c r="AR28" s="36"/>
      <c r="BE28" s="531"/>
    </row>
    <row r="29" spans="1:71" s="3" customFormat="1" ht="14.45" customHeight="1">
      <c r="B29" s="37"/>
      <c r="C29" s="38"/>
      <c r="D29" s="26" t="s">
        <v>37</v>
      </c>
      <c r="E29" s="38"/>
      <c r="F29" s="26" t="s">
        <v>38</v>
      </c>
      <c r="G29" s="38"/>
      <c r="H29" s="38"/>
      <c r="I29" s="38"/>
      <c r="J29" s="38"/>
      <c r="K29" s="38"/>
      <c r="L29" s="544">
        <v>0.21</v>
      </c>
      <c r="M29" s="543"/>
      <c r="N29" s="543"/>
      <c r="O29" s="543"/>
      <c r="P29" s="543"/>
      <c r="Q29" s="38"/>
      <c r="R29" s="38"/>
      <c r="S29" s="38"/>
      <c r="T29" s="38"/>
      <c r="U29" s="38"/>
      <c r="V29" s="38"/>
      <c r="W29" s="542">
        <f>ROUND(AZ94+AG108, 2)</f>
        <v>0</v>
      </c>
      <c r="X29" s="543"/>
      <c r="Y29" s="543"/>
      <c r="Z29" s="543"/>
      <c r="AA29" s="543"/>
      <c r="AB29" s="543"/>
      <c r="AC29" s="543"/>
      <c r="AD29" s="543"/>
      <c r="AE29" s="543"/>
      <c r="AF29" s="38"/>
      <c r="AG29" s="38"/>
      <c r="AH29" s="38"/>
      <c r="AI29" s="38"/>
      <c r="AJ29" s="38"/>
      <c r="AK29" s="542">
        <f>ROUND(AV94+(AN108-AG108), 2)</f>
        <v>0</v>
      </c>
      <c r="AL29" s="543"/>
      <c r="AM29" s="543"/>
      <c r="AN29" s="543"/>
      <c r="AO29" s="543"/>
      <c r="AP29" s="38"/>
      <c r="AQ29" s="38"/>
      <c r="AR29" s="39"/>
      <c r="BE29" s="532"/>
    </row>
    <row r="30" spans="1:71" s="3" customFormat="1" ht="14.45" customHeight="1">
      <c r="B30" s="37"/>
      <c r="C30" s="38"/>
      <c r="D30" s="38"/>
      <c r="E30" s="38"/>
      <c r="F30" s="26" t="s">
        <v>39</v>
      </c>
      <c r="G30" s="38"/>
      <c r="H30" s="38"/>
      <c r="I30" s="38"/>
      <c r="J30" s="38"/>
      <c r="K30" s="38"/>
      <c r="L30" s="544">
        <v>0.12</v>
      </c>
      <c r="M30" s="543"/>
      <c r="N30" s="543"/>
      <c r="O30" s="543"/>
      <c r="P30" s="543"/>
      <c r="Q30" s="38"/>
      <c r="R30" s="38"/>
      <c r="S30" s="38"/>
      <c r="T30" s="38"/>
      <c r="U30" s="38"/>
      <c r="V30" s="38"/>
      <c r="W30" s="542">
        <f>ROUND(BA94, 2)</f>
        <v>0</v>
      </c>
      <c r="X30" s="543"/>
      <c r="Y30" s="543"/>
      <c r="Z30" s="543"/>
      <c r="AA30" s="543"/>
      <c r="AB30" s="543"/>
      <c r="AC30" s="543"/>
      <c r="AD30" s="543"/>
      <c r="AE30" s="543"/>
      <c r="AF30" s="38"/>
      <c r="AG30" s="38"/>
      <c r="AH30" s="38"/>
      <c r="AI30" s="38"/>
      <c r="AJ30" s="38"/>
      <c r="AK30" s="542">
        <f>ROUND(AW94, 2)</f>
        <v>0</v>
      </c>
      <c r="AL30" s="543"/>
      <c r="AM30" s="543"/>
      <c r="AN30" s="543"/>
      <c r="AO30" s="543"/>
      <c r="AP30" s="38"/>
      <c r="AQ30" s="38"/>
      <c r="AR30" s="39"/>
      <c r="BE30" s="532"/>
    </row>
    <row r="31" spans="1:71" s="3" customFormat="1" ht="14.45" hidden="1" customHeight="1">
      <c r="B31" s="37"/>
      <c r="C31" s="38"/>
      <c r="D31" s="38"/>
      <c r="E31" s="38"/>
      <c r="F31" s="26" t="s">
        <v>40</v>
      </c>
      <c r="G31" s="38"/>
      <c r="H31" s="38"/>
      <c r="I31" s="38"/>
      <c r="J31" s="38"/>
      <c r="K31" s="38"/>
      <c r="L31" s="544">
        <v>0.21</v>
      </c>
      <c r="M31" s="543"/>
      <c r="N31" s="543"/>
      <c r="O31" s="543"/>
      <c r="P31" s="543"/>
      <c r="Q31" s="38"/>
      <c r="R31" s="38"/>
      <c r="S31" s="38"/>
      <c r="T31" s="38"/>
      <c r="U31" s="38"/>
      <c r="V31" s="38"/>
      <c r="W31" s="542">
        <f>ROUND(BB94, 2)</f>
        <v>0</v>
      </c>
      <c r="X31" s="543"/>
      <c r="Y31" s="543"/>
      <c r="Z31" s="543"/>
      <c r="AA31" s="543"/>
      <c r="AB31" s="543"/>
      <c r="AC31" s="543"/>
      <c r="AD31" s="543"/>
      <c r="AE31" s="543"/>
      <c r="AF31" s="38"/>
      <c r="AG31" s="38"/>
      <c r="AH31" s="38"/>
      <c r="AI31" s="38"/>
      <c r="AJ31" s="38"/>
      <c r="AK31" s="542">
        <v>0</v>
      </c>
      <c r="AL31" s="543"/>
      <c r="AM31" s="543"/>
      <c r="AN31" s="543"/>
      <c r="AO31" s="543"/>
      <c r="AP31" s="38"/>
      <c r="AQ31" s="38"/>
      <c r="AR31" s="39"/>
      <c r="BE31" s="532"/>
    </row>
    <row r="32" spans="1:71" s="3" customFormat="1" ht="14.45" hidden="1" customHeight="1">
      <c r="B32" s="37"/>
      <c r="C32" s="38"/>
      <c r="D32" s="38"/>
      <c r="E32" s="38"/>
      <c r="F32" s="26" t="s">
        <v>41</v>
      </c>
      <c r="G32" s="38"/>
      <c r="H32" s="38"/>
      <c r="I32" s="38"/>
      <c r="J32" s="38"/>
      <c r="K32" s="38"/>
      <c r="L32" s="544">
        <v>0.12</v>
      </c>
      <c r="M32" s="543"/>
      <c r="N32" s="543"/>
      <c r="O32" s="543"/>
      <c r="P32" s="543"/>
      <c r="Q32" s="38"/>
      <c r="R32" s="38"/>
      <c r="S32" s="38"/>
      <c r="T32" s="38"/>
      <c r="U32" s="38"/>
      <c r="V32" s="38"/>
      <c r="W32" s="542">
        <f>ROUND(BC94, 2)</f>
        <v>0</v>
      </c>
      <c r="X32" s="543"/>
      <c r="Y32" s="543"/>
      <c r="Z32" s="543"/>
      <c r="AA32" s="543"/>
      <c r="AB32" s="543"/>
      <c r="AC32" s="543"/>
      <c r="AD32" s="543"/>
      <c r="AE32" s="543"/>
      <c r="AF32" s="38"/>
      <c r="AG32" s="38"/>
      <c r="AH32" s="38"/>
      <c r="AI32" s="38"/>
      <c r="AJ32" s="38"/>
      <c r="AK32" s="542">
        <v>0</v>
      </c>
      <c r="AL32" s="543"/>
      <c r="AM32" s="543"/>
      <c r="AN32" s="543"/>
      <c r="AO32" s="543"/>
      <c r="AP32" s="38"/>
      <c r="AQ32" s="38"/>
      <c r="AR32" s="39"/>
      <c r="BE32" s="532"/>
    </row>
    <row r="33" spans="1:57" s="3" customFormat="1" ht="14.45" hidden="1" customHeight="1">
      <c r="B33" s="37"/>
      <c r="C33" s="38"/>
      <c r="D33" s="38"/>
      <c r="E33" s="38"/>
      <c r="F33" s="26" t="s">
        <v>42</v>
      </c>
      <c r="G33" s="38"/>
      <c r="H33" s="38"/>
      <c r="I33" s="38"/>
      <c r="J33" s="38"/>
      <c r="K33" s="38"/>
      <c r="L33" s="544">
        <v>0</v>
      </c>
      <c r="M33" s="543"/>
      <c r="N33" s="543"/>
      <c r="O33" s="543"/>
      <c r="P33" s="543"/>
      <c r="Q33" s="38"/>
      <c r="R33" s="38"/>
      <c r="S33" s="38"/>
      <c r="T33" s="38"/>
      <c r="U33" s="38"/>
      <c r="V33" s="38"/>
      <c r="W33" s="542">
        <f>ROUND(BD94, 2)</f>
        <v>0</v>
      </c>
      <c r="X33" s="543"/>
      <c r="Y33" s="543"/>
      <c r="Z33" s="543"/>
      <c r="AA33" s="543"/>
      <c r="AB33" s="543"/>
      <c r="AC33" s="543"/>
      <c r="AD33" s="543"/>
      <c r="AE33" s="543"/>
      <c r="AF33" s="38"/>
      <c r="AG33" s="38"/>
      <c r="AH33" s="38"/>
      <c r="AI33" s="38"/>
      <c r="AJ33" s="38"/>
      <c r="AK33" s="542">
        <v>0</v>
      </c>
      <c r="AL33" s="543"/>
      <c r="AM33" s="543"/>
      <c r="AN33" s="543"/>
      <c r="AO33" s="543"/>
      <c r="AP33" s="38"/>
      <c r="AQ33" s="38"/>
      <c r="AR33" s="39"/>
      <c r="BE33" s="532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531"/>
    </row>
    <row r="35" spans="1:57" s="2" customFormat="1" ht="25.9" customHeight="1">
      <c r="A35" s="31"/>
      <c r="B35" s="32"/>
      <c r="C35" s="40"/>
      <c r="D35" s="41" t="s">
        <v>43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44</v>
      </c>
      <c r="U35" s="42"/>
      <c r="V35" s="42"/>
      <c r="W35" s="42"/>
      <c r="X35" s="548" t="s">
        <v>45</v>
      </c>
      <c r="Y35" s="546"/>
      <c r="Z35" s="546"/>
      <c r="AA35" s="546"/>
      <c r="AB35" s="546"/>
      <c r="AC35" s="42"/>
      <c r="AD35" s="42"/>
      <c r="AE35" s="42"/>
      <c r="AF35" s="42"/>
      <c r="AG35" s="42"/>
      <c r="AH35" s="42"/>
      <c r="AI35" s="42"/>
      <c r="AJ35" s="42"/>
      <c r="AK35" s="545">
        <f>SUM(AK26:AK33)</f>
        <v>0</v>
      </c>
      <c r="AL35" s="546"/>
      <c r="AM35" s="546"/>
      <c r="AN35" s="546"/>
      <c r="AO35" s="547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47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48</v>
      </c>
      <c r="AI60" s="35"/>
      <c r="AJ60" s="35"/>
      <c r="AK60" s="35"/>
      <c r="AL60" s="35"/>
      <c r="AM60" s="49" t="s">
        <v>49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50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51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48</v>
      </c>
      <c r="AI75" s="35"/>
      <c r="AJ75" s="35"/>
      <c r="AK75" s="35"/>
      <c r="AL75" s="35"/>
      <c r="AM75" s="49" t="s">
        <v>49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HV-MEZ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527" t="str">
        <f>K6</f>
        <v>Rozšíření TN Litvínov etapa I.</v>
      </c>
      <c r="M85" s="528"/>
      <c r="N85" s="528"/>
      <c r="O85" s="528"/>
      <c r="P85" s="528"/>
      <c r="Q85" s="528"/>
      <c r="R85" s="528"/>
      <c r="S85" s="528"/>
      <c r="T85" s="528"/>
      <c r="U85" s="528"/>
      <c r="V85" s="528"/>
      <c r="W85" s="528"/>
      <c r="X85" s="528"/>
      <c r="Y85" s="528"/>
      <c r="Z85" s="528"/>
      <c r="AA85" s="528"/>
      <c r="AB85" s="528"/>
      <c r="AC85" s="528"/>
      <c r="AD85" s="528"/>
      <c r="AE85" s="528"/>
      <c r="AF85" s="528"/>
      <c r="AG85" s="528"/>
      <c r="AH85" s="528"/>
      <c r="AI85" s="528"/>
      <c r="AJ85" s="528"/>
      <c r="AK85" s="60"/>
      <c r="AL85" s="60"/>
      <c r="AM85" s="60"/>
      <c r="AN85" s="60"/>
      <c r="AO85" s="60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553" t="str">
        <f>IF(AN8= "","",AN8)</f>
        <v>19. 6. 2024</v>
      </c>
      <c r="AN87" s="553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554" t="str">
        <f>IF(E17="","",E17)</f>
        <v xml:space="preserve"> </v>
      </c>
      <c r="AN89" s="555"/>
      <c r="AO89" s="555"/>
      <c r="AP89" s="555"/>
      <c r="AQ89" s="33"/>
      <c r="AR89" s="36"/>
      <c r="AS89" s="556" t="s">
        <v>53</v>
      </c>
      <c r="AT89" s="557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31</v>
      </c>
      <c r="AJ90" s="33"/>
      <c r="AK90" s="33"/>
      <c r="AL90" s="33"/>
      <c r="AM90" s="554" t="str">
        <f>IF(E20="","",E20)</f>
        <v xml:space="preserve"> </v>
      </c>
      <c r="AN90" s="555"/>
      <c r="AO90" s="555"/>
      <c r="AP90" s="555"/>
      <c r="AQ90" s="33"/>
      <c r="AR90" s="36"/>
      <c r="AS90" s="558"/>
      <c r="AT90" s="559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560"/>
      <c r="AT91" s="561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525" t="s">
        <v>54</v>
      </c>
      <c r="D92" s="526"/>
      <c r="E92" s="526"/>
      <c r="F92" s="526"/>
      <c r="G92" s="526"/>
      <c r="H92" s="70"/>
      <c r="I92" s="529" t="s">
        <v>55</v>
      </c>
      <c r="J92" s="526"/>
      <c r="K92" s="526"/>
      <c r="L92" s="526"/>
      <c r="M92" s="526"/>
      <c r="N92" s="526"/>
      <c r="O92" s="526"/>
      <c r="P92" s="526"/>
      <c r="Q92" s="526"/>
      <c r="R92" s="526"/>
      <c r="S92" s="526"/>
      <c r="T92" s="526"/>
      <c r="U92" s="526"/>
      <c r="V92" s="526"/>
      <c r="W92" s="526"/>
      <c r="X92" s="526"/>
      <c r="Y92" s="526"/>
      <c r="Z92" s="526"/>
      <c r="AA92" s="526"/>
      <c r="AB92" s="526"/>
      <c r="AC92" s="526"/>
      <c r="AD92" s="526"/>
      <c r="AE92" s="526"/>
      <c r="AF92" s="526"/>
      <c r="AG92" s="552" t="s">
        <v>56</v>
      </c>
      <c r="AH92" s="526"/>
      <c r="AI92" s="526"/>
      <c r="AJ92" s="526"/>
      <c r="AK92" s="526"/>
      <c r="AL92" s="526"/>
      <c r="AM92" s="526"/>
      <c r="AN92" s="529" t="s">
        <v>57</v>
      </c>
      <c r="AO92" s="526"/>
      <c r="AP92" s="562"/>
      <c r="AQ92" s="71" t="s">
        <v>58</v>
      </c>
      <c r="AR92" s="36"/>
      <c r="AS92" s="72" t="s">
        <v>59</v>
      </c>
      <c r="AT92" s="73" t="s">
        <v>60</v>
      </c>
      <c r="AU92" s="73" t="s">
        <v>61</v>
      </c>
      <c r="AV92" s="73" t="s">
        <v>62</v>
      </c>
      <c r="AW92" s="73" t="s">
        <v>63</v>
      </c>
      <c r="AX92" s="73" t="s">
        <v>64</v>
      </c>
      <c r="AY92" s="73" t="s">
        <v>65</v>
      </c>
      <c r="AZ92" s="73" t="s">
        <v>66</v>
      </c>
      <c r="BA92" s="73" t="s">
        <v>67</v>
      </c>
      <c r="BB92" s="73" t="s">
        <v>68</v>
      </c>
      <c r="BC92" s="73" t="s">
        <v>69</v>
      </c>
      <c r="BD92" s="74" t="s">
        <v>70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71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563">
        <f>ROUND(SUM(AG95:AG107)+AG108,2)</f>
        <v>0</v>
      </c>
      <c r="AH94" s="563"/>
      <c r="AI94" s="563"/>
      <c r="AJ94" s="563"/>
      <c r="AK94" s="563"/>
      <c r="AL94" s="563"/>
      <c r="AM94" s="563"/>
      <c r="AN94" s="564">
        <f>SUM(AG94,AT94)+(AN108-AG108)</f>
        <v>0</v>
      </c>
      <c r="AO94" s="564"/>
      <c r="AP94" s="564"/>
      <c r="AQ94" s="82" t="s">
        <v>1</v>
      </c>
      <c r="AR94" s="83"/>
      <c r="AS94" s="84">
        <f>ROUND(SUM(AS95:AS107),2)</f>
        <v>0</v>
      </c>
      <c r="AT94" s="85">
        <f t="shared" ref="AT94:AT107" si="0">ROUND(SUM(AV94:AW94),2)</f>
        <v>0</v>
      </c>
      <c r="AU94" s="86">
        <f>ROUND(SUM(AU95:AU107),5)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ROUND(SUM(AZ95:AZ107),2)</f>
        <v>0</v>
      </c>
      <c r="BA94" s="85">
        <f>ROUND(SUM(BA95:BA107),2)</f>
        <v>0</v>
      </c>
      <c r="BB94" s="85">
        <f>ROUND(SUM(BB95:BB107),2)</f>
        <v>0</v>
      </c>
      <c r="BC94" s="85">
        <f>ROUND(SUM(BC95:BC107),2)</f>
        <v>0</v>
      </c>
      <c r="BD94" s="87">
        <f>ROUND(SUM(BD95:BD107),2)</f>
        <v>0</v>
      </c>
      <c r="BS94" s="88" t="s">
        <v>72</v>
      </c>
      <c r="BT94" s="88" t="s">
        <v>73</v>
      </c>
      <c r="BU94" s="89" t="s">
        <v>74</v>
      </c>
      <c r="BV94" s="88" t="s">
        <v>75</v>
      </c>
      <c r="BW94" s="88" t="s">
        <v>5</v>
      </c>
      <c r="BX94" s="88" t="s">
        <v>76</v>
      </c>
      <c r="CL94" s="88" t="s">
        <v>1</v>
      </c>
    </row>
    <row r="95" spans="1:91" s="7" customFormat="1" ht="24.75" customHeight="1">
      <c r="A95" s="90" t="s">
        <v>77</v>
      </c>
      <c r="B95" s="91"/>
      <c r="C95" s="92"/>
      <c r="D95" s="522" t="s">
        <v>78</v>
      </c>
      <c r="E95" s="522"/>
      <c r="F95" s="522"/>
      <c r="G95" s="522"/>
      <c r="H95" s="522"/>
      <c r="I95" s="93"/>
      <c r="J95" s="522" t="s">
        <v>79</v>
      </c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522"/>
      <c r="Y95" s="522"/>
      <c r="Z95" s="522"/>
      <c r="AA95" s="522"/>
      <c r="AB95" s="522"/>
      <c r="AC95" s="522"/>
      <c r="AD95" s="522"/>
      <c r="AE95" s="522"/>
      <c r="AF95" s="522"/>
      <c r="AG95" s="523">
        <f>'InO 01-D1.1 - Pripojka ho...'!J30</f>
        <v>0</v>
      </c>
      <c r="AH95" s="524"/>
      <c r="AI95" s="524"/>
      <c r="AJ95" s="524"/>
      <c r="AK95" s="524"/>
      <c r="AL95" s="524"/>
      <c r="AM95" s="524"/>
      <c r="AN95" s="523">
        <f t="shared" ref="AN95:AN106" si="1">SUM(AG95,AT95)</f>
        <v>0</v>
      </c>
      <c r="AO95" s="524"/>
      <c r="AP95" s="524"/>
      <c r="AQ95" s="94" t="s">
        <v>80</v>
      </c>
      <c r="AR95" s="95"/>
      <c r="AS95" s="96">
        <v>0</v>
      </c>
      <c r="AT95" s="97">
        <f t="shared" si="0"/>
        <v>0</v>
      </c>
      <c r="AU95" s="98">
        <f>'InO 01-D1.1 - Pripojka ho...'!P133</f>
        <v>0</v>
      </c>
      <c r="AV95" s="97">
        <f>'InO 01-D1.1 - Pripojka ho...'!J33</f>
        <v>0</v>
      </c>
      <c r="AW95" s="97">
        <f>'InO 01-D1.1 - Pripojka ho...'!J34</f>
        <v>0</v>
      </c>
      <c r="AX95" s="97">
        <f>'InO 01-D1.1 - Pripojka ho...'!J35</f>
        <v>0</v>
      </c>
      <c r="AY95" s="97">
        <f>'InO 01-D1.1 - Pripojka ho...'!J36</f>
        <v>0</v>
      </c>
      <c r="AZ95" s="97">
        <f>'InO 01-D1.1 - Pripojka ho...'!F33</f>
        <v>0</v>
      </c>
      <c r="BA95" s="97">
        <f>'InO 01-D1.1 - Pripojka ho...'!F34</f>
        <v>0</v>
      </c>
      <c r="BB95" s="97">
        <f>'InO 01-D1.1 - Pripojka ho...'!F35</f>
        <v>0</v>
      </c>
      <c r="BC95" s="97">
        <f>'InO 01-D1.1 - Pripojka ho...'!F36</f>
        <v>0</v>
      </c>
      <c r="BD95" s="99">
        <f>'InO 01-D1.1 - Pripojka ho...'!F37</f>
        <v>0</v>
      </c>
      <c r="BT95" s="100" t="s">
        <v>81</v>
      </c>
      <c r="BV95" s="100" t="s">
        <v>75</v>
      </c>
      <c r="BW95" s="100" t="s">
        <v>82</v>
      </c>
      <c r="BX95" s="100" t="s">
        <v>5</v>
      </c>
      <c r="CL95" s="100" t="s">
        <v>1</v>
      </c>
      <c r="CM95" s="100" t="s">
        <v>83</v>
      </c>
    </row>
    <row r="96" spans="1:91" s="7" customFormat="1" ht="24.75" customHeight="1">
      <c r="A96" s="90" t="s">
        <v>77</v>
      </c>
      <c r="B96" s="91"/>
      <c r="C96" s="92"/>
      <c r="D96" s="522" t="s">
        <v>84</v>
      </c>
      <c r="E96" s="522"/>
      <c r="F96" s="522"/>
      <c r="G96" s="522"/>
      <c r="H96" s="522"/>
      <c r="I96" s="93"/>
      <c r="J96" s="522" t="s">
        <v>79</v>
      </c>
      <c r="K96" s="522"/>
      <c r="L96" s="522"/>
      <c r="M96" s="522"/>
      <c r="N96" s="522"/>
      <c r="O96" s="522"/>
      <c r="P96" s="522"/>
      <c r="Q96" s="522"/>
      <c r="R96" s="522"/>
      <c r="S96" s="522"/>
      <c r="T96" s="522"/>
      <c r="U96" s="522"/>
      <c r="V96" s="522"/>
      <c r="W96" s="522"/>
      <c r="X96" s="522"/>
      <c r="Y96" s="522"/>
      <c r="Z96" s="522"/>
      <c r="AA96" s="522"/>
      <c r="AB96" s="522"/>
      <c r="AC96" s="522"/>
      <c r="AD96" s="522"/>
      <c r="AE96" s="522"/>
      <c r="AF96" s="522"/>
      <c r="AG96" s="523">
        <f>'InO 01-D1.2 - Pripojka ho...'!J30</f>
        <v>0</v>
      </c>
      <c r="AH96" s="524"/>
      <c r="AI96" s="524"/>
      <c r="AJ96" s="524"/>
      <c r="AK96" s="524"/>
      <c r="AL96" s="524"/>
      <c r="AM96" s="524"/>
      <c r="AN96" s="523">
        <f t="shared" si="1"/>
        <v>0</v>
      </c>
      <c r="AO96" s="524"/>
      <c r="AP96" s="524"/>
      <c r="AQ96" s="94" t="s">
        <v>80</v>
      </c>
      <c r="AR96" s="95"/>
      <c r="AS96" s="96">
        <v>0</v>
      </c>
      <c r="AT96" s="97">
        <f t="shared" si="0"/>
        <v>0</v>
      </c>
      <c r="AU96" s="98">
        <f>'InO 01-D1.2 - Pripojka ho...'!P124</f>
        <v>0</v>
      </c>
      <c r="AV96" s="97">
        <f>'InO 01-D1.2 - Pripojka ho...'!J33</f>
        <v>0</v>
      </c>
      <c r="AW96" s="97">
        <f>'InO 01-D1.2 - Pripojka ho...'!J34</f>
        <v>0</v>
      </c>
      <c r="AX96" s="97">
        <f>'InO 01-D1.2 - Pripojka ho...'!J35</f>
        <v>0</v>
      </c>
      <c r="AY96" s="97">
        <f>'InO 01-D1.2 - Pripojka ho...'!J36</f>
        <v>0</v>
      </c>
      <c r="AZ96" s="97">
        <f>'InO 01-D1.2 - Pripojka ho...'!F33</f>
        <v>0</v>
      </c>
      <c r="BA96" s="97">
        <f>'InO 01-D1.2 - Pripojka ho...'!F34</f>
        <v>0</v>
      </c>
      <c r="BB96" s="97">
        <f>'InO 01-D1.2 - Pripojka ho...'!F35</f>
        <v>0</v>
      </c>
      <c r="BC96" s="97">
        <f>'InO 01-D1.2 - Pripojka ho...'!F36</f>
        <v>0</v>
      </c>
      <c r="BD96" s="99">
        <f>'InO 01-D1.2 - Pripojka ho...'!F37</f>
        <v>0</v>
      </c>
      <c r="BT96" s="100" t="s">
        <v>81</v>
      </c>
      <c r="BV96" s="100" t="s">
        <v>75</v>
      </c>
      <c r="BW96" s="100" t="s">
        <v>85</v>
      </c>
      <c r="BX96" s="100" t="s">
        <v>5</v>
      </c>
      <c r="CL96" s="100" t="s">
        <v>1</v>
      </c>
      <c r="CM96" s="100" t="s">
        <v>83</v>
      </c>
    </row>
    <row r="97" spans="1:91" s="7" customFormat="1" ht="24.75" customHeight="1">
      <c r="A97" s="90" t="s">
        <v>77</v>
      </c>
      <c r="B97" s="91"/>
      <c r="C97" s="92"/>
      <c r="D97" s="522" t="s">
        <v>86</v>
      </c>
      <c r="E97" s="522"/>
      <c r="F97" s="522"/>
      <c r="G97" s="522"/>
      <c r="H97" s="522"/>
      <c r="I97" s="93"/>
      <c r="J97" s="522" t="s">
        <v>87</v>
      </c>
      <c r="K97" s="522"/>
      <c r="L97" s="522"/>
      <c r="M97" s="522"/>
      <c r="N97" s="522"/>
      <c r="O97" s="522"/>
      <c r="P97" s="522"/>
      <c r="Q97" s="522"/>
      <c r="R97" s="522"/>
      <c r="S97" s="522"/>
      <c r="T97" s="522"/>
      <c r="U97" s="522"/>
      <c r="V97" s="522"/>
      <c r="W97" s="522"/>
      <c r="X97" s="522"/>
      <c r="Y97" s="522"/>
      <c r="Z97" s="522"/>
      <c r="AA97" s="522"/>
      <c r="AB97" s="522"/>
      <c r="AC97" s="522"/>
      <c r="AD97" s="522"/>
      <c r="AE97" s="522"/>
      <c r="AF97" s="522"/>
      <c r="AG97" s="523">
        <f>'InO 02-D2.1 - Horkovodní...'!J30</f>
        <v>0</v>
      </c>
      <c r="AH97" s="524"/>
      <c r="AI97" s="524"/>
      <c r="AJ97" s="524"/>
      <c r="AK97" s="524"/>
      <c r="AL97" s="524"/>
      <c r="AM97" s="524"/>
      <c r="AN97" s="523">
        <f t="shared" si="1"/>
        <v>0</v>
      </c>
      <c r="AO97" s="524"/>
      <c r="AP97" s="524"/>
      <c r="AQ97" s="94" t="s">
        <v>80</v>
      </c>
      <c r="AR97" s="95"/>
      <c r="AS97" s="96">
        <v>0</v>
      </c>
      <c r="AT97" s="97">
        <f t="shared" si="0"/>
        <v>0</v>
      </c>
      <c r="AU97" s="98">
        <f>'InO 02-D2.1 - Horkovodní...'!P140</f>
        <v>0</v>
      </c>
      <c r="AV97" s="97">
        <f>'InO 02-D2.1 - Horkovodní...'!J33</f>
        <v>0</v>
      </c>
      <c r="AW97" s="97">
        <f>'InO 02-D2.1 - Horkovodní...'!J34</f>
        <v>0</v>
      </c>
      <c r="AX97" s="97">
        <f>'InO 02-D2.1 - Horkovodní...'!J35</f>
        <v>0</v>
      </c>
      <c r="AY97" s="97">
        <f>'InO 02-D2.1 - Horkovodní...'!J36</f>
        <v>0</v>
      </c>
      <c r="AZ97" s="97">
        <f>'InO 02-D2.1 - Horkovodní...'!F33</f>
        <v>0</v>
      </c>
      <c r="BA97" s="97">
        <f>'InO 02-D2.1 - Horkovodní...'!F34</f>
        <v>0</v>
      </c>
      <c r="BB97" s="97">
        <f>'InO 02-D2.1 - Horkovodní...'!F35</f>
        <v>0</v>
      </c>
      <c r="BC97" s="97">
        <f>'InO 02-D2.1 - Horkovodní...'!F36</f>
        <v>0</v>
      </c>
      <c r="BD97" s="99">
        <f>'InO 02-D2.1 - Horkovodní...'!F37</f>
        <v>0</v>
      </c>
      <c r="BT97" s="100" t="s">
        <v>81</v>
      </c>
      <c r="BV97" s="100" t="s">
        <v>75</v>
      </c>
      <c r="BW97" s="100" t="s">
        <v>88</v>
      </c>
      <c r="BX97" s="100" t="s">
        <v>5</v>
      </c>
      <c r="CL97" s="100" t="s">
        <v>1</v>
      </c>
      <c r="CM97" s="100" t="s">
        <v>83</v>
      </c>
    </row>
    <row r="98" spans="1:91" s="7" customFormat="1" ht="24.75" customHeight="1">
      <c r="A98" s="90" t="s">
        <v>77</v>
      </c>
      <c r="B98" s="91"/>
      <c r="C98" s="92"/>
      <c r="D98" s="522" t="s">
        <v>89</v>
      </c>
      <c r="E98" s="522"/>
      <c r="F98" s="522"/>
      <c r="G98" s="522"/>
      <c r="H98" s="522"/>
      <c r="I98" s="93"/>
      <c r="J98" s="522" t="s">
        <v>90</v>
      </c>
      <c r="K98" s="522"/>
      <c r="L98" s="522"/>
      <c r="M98" s="522"/>
      <c r="N98" s="522"/>
      <c r="O98" s="522"/>
      <c r="P98" s="522"/>
      <c r="Q98" s="522"/>
      <c r="R98" s="522"/>
      <c r="S98" s="522"/>
      <c r="T98" s="522"/>
      <c r="U98" s="522"/>
      <c r="V98" s="522"/>
      <c r="W98" s="522"/>
      <c r="X98" s="522"/>
      <c r="Y98" s="522"/>
      <c r="Z98" s="522"/>
      <c r="AA98" s="522"/>
      <c r="AB98" s="522"/>
      <c r="AC98" s="522"/>
      <c r="AD98" s="522"/>
      <c r="AE98" s="522"/>
      <c r="AF98" s="522"/>
      <c r="AG98" s="523">
        <f>'InO 02-D2.2 - Horkovodni...'!J30</f>
        <v>0</v>
      </c>
      <c r="AH98" s="524"/>
      <c r="AI98" s="524"/>
      <c r="AJ98" s="524"/>
      <c r="AK98" s="524"/>
      <c r="AL98" s="524"/>
      <c r="AM98" s="524"/>
      <c r="AN98" s="523">
        <f t="shared" si="1"/>
        <v>0</v>
      </c>
      <c r="AO98" s="524"/>
      <c r="AP98" s="524"/>
      <c r="AQ98" s="94" t="s">
        <v>80</v>
      </c>
      <c r="AR98" s="95"/>
      <c r="AS98" s="96">
        <v>0</v>
      </c>
      <c r="AT98" s="97">
        <f t="shared" si="0"/>
        <v>0</v>
      </c>
      <c r="AU98" s="98">
        <f>'InO 02-D2.2 - Horkovodni...'!P127</f>
        <v>0</v>
      </c>
      <c r="AV98" s="97">
        <f>'InO 02-D2.2 - Horkovodni...'!J33</f>
        <v>0</v>
      </c>
      <c r="AW98" s="97">
        <f>'InO 02-D2.2 - Horkovodni...'!J34</f>
        <v>0</v>
      </c>
      <c r="AX98" s="97">
        <f>'InO 02-D2.2 - Horkovodni...'!J35</f>
        <v>0</v>
      </c>
      <c r="AY98" s="97">
        <f>'InO 02-D2.2 - Horkovodni...'!J36</f>
        <v>0</v>
      </c>
      <c r="AZ98" s="97">
        <f>'InO 02-D2.2 - Horkovodni...'!F33</f>
        <v>0</v>
      </c>
      <c r="BA98" s="97">
        <f>'InO 02-D2.2 - Horkovodni...'!F34</f>
        <v>0</v>
      </c>
      <c r="BB98" s="97">
        <f>'InO 02-D2.2 - Horkovodni...'!F35</f>
        <v>0</v>
      </c>
      <c r="BC98" s="97">
        <f>'InO 02-D2.2 - Horkovodni...'!F36</f>
        <v>0</v>
      </c>
      <c r="BD98" s="99">
        <f>'InO 02-D2.2 - Horkovodni...'!F37</f>
        <v>0</v>
      </c>
      <c r="BT98" s="100" t="s">
        <v>81</v>
      </c>
      <c r="BV98" s="100" t="s">
        <v>75</v>
      </c>
      <c r="BW98" s="100" t="s">
        <v>91</v>
      </c>
      <c r="BX98" s="100" t="s">
        <v>5</v>
      </c>
      <c r="CL98" s="100" t="s">
        <v>1</v>
      </c>
      <c r="CM98" s="100" t="s">
        <v>83</v>
      </c>
    </row>
    <row r="99" spans="1:91" s="7" customFormat="1" ht="24.75" customHeight="1">
      <c r="A99" s="90" t="s">
        <v>77</v>
      </c>
      <c r="B99" s="91"/>
      <c r="C99" s="92"/>
      <c r="D99" s="522" t="s">
        <v>92</v>
      </c>
      <c r="E99" s="522"/>
      <c r="F99" s="522"/>
      <c r="G99" s="522"/>
      <c r="H99" s="522"/>
      <c r="I99" s="93"/>
      <c r="J99" s="522" t="s">
        <v>93</v>
      </c>
      <c r="K99" s="522"/>
      <c r="L99" s="522"/>
      <c r="M99" s="522"/>
      <c r="N99" s="522"/>
      <c r="O99" s="522"/>
      <c r="P99" s="522"/>
      <c r="Q99" s="522"/>
      <c r="R99" s="522"/>
      <c r="S99" s="522"/>
      <c r="T99" s="522"/>
      <c r="U99" s="522"/>
      <c r="V99" s="522"/>
      <c r="W99" s="522"/>
      <c r="X99" s="522"/>
      <c r="Y99" s="522"/>
      <c r="Z99" s="522"/>
      <c r="AA99" s="522"/>
      <c r="AB99" s="522"/>
      <c r="AC99" s="522"/>
      <c r="AD99" s="522"/>
      <c r="AE99" s="522"/>
      <c r="AF99" s="522"/>
      <c r="AG99" s="523">
        <f>'InO-PS-SO - VRN'!J30</f>
        <v>0</v>
      </c>
      <c r="AH99" s="524"/>
      <c r="AI99" s="524"/>
      <c r="AJ99" s="524"/>
      <c r="AK99" s="524"/>
      <c r="AL99" s="524"/>
      <c r="AM99" s="524"/>
      <c r="AN99" s="523">
        <f t="shared" si="1"/>
        <v>0</v>
      </c>
      <c r="AO99" s="524"/>
      <c r="AP99" s="524"/>
      <c r="AQ99" s="94" t="s">
        <v>80</v>
      </c>
      <c r="AR99" s="95"/>
      <c r="AS99" s="96">
        <v>0</v>
      </c>
      <c r="AT99" s="97">
        <f t="shared" si="0"/>
        <v>0</v>
      </c>
      <c r="AU99" s="98">
        <f>'InO-PS-SO - VRN'!P123</f>
        <v>0</v>
      </c>
      <c r="AV99" s="97">
        <f>'InO-PS-SO - VRN'!J33</f>
        <v>0</v>
      </c>
      <c r="AW99" s="97">
        <f>'InO-PS-SO - VRN'!J34</f>
        <v>0</v>
      </c>
      <c r="AX99" s="97">
        <f>'InO-PS-SO - VRN'!J35</f>
        <v>0</v>
      </c>
      <c r="AY99" s="97">
        <f>'InO-PS-SO - VRN'!J36</f>
        <v>0</v>
      </c>
      <c r="AZ99" s="97">
        <f>'InO-PS-SO - VRN'!F33</f>
        <v>0</v>
      </c>
      <c r="BA99" s="97">
        <f>'InO-PS-SO - VRN'!F34</f>
        <v>0</v>
      </c>
      <c r="BB99" s="97">
        <f>'InO-PS-SO - VRN'!F35</f>
        <v>0</v>
      </c>
      <c r="BC99" s="97">
        <f>'InO-PS-SO - VRN'!F36</f>
        <v>0</v>
      </c>
      <c r="BD99" s="99">
        <f>'InO-PS-SO - VRN'!F37</f>
        <v>0</v>
      </c>
      <c r="BT99" s="100" t="s">
        <v>81</v>
      </c>
      <c r="BV99" s="100" t="s">
        <v>75</v>
      </c>
      <c r="BW99" s="100" t="s">
        <v>94</v>
      </c>
      <c r="BX99" s="100" t="s">
        <v>5</v>
      </c>
      <c r="CL99" s="100" t="s">
        <v>1</v>
      </c>
      <c r="CM99" s="100" t="s">
        <v>83</v>
      </c>
    </row>
    <row r="100" spans="1:91" s="7" customFormat="1" ht="16.5" customHeight="1">
      <c r="A100" s="90" t="s">
        <v>77</v>
      </c>
      <c r="B100" s="91"/>
      <c r="C100" s="92"/>
      <c r="D100" s="522" t="s">
        <v>95</v>
      </c>
      <c r="E100" s="522"/>
      <c r="F100" s="522"/>
      <c r="G100" s="522"/>
      <c r="H100" s="522"/>
      <c r="I100" s="93"/>
      <c r="J100" s="522" t="s">
        <v>96</v>
      </c>
      <c r="K100" s="522"/>
      <c r="L100" s="522"/>
      <c r="M100" s="522"/>
      <c r="N100" s="522"/>
      <c r="O100" s="522"/>
      <c r="P100" s="522"/>
      <c r="Q100" s="522"/>
      <c r="R100" s="522"/>
      <c r="S100" s="522"/>
      <c r="T100" s="522"/>
      <c r="U100" s="522"/>
      <c r="V100" s="522"/>
      <c r="W100" s="522"/>
      <c r="X100" s="522"/>
      <c r="Y100" s="522"/>
      <c r="Z100" s="522"/>
      <c r="AA100" s="522"/>
      <c r="AB100" s="522"/>
      <c r="AC100" s="522"/>
      <c r="AD100" s="522"/>
      <c r="AE100" s="522"/>
      <c r="AF100" s="522"/>
      <c r="AG100" s="523">
        <f>'PS 01 - HVS - Strojní část'!J30</f>
        <v>0</v>
      </c>
      <c r="AH100" s="524"/>
      <c r="AI100" s="524"/>
      <c r="AJ100" s="524"/>
      <c r="AK100" s="524"/>
      <c r="AL100" s="524"/>
      <c r="AM100" s="524"/>
      <c r="AN100" s="523">
        <f t="shared" si="1"/>
        <v>0</v>
      </c>
      <c r="AO100" s="524"/>
      <c r="AP100" s="524"/>
      <c r="AQ100" s="94" t="s">
        <v>80</v>
      </c>
      <c r="AR100" s="95"/>
      <c r="AS100" s="96">
        <v>0</v>
      </c>
      <c r="AT100" s="97">
        <f t="shared" si="0"/>
        <v>0</v>
      </c>
      <c r="AU100" s="98">
        <f>'PS 01 - HVS - Strojní část'!P127</f>
        <v>0</v>
      </c>
      <c r="AV100" s="97">
        <f>'PS 01 - HVS - Strojní část'!J33</f>
        <v>0</v>
      </c>
      <c r="AW100" s="97">
        <f>'PS 01 - HVS - Strojní část'!J34</f>
        <v>0</v>
      </c>
      <c r="AX100" s="97">
        <f>'PS 01 - HVS - Strojní část'!J35</f>
        <v>0</v>
      </c>
      <c r="AY100" s="97">
        <f>'PS 01 - HVS - Strojní část'!J36</f>
        <v>0</v>
      </c>
      <c r="AZ100" s="97">
        <f>'PS 01 - HVS - Strojní část'!F33</f>
        <v>0</v>
      </c>
      <c r="BA100" s="97">
        <f>'PS 01 - HVS - Strojní část'!F34</f>
        <v>0</v>
      </c>
      <c r="BB100" s="97">
        <f>'PS 01 - HVS - Strojní část'!F35</f>
        <v>0</v>
      </c>
      <c r="BC100" s="97">
        <f>'PS 01 - HVS - Strojní část'!F36</f>
        <v>0</v>
      </c>
      <c r="BD100" s="99">
        <f>'PS 01 - HVS - Strojní část'!F37</f>
        <v>0</v>
      </c>
      <c r="BT100" s="100" t="s">
        <v>81</v>
      </c>
      <c r="BV100" s="100" t="s">
        <v>75</v>
      </c>
      <c r="BW100" s="100" t="s">
        <v>97</v>
      </c>
      <c r="BX100" s="100" t="s">
        <v>5</v>
      </c>
      <c r="CL100" s="100" t="s">
        <v>1</v>
      </c>
      <c r="CM100" s="100" t="s">
        <v>83</v>
      </c>
    </row>
    <row r="101" spans="1:91" s="7" customFormat="1" ht="24.75" customHeight="1">
      <c r="A101" s="90" t="s">
        <v>77</v>
      </c>
      <c r="B101" s="91"/>
      <c r="C101" s="92"/>
      <c r="D101" s="522" t="s">
        <v>98</v>
      </c>
      <c r="E101" s="522"/>
      <c r="F101" s="522"/>
      <c r="G101" s="522"/>
      <c r="H101" s="522"/>
      <c r="I101" s="93"/>
      <c r="J101" s="522" t="s">
        <v>99</v>
      </c>
      <c r="K101" s="522"/>
      <c r="L101" s="522"/>
      <c r="M101" s="522"/>
      <c r="N101" s="522"/>
      <c r="O101" s="522"/>
      <c r="P101" s="522"/>
      <c r="Q101" s="522"/>
      <c r="R101" s="522"/>
      <c r="S101" s="522"/>
      <c r="T101" s="522"/>
      <c r="U101" s="522"/>
      <c r="V101" s="522"/>
      <c r="W101" s="522"/>
      <c r="X101" s="522"/>
      <c r="Y101" s="522"/>
      <c r="Z101" s="522"/>
      <c r="AA101" s="522"/>
      <c r="AB101" s="522"/>
      <c r="AC101" s="522"/>
      <c r="AD101" s="522"/>
      <c r="AE101" s="522"/>
      <c r="AF101" s="522"/>
      <c r="AG101" s="523">
        <f>'PS 01.2 - HVS - Elektročást'!J30</f>
        <v>0</v>
      </c>
      <c r="AH101" s="524"/>
      <c r="AI101" s="524"/>
      <c r="AJ101" s="524"/>
      <c r="AK101" s="524"/>
      <c r="AL101" s="524"/>
      <c r="AM101" s="524"/>
      <c r="AN101" s="523">
        <f t="shared" si="1"/>
        <v>0</v>
      </c>
      <c r="AO101" s="524"/>
      <c r="AP101" s="524"/>
      <c r="AQ101" s="94" t="s">
        <v>80</v>
      </c>
      <c r="AR101" s="95"/>
      <c r="AS101" s="96">
        <v>0</v>
      </c>
      <c r="AT101" s="97">
        <f t="shared" si="0"/>
        <v>0</v>
      </c>
      <c r="AU101" s="98">
        <f>'PS 01.2 - HVS - Elektročást'!P118</f>
        <v>0</v>
      </c>
      <c r="AV101" s="97">
        <f>'PS 01.2 - HVS - Elektročást'!J33</f>
        <v>0</v>
      </c>
      <c r="AW101" s="97">
        <f>'PS 01.2 - HVS - Elektročást'!J34</f>
        <v>0</v>
      </c>
      <c r="AX101" s="97">
        <f>'PS 01.2 - HVS - Elektročást'!J35</f>
        <v>0</v>
      </c>
      <c r="AY101" s="97">
        <f>'PS 01.2 - HVS - Elektročást'!J36</f>
        <v>0</v>
      </c>
      <c r="AZ101" s="97">
        <f>'PS 01.2 - HVS - Elektročást'!F33</f>
        <v>0</v>
      </c>
      <c r="BA101" s="97">
        <f>'PS 01.2 - HVS - Elektročást'!F34</f>
        <v>0</v>
      </c>
      <c r="BB101" s="97">
        <f>'PS 01.2 - HVS - Elektročást'!F35</f>
        <v>0</v>
      </c>
      <c r="BC101" s="97">
        <f>'PS 01.2 - HVS - Elektročást'!F36</f>
        <v>0</v>
      </c>
      <c r="BD101" s="99">
        <f>'PS 01.2 - HVS - Elektročást'!F37</f>
        <v>0</v>
      </c>
      <c r="BT101" s="100" t="s">
        <v>81</v>
      </c>
      <c r="BV101" s="100" t="s">
        <v>75</v>
      </c>
      <c r="BW101" s="100" t="s">
        <v>100</v>
      </c>
      <c r="BX101" s="100" t="s">
        <v>5</v>
      </c>
      <c r="CL101" s="100" t="s">
        <v>1</v>
      </c>
      <c r="CM101" s="100" t="s">
        <v>83</v>
      </c>
    </row>
    <row r="102" spans="1:91" s="7" customFormat="1" ht="24.75" customHeight="1">
      <c r="A102" s="90" t="s">
        <v>77</v>
      </c>
      <c r="B102" s="91"/>
      <c r="C102" s="92"/>
      <c r="D102" s="522" t="s">
        <v>101</v>
      </c>
      <c r="E102" s="522"/>
      <c r="F102" s="522"/>
      <c r="G102" s="522"/>
      <c r="H102" s="522"/>
      <c r="I102" s="93"/>
      <c r="J102" s="522" t="s">
        <v>102</v>
      </c>
      <c r="K102" s="522"/>
      <c r="L102" s="522"/>
      <c r="M102" s="522"/>
      <c r="N102" s="522"/>
      <c r="O102" s="522"/>
      <c r="P102" s="522"/>
      <c r="Q102" s="522"/>
      <c r="R102" s="522"/>
      <c r="S102" s="522"/>
      <c r="T102" s="522"/>
      <c r="U102" s="522"/>
      <c r="V102" s="522"/>
      <c r="W102" s="522"/>
      <c r="X102" s="522"/>
      <c r="Y102" s="522"/>
      <c r="Z102" s="522"/>
      <c r="AA102" s="522"/>
      <c r="AB102" s="522"/>
      <c r="AC102" s="522"/>
      <c r="AD102" s="522"/>
      <c r="AE102" s="522"/>
      <c r="AF102" s="522"/>
      <c r="AG102" s="523">
        <f>'PS 01.3 - HVS - MaR'!J30</f>
        <v>0</v>
      </c>
      <c r="AH102" s="524"/>
      <c r="AI102" s="524"/>
      <c r="AJ102" s="524"/>
      <c r="AK102" s="524"/>
      <c r="AL102" s="524"/>
      <c r="AM102" s="524"/>
      <c r="AN102" s="523">
        <f t="shared" si="1"/>
        <v>0</v>
      </c>
      <c r="AO102" s="524"/>
      <c r="AP102" s="524"/>
      <c r="AQ102" s="94" t="s">
        <v>80</v>
      </c>
      <c r="AR102" s="95"/>
      <c r="AS102" s="96">
        <v>0</v>
      </c>
      <c r="AT102" s="97">
        <f t="shared" si="0"/>
        <v>0</v>
      </c>
      <c r="AU102" s="98">
        <f>'PS 01.3 - HVS - MaR'!P119</f>
        <v>0</v>
      </c>
      <c r="AV102" s="97">
        <f>'PS 01.3 - HVS - MaR'!J33</f>
        <v>0</v>
      </c>
      <c r="AW102" s="97">
        <f>'PS 01.3 - HVS - MaR'!J34</f>
        <v>0</v>
      </c>
      <c r="AX102" s="97">
        <f>'PS 01.3 - HVS - MaR'!J35</f>
        <v>0</v>
      </c>
      <c r="AY102" s="97">
        <f>'PS 01.3 - HVS - MaR'!J36</f>
        <v>0</v>
      </c>
      <c r="AZ102" s="97">
        <f>'PS 01.3 - HVS - MaR'!F33</f>
        <v>0</v>
      </c>
      <c r="BA102" s="97">
        <f>'PS 01.3 - HVS - MaR'!F34</f>
        <v>0</v>
      </c>
      <c r="BB102" s="97">
        <f>'PS 01.3 - HVS - MaR'!F35</f>
        <v>0</v>
      </c>
      <c r="BC102" s="97">
        <f>'PS 01.3 - HVS - MaR'!F36</f>
        <v>0</v>
      </c>
      <c r="BD102" s="99">
        <f>'PS 01.3 - HVS - MaR'!F37</f>
        <v>0</v>
      </c>
      <c r="BT102" s="100" t="s">
        <v>81</v>
      </c>
      <c r="BV102" s="100" t="s">
        <v>75</v>
      </c>
      <c r="BW102" s="100" t="s">
        <v>103</v>
      </c>
      <c r="BX102" s="100" t="s">
        <v>5</v>
      </c>
      <c r="CL102" s="100" t="s">
        <v>1</v>
      </c>
      <c r="CM102" s="100" t="s">
        <v>83</v>
      </c>
    </row>
    <row r="103" spans="1:91" s="7" customFormat="1" ht="24.75" customHeight="1">
      <c r="A103" s="90" t="s">
        <v>77</v>
      </c>
      <c r="B103" s="91"/>
      <c r="C103" s="92"/>
      <c r="D103" s="522" t="s">
        <v>104</v>
      </c>
      <c r="E103" s="522"/>
      <c r="F103" s="522"/>
      <c r="G103" s="522"/>
      <c r="H103" s="522"/>
      <c r="I103" s="93"/>
      <c r="J103" s="522" t="s">
        <v>105</v>
      </c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22"/>
      <c r="AF103" s="522"/>
      <c r="AG103" s="550">
        <f>'PS 02.1 - Oddělovací stan...'!J30</f>
        <v>0</v>
      </c>
      <c r="AH103" s="551"/>
      <c r="AI103" s="551"/>
      <c r="AJ103" s="551"/>
      <c r="AK103" s="551"/>
      <c r="AL103" s="551"/>
      <c r="AM103" s="551"/>
      <c r="AN103" s="550">
        <f t="shared" si="1"/>
        <v>0</v>
      </c>
      <c r="AO103" s="551"/>
      <c r="AP103" s="551"/>
      <c r="AQ103" s="94" t="s">
        <v>80</v>
      </c>
      <c r="AR103" s="95"/>
      <c r="AS103" s="316">
        <v>0</v>
      </c>
      <c r="AT103" s="317">
        <f t="shared" si="0"/>
        <v>0</v>
      </c>
      <c r="AU103" s="318">
        <f>'PS 02.1 - Oddělovací stan...'!P89</f>
        <v>0</v>
      </c>
      <c r="AV103" s="317">
        <f>'PS 02.1 - Oddělovací stan...'!J33</f>
        <v>0</v>
      </c>
      <c r="AW103" s="317">
        <f>'PS 02.1 - Oddělovací stan...'!J34</f>
        <v>0</v>
      </c>
      <c r="AX103" s="317">
        <f>'PS 02.1 - Oddělovací stan...'!J35</f>
        <v>0</v>
      </c>
      <c r="AY103" s="317">
        <f>'PS 02.1 - Oddělovací stan...'!J36</f>
        <v>0</v>
      </c>
      <c r="AZ103" s="317">
        <f>'PS 02.1 - Oddělovací stan...'!F33</f>
        <v>0</v>
      </c>
      <c r="BA103" s="317">
        <f>'PS 02.1 - Oddělovací stan...'!F34</f>
        <v>0</v>
      </c>
      <c r="BB103" s="317">
        <f>'PS 02.1 - Oddělovací stan...'!F35</f>
        <v>0</v>
      </c>
      <c r="BC103" s="317">
        <f>'PS 02.1 - Oddělovací stan...'!F36</f>
        <v>0</v>
      </c>
      <c r="BD103" s="319">
        <f>'PS 02.1 - Oddělovací stan...'!F37</f>
        <v>0</v>
      </c>
      <c r="BT103" s="100" t="s">
        <v>81</v>
      </c>
      <c r="BV103" s="100" t="s">
        <v>75</v>
      </c>
      <c r="BW103" s="100" t="s">
        <v>106</v>
      </c>
      <c r="BX103" s="100" t="s">
        <v>5</v>
      </c>
      <c r="CL103" s="100" t="s">
        <v>1</v>
      </c>
      <c r="CM103" s="100" t="s">
        <v>83</v>
      </c>
    </row>
    <row r="104" spans="1:91" s="7" customFormat="1" ht="24.75" customHeight="1">
      <c r="A104" s="90" t="s">
        <v>77</v>
      </c>
      <c r="B104" s="91"/>
      <c r="C104" s="92"/>
      <c r="D104" s="522" t="s">
        <v>107</v>
      </c>
      <c r="E104" s="522"/>
      <c r="F104" s="522"/>
      <c r="G104" s="522"/>
      <c r="H104" s="522"/>
      <c r="I104" s="93"/>
      <c r="J104" s="522" t="s">
        <v>105</v>
      </c>
      <c r="K104" s="522"/>
      <c r="L104" s="522"/>
      <c r="M104" s="522"/>
      <c r="N104" s="522"/>
      <c r="O104" s="522"/>
      <c r="P104" s="522"/>
      <c r="Q104" s="522"/>
      <c r="R104" s="522"/>
      <c r="S104" s="522"/>
      <c r="T104" s="522"/>
      <c r="U104" s="522"/>
      <c r="V104" s="522"/>
      <c r="W104" s="522"/>
      <c r="X104" s="522"/>
      <c r="Y104" s="522"/>
      <c r="Z104" s="522"/>
      <c r="AA104" s="522"/>
      <c r="AB104" s="522"/>
      <c r="AC104" s="522"/>
      <c r="AD104" s="522"/>
      <c r="AE104" s="522"/>
      <c r="AF104" s="522"/>
      <c r="AG104" s="523">
        <f>'PS 02.2 - Oddělovací stan...'!J30</f>
        <v>0</v>
      </c>
      <c r="AH104" s="524"/>
      <c r="AI104" s="524"/>
      <c r="AJ104" s="524"/>
      <c r="AK104" s="524"/>
      <c r="AL104" s="524"/>
      <c r="AM104" s="524"/>
      <c r="AN104" s="523">
        <f t="shared" si="1"/>
        <v>0</v>
      </c>
      <c r="AO104" s="524"/>
      <c r="AP104" s="524"/>
      <c r="AQ104" s="94" t="s">
        <v>80</v>
      </c>
      <c r="AR104" s="95"/>
      <c r="AS104" s="96">
        <v>0</v>
      </c>
      <c r="AT104" s="97">
        <f t="shared" si="0"/>
        <v>0</v>
      </c>
      <c r="AU104" s="98">
        <f>'PS 02.2 - Oddělovací stan...'!P119</f>
        <v>0</v>
      </c>
      <c r="AV104" s="97">
        <f>'PS 02.2 - Oddělovací stan...'!J33</f>
        <v>0</v>
      </c>
      <c r="AW104" s="97">
        <f>'PS 02.2 - Oddělovací stan...'!J34</f>
        <v>0</v>
      </c>
      <c r="AX104" s="97">
        <f>'PS 02.2 - Oddělovací stan...'!J35</f>
        <v>0</v>
      </c>
      <c r="AY104" s="97">
        <f>'PS 02.2 - Oddělovací stan...'!J36</f>
        <v>0</v>
      </c>
      <c r="AZ104" s="97">
        <f>'PS 02.2 - Oddělovací stan...'!F33</f>
        <v>0</v>
      </c>
      <c r="BA104" s="97">
        <f>'PS 02.2 - Oddělovací stan...'!F34</f>
        <v>0</v>
      </c>
      <c r="BB104" s="97">
        <f>'PS 02.2 - Oddělovací stan...'!F35</f>
        <v>0</v>
      </c>
      <c r="BC104" s="97">
        <f>'PS 02.2 - Oddělovací stan...'!F36</f>
        <v>0</v>
      </c>
      <c r="BD104" s="99">
        <f>'PS 02.2 - Oddělovací stan...'!F37</f>
        <v>0</v>
      </c>
      <c r="BT104" s="100" t="s">
        <v>81</v>
      </c>
      <c r="BV104" s="100" t="s">
        <v>75</v>
      </c>
      <c r="BW104" s="100" t="s">
        <v>108</v>
      </c>
      <c r="BX104" s="100" t="s">
        <v>5</v>
      </c>
      <c r="CL104" s="100" t="s">
        <v>1</v>
      </c>
      <c r="CM104" s="100" t="s">
        <v>83</v>
      </c>
    </row>
    <row r="105" spans="1:91" s="7" customFormat="1" ht="24.75" customHeight="1">
      <c r="A105" s="230" t="s">
        <v>77</v>
      </c>
      <c r="B105" s="91"/>
      <c r="C105" s="92"/>
      <c r="D105" s="522" t="s">
        <v>2474</v>
      </c>
      <c r="E105" s="522"/>
      <c r="F105" s="522"/>
      <c r="G105" s="522"/>
      <c r="H105" s="522"/>
      <c r="I105" s="264"/>
      <c r="J105" s="522" t="s">
        <v>2475</v>
      </c>
      <c r="K105" s="522"/>
      <c r="L105" s="522"/>
      <c r="M105" s="522"/>
      <c r="N105" s="522"/>
      <c r="O105" s="522"/>
      <c r="P105" s="522"/>
      <c r="Q105" s="522"/>
      <c r="R105" s="522"/>
      <c r="S105" s="522"/>
      <c r="T105" s="522"/>
      <c r="U105" s="522"/>
      <c r="V105" s="522"/>
      <c r="W105" s="522"/>
      <c r="X105" s="522"/>
      <c r="Y105" s="522"/>
      <c r="Z105" s="522"/>
      <c r="AA105" s="522"/>
      <c r="AB105" s="522"/>
      <c r="AC105" s="522"/>
      <c r="AD105" s="522"/>
      <c r="AE105" s="522"/>
      <c r="AF105" s="522"/>
      <c r="AG105" s="523">
        <f>'PS 02.4 - Oddělovací stan...'!J30</f>
        <v>0</v>
      </c>
      <c r="AH105" s="524"/>
      <c r="AI105" s="524"/>
      <c r="AJ105" s="524"/>
      <c r="AK105" s="524"/>
      <c r="AL105" s="524"/>
      <c r="AM105" s="524"/>
      <c r="AN105" s="523">
        <f t="shared" ref="AN105" si="2">SUM(AG105,AT105)</f>
        <v>0</v>
      </c>
      <c r="AO105" s="524"/>
      <c r="AP105" s="524"/>
      <c r="AQ105" s="94" t="s">
        <v>80</v>
      </c>
      <c r="AR105" s="95"/>
      <c r="AS105" s="96">
        <v>0</v>
      </c>
      <c r="AT105" s="97">
        <f t="shared" ref="AT105" si="3">ROUND(SUM(AV105:AW105),2)</f>
        <v>0</v>
      </c>
      <c r="AU105" s="98">
        <f>'PS 02.4 - Oddělovací stan...'!P81</f>
        <v>0</v>
      </c>
      <c r="AV105" s="98">
        <f>'PS 02.4 - Oddělovací stan...'!J33</f>
        <v>0</v>
      </c>
      <c r="AW105" s="98">
        <f>'PS 02.4 - Oddělovací stan...'!J34</f>
        <v>0</v>
      </c>
      <c r="AX105" s="98">
        <f>'PS 02.4 - Oddělovací stan...'!J35</f>
        <v>0</v>
      </c>
      <c r="AY105" s="98">
        <f>'PS 02.4 - Oddělovací stan...'!J36</f>
        <v>0</v>
      </c>
      <c r="AZ105" s="98">
        <f>'PS 02.4 - Oddělovací stan...'!F33</f>
        <v>0</v>
      </c>
      <c r="BA105" s="98">
        <f>'PS 02.4 - Oddělovací stan...'!F34</f>
        <v>0</v>
      </c>
      <c r="BB105" s="98">
        <f>'PS 02.4 - Oddělovací stan...'!F35</f>
        <v>0</v>
      </c>
      <c r="BC105" s="98">
        <f>'PS 02.4 - Oddělovací stan...'!F36</f>
        <v>0</v>
      </c>
      <c r="BD105" s="98">
        <f>'PS 02.4 - Oddělovací stan...'!F37</f>
        <v>0</v>
      </c>
      <c r="BT105" s="100"/>
      <c r="BV105" s="100"/>
      <c r="BW105" s="100"/>
      <c r="BX105" s="100"/>
      <c r="CL105" s="100"/>
      <c r="CM105" s="100"/>
    </row>
    <row r="106" spans="1:91" s="7" customFormat="1" ht="16.5" customHeight="1">
      <c r="A106" s="90" t="s">
        <v>77</v>
      </c>
      <c r="B106" s="91"/>
      <c r="C106" s="92"/>
      <c r="D106" s="522" t="s">
        <v>109</v>
      </c>
      <c r="E106" s="522"/>
      <c r="F106" s="522"/>
      <c r="G106" s="522"/>
      <c r="H106" s="522"/>
      <c r="I106" s="93"/>
      <c r="J106" s="522" t="s">
        <v>110</v>
      </c>
      <c r="K106" s="522"/>
      <c r="L106" s="522"/>
      <c r="M106" s="522"/>
      <c r="N106" s="522"/>
      <c r="O106" s="522"/>
      <c r="P106" s="522"/>
      <c r="Q106" s="522"/>
      <c r="R106" s="522"/>
      <c r="S106" s="522"/>
      <c r="T106" s="522"/>
      <c r="U106" s="522"/>
      <c r="V106" s="522"/>
      <c r="W106" s="522"/>
      <c r="X106" s="522"/>
      <c r="Y106" s="522"/>
      <c r="Z106" s="522"/>
      <c r="AA106" s="522"/>
      <c r="AB106" s="522"/>
      <c r="AC106" s="522"/>
      <c r="AD106" s="522"/>
      <c r="AE106" s="522"/>
      <c r="AF106" s="522"/>
      <c r="AG106" s="523">
        <f>'PS 04 - Demontáže'!J30</f>
        <v>0</v>
      </c>
      <c r="AH106" s="524"/>
      <c r="AI106" s="524"/>
      <c r="AJ106" s="524"/>
      <c r="AK106" s="524"/>
      <c r="AL106" s="524"/>
      <c r="AM106" s="524"/>
      <c r="AN106" s="523">
        <f t="shared" si="1"/>
        <v>0</v>
      </c>
      <c r="AO106" s="524"/>
      <c r="AP106" s="524"/>
      <c r="AQ106" s="94" t="s">
        <v>80</v>
      </c>
      <c r="AR106" s="95"/>
      <c r="AS106" s="96">
        <v>0</v>
      </c>
      <c r="AT106" s="97">
        <f t="shared" si="0"/>
        <v>0</v>
      </c>
      <c r="AU106" s="98">
        <f>'PS 04 - Demontáže'!P125</f>
        <v>0</v>
      </c>
      <c r="AV106" s="97">
        <f>'PS 04 - Demontáže'!J33</f>
        <v>0</v>
      </c>
      <c r="AW106" s="97">
        <f>'PS 04 - Demontáže'!J34</f>
        <v>0</v>
      </c>
      <c r="AX106" s="97">
        <f>'PS 04 - Demontáže'!J35</f>
        <v>0</v>
      </c>
      <c r="AY106" s="97">
        <f>'PS 04 - Demontáže'!J36</f>
        <v>0</v>
      </c>
      <c r="AZ106" s="97">
        <f>'PS 04 - Demontáže'!F33</f>
        <v>0</v>
      </c>
      <c r="BA106" s="97">
        <f>'PS 04 - Demontáže'!F34</f>
        <v>0</v>
      </c>
      <c r="BB106" s="97">
        <f>'PS 04 - Demontáže'!F35</f>
        <v>0</v>
      </c>
      <c r="BC106" s="97">
        <f>'PS 04 - Demontáže'!F36</f>
        <v>0</v>
      </c>
      <c r="BD106" s="99">
        <f>'PS 04 - Demontáže'!F37</f>
        <v>0</v>
      </c>
      <c r="BT106" s="100" t="s">
        <v>81</v>
      </c>
      <c r="BV106" s="100" t="s">
        <v>75</v>
      </c>
      <c r="BW106" s="100" t="s">
        <v>111</v>
      </c>
      <c r="BX106" s="100" t="s">
        <v>5</v>
      </c>
      <c r="CL106" s="100" t="s">
        <v>1</v>
      </c>
      <c r="CM106" s="100" t="s">
        <v>83</v>
      </c>
    </row>
    <row r="107" spans="1:91" s="7" customFormat="1" ht="16.5" customHeight="1">
      <c r="A107" s="90" t="s">
        <v>77</v>
      </c>
      <c r="B107" s="91"/>
      <c r="C107" s="92"/>
      <c r="D107" s="522" t="s">
        <v>112</v>
      </c>
      <c r="E107" s="522"/>
      <c r="F107" s="522"/>
      <c r="G107" s="522"/>
      <c r="H107" s="522"/>
      <c r="I107" s="93"/>
      <c r="J107" s="522" t="s">
        <v>113</v>
      </c>
      <c r="K107" s="522"/>
      <c r="L107" s="522"/>
      <c r="M107" s="522"/>
      <c r="N107" s="522"/>
      <c r="O107" s="522"/>
      <c r="P107" s="522"/>
      <c r="Q107" s="522"/>
      <c r="R107" s="522"/>
      <c r="S107" s="522"/>
      <c r="T107" s="522"/>
      <c r="U107" s="522"/>
      <c r="V107" s="522"/>
      <c r="W107" s="522"/>
      <c r="X107" s="522"/>
      <c r="Y107" s="522"/>
      <c r="Z107" s="522"/>
      <c r="AA107" s="522"/>
      <c r="AB107" s="522"/>
      <c r="AC107" s="522"/>
      <c r="AD107" s="522"/>
      <c r="AE107" s="522"/>
      <c r="AF107" s="522"/>
      <c r="AG107" s="523">
        <f>'SO 01 - HVS - Stavební část'!J30</f>
        <v>0</v>
      </c>
      <c r="AH107" s="524"/>
      <c r="AI107" s="524"/>
      <c r="AJ107" s="524"/>
      <c r="AK107" s="524"/>
      <c r="AL107" s="524"/>
      <c r="AM107" s="524"/>
      <c r="AN107" s="523">
        <f>SUM(AG107,AT107)</f>
        <v>0</v>
      </c>
      <c r="AO107" s="524"/>
      <c r="AP107" s="524"/>
      <c r="AQ107" s="94" t="s">
        <v>80</v>
      </c>
      <c r="AR107" s="95"/>
      <c r="AS107" s="101">
        <v>0</v>
      </c>
      <c r="AT107" s="102">
        <f t="shared" si="0"/>
        <v>0</v>
      </c>
      <c r="AU107" s="103">
        <f>'SO 01 - HVS - Stavební část'!P131</f>
        <v>0</v>
      </c>
      <c r="AV107" s="102">
        <f>'SO 01 - HVS - Stavební část'!J33</f>
        <v>0</v>
      </c>
      <c r="AW107" s="102">
        <f>'SO 01 - HVS - Stavební část'!J34</f>
        <v>0</v>
      </c>
      <c r="AX107" s="102">
        <f>'SO 01 - HVS - Stavební část'!J35</f>
        <v>0</v>
      </c>
      <c r="AY107" s="102">
        <f>'SO 01 - HVS - Stavební část'!J36</f>
        <v>0</v>
      </c>
      <c r="AZ107" s="102">
        <f>'SO 01 - HVS - Stavební část'!F33</f>
        <v>0</v>
      </c>
      <c r="BA107" s="102">
        <f>'SO 01 - HVS - Stavební část'!F34</f>
        <v>0</v>
      </c>
      <c r="BB107" s="102">
        <f>'SO 01 - HVS - Stavební část'!F35</f>
        <v>0</v>
      </c>
      <c r="BC107" s="102">
        <f>'SO 01 - HVS - Stavební část'!F36</f>
        <v>0</v>
      </c>
      <c r="BD107" s="104">
        <f>'SO 01 - HVS - Stavební část'!F37</f>
        <v>0</v>
      </c>
      <c r="BT107" s="100" t="s">
        <v>81</v>
      </c>
      <c r="BV107" s="100" t="s">
        <v>75</v>
      </c>
      <c r="BW107" s="100" t="s">
        <v>114</v>
      </c>
      <c r="BX107" s="100" t="s">
        <v>5</v>
      </c>
      <c r="CL107" s="100" t="s">
        <v>1</v>
      </c>
      <c r="CM107" s="100" t="s">
        <v>83</v>
      </c>
    </row>
    <row r="108" spans="1:91" s="2" customFormat="1" ht="30" customHeight="1">
      <c r="A108" s="230" t="s">
        <v>77</v>
      </c>
      <c r="B108" s="32"/>
      <c r="C108" s="33"/>
      <c r="D108" s="565" t="s">
        <v>2164</v>
      </c>
      <c r="E108" s="565"/>
      <c r="F108" s="565"/>
      <c r="G108" s="565"/>
      <c r="H108" s="33"/>
      <c r="I108" s="33"/>
      <c r="J108" s="522" t="str">
        <f>OST!C3</f>
        <v>Ostatní přímé náklady rekapitulace stavby</v>
      </c>
      <c r="K108" s="522"/>
      <c r="L108" s="522"/>
      <c r="M108" s="522"/>
      <c r="N108" s="522"/>
      <c r="O108" s="522"/>
      <c r="P108" s="522"/>
      <c r="Q108" s="522"/>
      <c r="R108" s="522"/>
      <c r="S108" s="522"/>
      <c r="T108" s="522"/>
      <c r="U108" s="522"/>
      <c r="V108" s="522"/>
      <c r="W108" s="522"/>
      <c r="X108" s="522"/>
      <c r="Y108" s="522"/>
      <c r="Z108" s="522"/>
      <c r="AA108" s="522"/>
      <c r="AB108" s="522"/>
      <c r="AC108" s="522"/>
      <c r="AD108" s="522"/>
      <c r="AE108" s="522"/>
      <c r="AF108" s="522"/>
      <c r="AG108" s="523">
        <f>OST!H5</f>
        <v>0</v>
      </c>
      <c r="AH108" s="524"/>
      <c r="AI108" s="524"/>
      <c r="AJ108" s="524"/>
      <c r="AK108" s="524"/>
      <c r="AL108" s="524"/>
      <c r="AM108" s="524"/>
      <c r="AN108" s="523">
        <f>(AG108*0.21)+AG108</f>
        <v>0</v>
      </c>
      <c r="AO108" s="524"/>
      <c r="AP108" s="524"/>
      <c r="AQ108" s="33"/>
      <c r="AR108" s="36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91" s="2" customFormat="1" ht="6.95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36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</sheetData>
  <sheetProtection algorithmName="SHA-512" hashValue="S7HL8JSGarVVg0RzshTf9iGzHuZOhlMrkPnHgKVvSsTNktu6sM08cvJPP0iPY1LUqFsoMBAsbdrb6ObwZjJ4cQ==" saltValue="K4r13bPlADKZKVoSihRmbA==" spinCount="100000" sheet="1" objects="1" scenarios="1" formatColumns="0" formatRows="0"/>
  <mergeCells count="94">
    <mergeCell ref="D108:G108"/>
    <mergeCell ref="J108:AF108"/>
    <mergeCell ref="AG108:AM108"/>
    <mergeCell ref="AN108:AP108"/>
    <mergeCell ref="AN106:AP106"/>
    <mergeCell ref="AG106:AM106"/>
    <mergeCell ref="AN107:AP107"/>
    <mergeCell ref="AG107:AM107"/>
    <mergeCell ref="AG94:AM94"/>
    <mergeCell ref="AN94:AP94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S89:AT91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L85:AJ85"/>
    <mergeCell ref="D106:H106"/>
    <mergeCell ref="J106:AF106"/>
    <mergeCell ref="D107:H107"/>
    <mergeCell ref="J107:AF107"/>
    <mergeCell ref="AG104:AM104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D105:H105"/>
    <mergeCell ref="J105:AF105"/>
    <mergeCell ref="AG105:AM105"/>
    <mergeCell ref="AN105:AP105"/>
    <mergeCell ref="J98:AF98"/>
    <mergeCell ref="J104:AF104"/>
  </mergeCells>
  <hyperlinks>
    <hyperlink ref="A95" location="'InO 01-D1.1 - Pripojka ho...'!C2" display="/"/>
    <hyperlink ref="A96" location="'InO 01-D1.2 - Pripojka ho...'!C2" display="/"/>
    <hyperlink ref="A97" location="'InO 02-D2.1 - Horkovodní...'!C2" display="/"/>
    <hyperlink ref="A98" location="'InO 02-D2.2 - Horkovodni...'!C2" display="/"/>
    <hyperlink ref="A99" location="'InO-PS-SO - VRN'!C2" display="/"/>
    <hyperlink ref="A100" location="'PS 01 - HVS - Strojní část'!C2" display="/"/>
    <hyperlink ref="A101" location="'PS 01.2 - HVS - Elektročást'!C2" display="/"/>
    <hyperlink ref="A102" location="'PS 01.3 - HVS - MaR'!C2" display="/"/>
    <hyperlink ref="A103" location="'PS 02.1 - Oddělovací stan...'!C2" display="/"/>
    <hyperlink ref="A104" location="'PS 02.2 - Oddělovací stan...'!C2" display="/"/>
    <hyperlink ref="A106" location="'PS 04 - Demontáže'!C2" display="/"/>
    <hyperlink ref="A107" location="'SO 01 - HVS - Stavební část'!C2" display="/"/>
    <hyperlink ref="A108" location="OST!Ostatní_přímé_náklady_rekapitulace_stavby" display="/"/>
    <hyperlink ref="A105" location="'PS 02.4 - Oddělovací stan...'!Názvy_tisku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09"/>
  <sheetViews>
    <sheetView showGridLines="0" tabSelected="1" topLeftCell="A168" workbookViewId="0">
      <selection activeCell="K192" sqref="K192"/>
    </sheetView>
  </sheetViews>
  <sheetFormatPr defaultRowHeight="11.25"/>
  <cols>
    <col min="1" max="1" width="8.33203125" style="283" customWidth="1"/>
    <col min="2" max="2" width="1.1640625" style="283" customWidth="1"/>
    <col min="3" max="3" width="4.83203125" style="283" customWidth="1"/>
    <col min="4" max="4" width="4.33203125" style="283" customWidth="1"/>
    <col min="5" max="5" width="17.1640625" style="283" customWidth="1"/>
    <col min="6" max="6" width="100.83203125" style="283" customWidth="1"/>
    <col min="7" max="7" width="7.5" style="283" customWidth="1"/>
    <col min="8" max="8" width="14" style="283" customWidth="1"/>
    <col min="9" max="9" width="15.83203125" style="283" customWidth="1"/>
    <col min="10" max="11" width="22.33203125" style="283" customWidth="1"/>
    <col min="12" max="12" width="9.33203125" style="283" customWidth="1"/>
    <col min="13" max="13" width="10.83203125" style="283" hidden="1" customWidth="1"/>
    <col min="14" max="14" width="0" style="283" hidden="1" customWidth="1"/>
    <col min="15" max="20" width="14.1640625" style="283" hidden="1" customWidth="1"/>
    <col min="21" max="21" width="16.33203125" style="283" hidden="1" customWidth="1"/>
    <col min="22" max="22" width="12.33203125" style="283" customWidth="1"/>
    <col min="23" max="23" width="16.33203125" style="283" customWidth="1"/>
    <col min="24" max="24" width="12.33203125" style="283" customWidth="1"/>
    <col min="25" max="25" width="15" style="283" customWidth="1"/>
    <col min="26" max="26" width="11" style="283" customWidth="1"/>
    <col min="27" max="27" width="15" style="283" customWidth="1"/>
    <col min="28" max="28" width="16.33203125" style="283" customWidth="1"/>
    <col min="29" max="29" width="11" style="283" customWidth="1"/>
    <col min="30" max="30" width="15" style="283" customWidth="1"/>
    <col min="31" max="31" width="16.33203125" style="283" customWidth="1"/>
    <col min="32" max="16384" width="9.33203125" style="283"/>
  </cols>
  <sheetData>
    <row r="2" spans="2:46" ht="36.950000000000003" customHeight="1">
      <c r="L2" s="582" t="s">
        <v>2366</v>
      </c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291" t="s">
        <v>2365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294"/>
      <c r="AT3" s="291" t="s">
        <v>83</v>
      </c>
    </row>
    <row r="4" spans="2:46" ht="24.95" customHeight="1">
      <c r="B4" s="18"/>
      <c r="C4" s="266"/>
      <c r="D4" s="445" t="s">
        <v>115</v>
      </c>
      <c r="E4" s="266"/>
      <c r="F4" s="266"/>
      <c r="G4" s="266"/>
      <c r="H4" s="266"/>
      <c r="I4" s="266"/>
      <c r="J4" s="266"/>
      <c r="K4" s="266"/>
      <c r="L4" s="294"/>
      <c r="M4" s="320" t="s">
        <v>10</v>
      </c>
      <c r="AT4" s="291" t="s">
        <v>4</v>
      </c>
    </row>
    <row r="5" spans="2:46" ht="6.95" customHeight="1">
      <c r="B5" s="18"/>
      <c r="C5" s="266"/>
      <c r="D5" s="266"/>
      <c r="E5" s="266"/>
      <c r="F5" s="266"/>
      <c r="G5" s="266"/>
      <c r="H5" s="266"/>
      <c r="I5" s="266"/>
      <c r="J5" s="266"/>
      <c r="K5" s="266"/>
      <c r="L5" s="294"/>
    </row>
    <row r="6" spans="2:46" ht="12" customHeight="1">
      <c r="B6" s="18"/>
      <c r="C6" s="266"/>
      <c r="D6" s="446" t="s">
        <v>16</v>
      </c>
      <c r="E6" s="266"/>
      <c r="F6" s="266"/>
      <c r="G6" s="266"/>
      <c r="H6" s="266"/>
      <c r="I6" s="266"/>
      <c r="J6" s="266"/>
      <c r="K6" s="266"/>
      <c r="L6" s="294"/>
    </row>
    <row r="7" spans="2:46" ht="16.5" customHeight="1">
      <c r="B7" s="18"/>
      <c r="C7" s="266"/>
      <c r="D7" s="266"/>
      <c r="E7" s="583" t="str">
        <f>'[1]Rekapitulace stavby'!K6</f>
        <v>Rozšíření TN Litvínov etapa I.</v>
      </c>
      <c r="F7" s="584"/>
      <c r="G7" s="584"/>
      <c r="H7" s="584"/>
      <c r="I7" s="266"/>
      <c r="J7" s="266"/>
      <c r="K7" s="266"/>
      <c r="L7" s="294"/>
    </row>
    <row r="8" spans="2:46" s="284" customFormat="1" ht="12" customHeight="1">
      <c r="B8" s="44"/>
      <c r="C8" s="45"/>
      <c r="D8" s="446" t="s">
        <v>116</v>
      </c>
      <c r="E8" s="45"/>
      <c r="F8" s="45"/>
      <c r="G8" s="45"/>
      <c r="H8" s="45"/>
      <c r="I8" s="45"/>
      <c r="J8" s="45"/>
      <c r="K8" s="45"/>
      <c r="L8" s="299"/>
    </row>
    <row r="9" spans="2:46" s="284" customFormat="1" ht="16.5" customHeight="1">
      <c r="B9" s="44"/>
      <c r="C9" s="45"/>
      <c r="D9" s="45"/>
      <c r="E9" s="576" t="s">
        <v>2364</v>
      </c>
      <c r="F9" s="577"/>
      <c r="G9" s="577"/>
      <c r="H9" s="577"/>
      <c r="I9" s="45"/>
      <c r="J9" s="45"/>
      <c r="K9" s="45"/>
      <c r="L9" s="299"/>
    </row>
    <row r="10" spans="2:46" s="284" customFormat="1"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299"/>
    </row>
    <row r="11" spans="2:46" s="284" customFormat="1" ht="12" customHeight="1">
      <c r="B11" s="44"/>
      <c r="C11" s="45"/>
      <c r="D11" s="446" t="s">
        <v>18</v>
      </c>
      <c r="E11" s="45"/>
      <c r="F11" s="447" t="s">
        <v>1</v>
      </c>
      <c r="G11" s="45"/>
      <c r="H11" s="45"/>
      <c r="I11" s="446" t="s">
        <v>19</v>
      </c>
      <c r="J11" s="447" t="s">
        <v>1</v>
      </c>
      <c r="K11" s="45"/>
      <c r="L11" s="299"/>
    </row>
    <row r="12" spans="2:46" s="284" customFormat="1" ht="12" customHeight="1">
      <c r="B12" s="44"/>
      <c r="C12" s="45"/>
      <c r="D12" s="446" t="s">
        <v>20</v>
      </c>
      <c r="E12" s="45"/>
      <c r="F12" s="447" t="s">
        <v>2363</v>
      </c>
      <c r="G12" s="45"/>
      <c r="H12" s="45"/>
      <c r="I12" s="446" t="s">
        <v>22</v>
      </c>
      <c r="J12" s="448" t="str">
        <f>'[1]Rekapitulace stavby'!AN8</f>
        <v>25. 3. 2024</v>
      </c>
      <c r="K12" s="45"/>
      <c r="L12" s="299"/>
    </row>
    <row r="13" spans="2:46" s="284" customFormat="1" ht="10.9" customHeight="1"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299"/>
    </row>
    <row r="14" spans="2:46" s="284" customFormat="1" ht="12" customHeight="1">
      <c r="B14" s="44"/>
      <c r="C14" s="45"/>
      <c r="D14" s="446" t="s">
        <v>24</v>
      </c>
      <c r="E14" s="45"/>
      <c r="F14" s="45"/>
      <c r="G14" s="45"/>
      <c r="H14" s="45"/>
      <c r="I14" s="446" t="s">
        <v>25</v>
      </c>
      <c r="J14" s="447" t="str">
        <f>IF('[1]Rekapitulace stavby'!AN10="","",'[1]Rekapitulace stavby'!AN10)</f>
        <v>28733118</v>
      </c>
      <c r="K14" s="45"/>
      <c r="L14" s="299"/>
    </row>
    <row r="15" spans="2:46" s="284" customFormat="1" ht="18" customHeight="1">
      <c r="B15" s="44"/>
      <c r="C15" s="45"/>
      <c r="D15" s="45"/>
      <c r="E15" s="447" t="str">
        <f>IF('[1]Rekapitulace stavby'!E11="","",'[1]Rekapitulace stavby'!E11)</f>
        <v>Severočeská teplárenská a.s.</v>
      </c>
      <c r="F15" s="45"/>
      <c r="G15" s="45"/>
      <c r="H15" s="45"/>
      <c r="I15" s="446" t="s">
        <v>26</v>
      </c>
      <c r="J15" s="447" t="str">
        <f>IF('[1]Rekapitulace stavby'!AN11="","",'[1]Rekapitulace stavby'!AN11)</f>
        <v>CZ28733118</v>
      </c>
      <c r="K15" s="45"/>
      <c r="L15" s="299"/>
    </row>
    <row r="16" spans="2:46" s="284" customFormat="1" ht="6.95" customHeight="1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299"/>
    </row>
    <row r="17" spans="2:12" s="284" customFormat="1" ht="12" customHeight="1">
      <c r="B17" s="44"/>
      <c r="C17" s="45"/>
      <c r="D17" s="446" t="s">
        <v>27</v>
      </c>
      <c r="E17" s="45"/>
      <c r="F17" s="45"/>
      <c r="G17" s="45"/>
      <c r="H17" s="45"/>
      <c r="I17" s="446" t="s">
        <v>25</v>
      </c>
      <c r="J17" s="449" t="str">
        <f>'[1]Rekapitulace stavby'!AN13</f>
        <v>Vyplň údaj</v>
      </c>
      <c r="K17" s="45"/>
      <c r="L17" s="299"/>
    </row>
    <row r="18" spans="2:12" s="284" customFormat="1" ht="18" customHeight="1">
      <c r="B18" s="44"/>
      <c r="C18" s="45"/>
      <c r="D18" s="45"/>
      <c r="E18" s="585" t="str">
        <f>'[1]Rekapitulace stavby'!E14</f>
        <v>Vyplň údaj</v>
      </c>
      <c r="F18" s="586"/>
      <c r="G18" s="586"/>
      <c r="H18" s="586"/>
      <c r="I18" s="446" t="s">
        <v>26</v>
      </c>
      <c r="J18" s="449" t="str">
        <f>'[1]Rekapitulace stavby'!AN14</f>
        <v>Vyplň údaj</v>
      </c>
      <c r="K18" s="45"/>
      <c r="L18" s="299"/>
    </row>
    <row r="19" spans="2:12" s="284" customFormat="1" ht="6.95" customHeight="1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299"/>
    </row>
    <row r="20" spans="2:12" s="284" customFormat="1" ht="12" customHeight="1">
      <c r="B20" s="44"/>
      <c r="C20" s="45"/>
      <c r="D20" s="446" t="s">
        <v>29</v>
      </c>
      <c r="E20" s="45"/>
      <c r="F20" s="45"/>
      <c r="G20" s="45"/>
      <c r="H20" s="45"/>
      <c r="I20" s="446" t="s">
        <v>25</v>
      </c>
      <c r="J20" s="447" t="str">
        <f>IF('[1]Rekapitulace stavby'!AN16="","",'[1]Rekapitulace stavby'!AN16)</f>
        <v/>
      </c>
      <c r="K20" s="45"/>
      <c r="L20" s="299"/>
    </row>
    <row r="21" spans="2:12" s="284" customFormat="1" ht="18" customHeight="1">
      <c r="B21" s="44"/>
      <c r="C21" s="45"/>
      <c r="D21" s="45"/>
      <c r="E21" s="447" t="str">
        <f>IF('[1]Rekapitulace stavby'!E17="","",'[1]Rekapitulace stavby'!E17)</f>
        <v xml:space="preserve"> </v>
      </c>
      <c r="F21" s="45"/>
      <c r="G21" s="45"/>
      <c r="H21" s="45"/>
      <c r="I21" s="446" t="s">
        <v>26</v>
      </c>
      <c r="J21" s="447" t="str">
        <f>IF('[1]Rekapitulace stavby'!AN17="","",'[1]Rekapitulace stavby'!AN17)</f>
        <v/>
      </c>
      <c r="K21" s="45"/>
      <c r="L21" s="299"/>
    </row>
    <row r="22" spans="2:12" s="284" customFormat="1" ht="6.95" customHeight="1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299"/>
    </row>
    <row r="23" spans="2:12" s="284" customFormat="1" ht="12" customHeight="1">
      <c r="B23" s="44"/>
      <c r="C23" s="45"/>
      <c r="D23" s="446" t="s">
        <v>31</v>
      </c>
      <c r="E23" s="45"/>
      <c r="F23" s="45"/>
      <c r="G23" s="45"/>
      <c r="H23" s="45"/>
      <c r="I23" s="446" t="s">
        <v>25</v>
      </c>
      <c r="J23" s="447" t="str">
        <f>IF('[1]Rekapitulace stavby'!AN19="","",'[1]Rekapitulace stavby'!AN19)</f>
        <v>28662814</v>
      </c>
      <c r="K23" s="45"/>
      <c r="L23" s="299"/>
    </row>
    <row r="24" spans="2:12" s="284" customFormat="1" ht="18" customHeight="1">
      <c r="B24" s="44"/>
      <c r="C24" s="45"/>
      <c r="D24" s="45"/>
      <c r="E24" s="447" t="str">
        <f>IF('[1]Rekapitulace stavby'!E20="","",'[1]Rekapitulace stavby'!E20)</f>
        <v>SITEZ s.r.o.</v>
      </c>
      <c r="F24" s="45"/>
      <c r="G24" s="45"/>
      <c r="H24" s="45"/>
      <c r="I24" s="446" t="s">
        <v>26</v>
      </c>
      <c r="J24" s="447" t="str">
        <f>IF('[1]Rekapitulace stavby'!AN20="","",'[1]Rekapitulace stavby'!AN20)</f>
        <v>CZ28662814</v>
      </c>
      <c r="K24" s="45"/>
      <c r="L24" s="299"/>
    </row>
    <row r="25" spans="2:12" s="284" customFormat="1" ht="6.95" customHeight="1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299"/>
    </row>
    <row r="26" spans="2:12" s="284" customFormat="1" ht="12" customHeight="1">
      <c r="B26" s="44"/>
      <c r="C26" s="45"/>
      <c r="D26" s="446" t="s">
        <v>32</v>
      </c>
      <c r="E26" s="45"/>
      <c r="F26" s="45"/>
      <c r="G26" s="45"/>
      <c r="H26" s="45"/>
      <c r="I26" s="45"/>
      <c r="J26" s="45"/>
      <c r="K26" s="45"/>
      <c r="L26" s="299"/>
    </row>
    <row r="27" spans="2:12" s="285" customFormat="1" ht="16.5" customHeight="1">
      <c r="B27" s="450"/>
      <c r="C27" s="451"/>
      <c r="D27" s="451"/>
      <c r="E27" s="587" t="s">
        <v>1</v>
      </c>
      <c r="F27" s="587"/>
      <c r="G27" s="587"/>
      <c r="H27" s="587"/>
      <c r="I27" s="451"/>
      <c r="J27" s="451"/>
      <c r="K27" s="451"/>
      <c r="L27" s="321"/>
    </row>
    <row r="28" spans="2:12" s="284" customFormat="1" ht="6.95" customHeight="1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299"/>
    </row>
    <row r="29" spans="2:12" s="284" customFormat="1" ht="6.95" customHeight="1">
      <c r="B29" s="44"/>
      <c r="C29" s="45"/>
      <c r="D29" s="163"/>
      <c r="E29" s="163"/>
      <c r="F29" s="163"/>
      <c r="G29" s="163"/>
      <c r="H29" s="163"/>
      <c r="I29" s="163"/>
      <c r="J29" s="163"/>
      <c r="K29" s="163"/>
      <c r="L29" s="299"/>
    </row>
    <row r="30" spans="2:12" s="284" customFormat="1" ht="25.35" customHeight="1">
      <c r="B30" s="44"/>
      <c r="C30" s="45"/>
      <c r="D30" s="452" t="s">
        <v>33</v>
      </c>
      <c r="E30" s="45"/>
      <c r="F30" s="45"/>
      <c r="G30" s="45"/>
      <c r="H30" s="45"/>
      <c r="I30" s="45"/>
      <c r="J30" s="453">
        <f>ROUND(J89, 2)</f>
        <v>0</v>
      </c>
      <c r="K30" s="45"/>
      <c r="L30" s="299"/>
    </row>
    <row r="31" spans="2:12" s="284" customFormat="1" ht="6.95" customHeight="1">
      <c r="B31" s="44"/>
      <c r="C31" s="45"/>
      <c r="D31" s="163"/>
      <c r="E31" s="163"/>
      <c r="F31" s="163"/>
      <c r="G31" s="163"/>
      <c r="H31" s="163"/>
      <c r="I31" s="163"/>
      <c r="J31" s="163"/>
      <c r="K31" s="163"/>
      <c r="L31" s="299"/>
    </row>
    <row r="32" spans="2:12" s="284" customFormat="1" ht="14.45" customHeight="1">
      <c r="B32" s="44"/>
      <c r="C32" s="45"/>
      <c r="D32" s="45"/>
      <c r="E32" s="45"/>
      <c r="F32" s="454" t="s">
        <v>35</v>
      </c>
      <c r="G32" s="45"/>
      <c r="H32" s="45"/>
      <c r="I32" s="454" t="s">
        <v>34</v>
      </c>
      <c r="J32" s="454" t="s">
        <v>36</v>
      </c>
      <c r="K32" s="45"/>
      <c r="L32" s="299"/>
    </row>
    <row r="33" spans="2:12" s="284" customFormat="1" ht="14.45" customHeight="1">
      <c r="B33" s="44"/>
      <c r="C33" s="45"/>
      <c r="D33" s="455" t="s">
        <v>37</v>
      </c>
      <c r="E33" s="446" t="s">
        <v>38</v>
      </c>
      <c r="F33" s="456">
        <f>ROUND((SUM(BE89:BE308)),  2)</f>
        <v>0</v>
      </c>
      <c r="G33" s="45"/>
      <c r="H33" s="45"/>
      <c r="I33" s="457">
        <v>0.21</v>
      </c>
      <c r="J33" s="456">
        <f>ROUND(((SUM(BE89:BE308))*I33),  2)</f>
        <v>0</v>
      </c>
      <c r="K33" s="45"/>
      <c r="L33" s="299"/>
    </row>
    <row r="34" spans="2:12" s="284" customFormat="1" ht="14.45" customHeight="1">
      <c r="B34" s="44"/>
      <c r="C34" s="45"/>
      <c r="D34" s="45"/>
      <c r="E34" s="446" t="s">
        <v>39</v>
      </c>
      <c r="F34" s="456">
        <f>ROUND((SUM(BF89:BF308)),  2)</f>
        <v>0</v>
      </c>
      <c r="G34" s="45"/>
      <c r="H34" s="45"/>
      <c r="I34" s="457">
        <v>0.12</v>
      </c>
      <c r="J34" s="456">
        <f>ROUND(((SUM(BF89:BF308))*I34),  2)</f>
        <v>0</v>
      </c>
      <c r="K34" s="45"/>
      <c r="L34" s="299"/>
    </row>
    <row r="35" spans="2:12" s="284" customFormat="1" ht="14.45" hidden="1" customHeight="1">
      <c r="B35" s="44"/>
      <c r="C35" s="45"/>
      <c r="D35" s="45"/>
      <c r="E35" s="446" t="s">
        <v>40</v>
      </c>
      <c r="F35" s="456">
        <f>ROUND((SUM(BG89:BG308)),  2)</f>
        <v>0</v>
      </c>
      <c r="G35" s="45"/>
      <c r="H35" s="45"/>
      <c r="I35" s="457">
        <v>0.21</v>
      </c>
      <c r="J35" s="456">
        <f>0</f>
        <v>0</v>
      </c>
      <c r="K35" s="45"/>
      <c r="L35" s="299"/>
    </row>
    <row r="36" spans="2:12" s="284" customFormat="1" ht="14.45" hidden="1" customHeight="1">
      <c r="B36" s="44"/>
      <c r="C36" s="45"/>
      <c r="D36" s="45"/>
      <c r="E36" s="446" t="s">
        <v>41</v>
      </c>
      <c r="F36" s="456">
        <f>ROUND((SUM(BH89:BH308)),  2)</f>
        <v>0</v>
      </c>
      <c r="G36" s="45"/>
      <c r="H36" s="45"/>
      <c r="I36" s="457">
        <v>0.12</v>
      </c>
      <c r="J36" s="456">
        <f>0</f>
        <v>0</v>
      </c>
      <c r="K36" s="45"/>
      <c r="L36" s="299"/>
    </row>
    <row r="37" spans="2:12" s="284" customFormat="1" ht="14.45" hidden="1" customHeight="1">
      <c r="B37" s="44"/>
      <c r="C37" s="45"/>
      <c r="D37" s="45"/>
      <c r="E37" s="446" t="s">
        <v>42</v>
      </c>
      <c r="F37" s="456">
        <f>ROUND((SUM(BI89:BI308)),  2)</f>
        <v>0</v>
      </c>
      <c r="G37" s="45"/>
      <c r="H37" s="45"/>
      <c r="I37" s="457">
        <v>0</v>
      </c>
      <c r="J37" s="456">
        <f>0</f>
        <v>0</v>
      </c>
      <c r="K37" s="45"/>
      <c r="L37" s="299"/>
    </row>
    <row r="38" spans="2:12" s="284" customFormat="1" ht="6.95" customHeight="1"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299"/>
    </row>
    <row r="39" spans="2:12" s="284" customFormat="1" ht="25.35" customHeight="1">
      <c r="B39" s="44"/>
      <c r="C39" s="458"/>
      <c r="D39" s="459" t="s">
        <v>43</v>
      </c>
      <c r="E39" s="460"/>
      <c r="F39" s="460"/>
      <c r="G39" s="461" t="s">
        <v>44</v>
      </c>
      <c r="H39" s="462" t="s">
        <v>45</v>
      </c>
      <c r="I39" s="460"/>
      <c r="J39" s="463">
        <f>SUM(J30:J37)</f>
        <v>0</v>
      </c>
      <c r="K39" s="464"/>
      <c r="L39" s="299"/>
    </row>
    <row r="40" spans="2:12" s="284" customFormat="1" ht="14.45" customHeight="1">
      <c r="B40" s="465"/>
      <c r="C40" s="439"/>
      <c r="D40" s="439"/>
      <c r="E40" s="439"/>
      <c r="F40" s="439"/>
      <c r="G40" s="439"/>
      <c r="H40" s="439"/>
      <c r="I40" s="439"/>
      <c r="J40" s="439"/>
      <c r="K40" s="439"/>
      <c r="L40" s="299"/>
    </row>
    <row r="41" spans="2:12">
      <c r="B41" s="266"/>
      <c r="C41" s="266"/>
      <c r="D41" s="266"/>
      <c r="E41" s="266"/>
      <c r="F41" s="266"/>
      <c r="G41" s="266"/>
      <c r="H41" s="266"/>
      <c r="I41" s="266"/>
      <c r="J41" s="266"/>
      <c r="K41" s="266"/>
    </row>
    <row r="42" spans="2:12">
      <c r="B42" s="266"/>
      <c r="C42" s="266"/>
      <c r="D42" s="266"/>
      <c r="E42" s="266"/>
      <c r="F42" s="266"/>
      <c r="G42" s="266"/>
      <c r="H42" s="266"/>
      <c r="I42" s="266"/>
      <c r="J42" s="266"/>
      <c r="K42" s="266"/>
    </row>
    <row r="43" spans="2:12">
      <c r="B43" s="266"/>
      <c r="C43" s="266"/>
      <c r="D43" s="266"/>
      <c r="E43" s="266"/>
      <c r="F43" s="266"/>
      <c r="G43" s="266"/>
      <c r="H43" s="266"/>
      <c r="I43" s="266"/>
      <c r="J43" s="266"/>
      <c r="K43" s="266"/>
    </row>
    <row r="44" spans="2:12" s="284" customFormat="1" ht="6.95" customHeight="1">
      <c r="B44" s="466"/>
      <c r="C44" s="467"/>
      <c r="D44" s="467"/>
      <c r="E44" s="467"/>
      <c r="F44" s="467"/>
      <c r="G44" s="467"/>
      <c r="H44" s="467"/>
      <c r="I44" s="467"/>
      <c r="J44" s="467"/>
      <c r="K44" s="467"/>
      <c r="L44" s="299"/>
    </row>
    <row r="45" spans="2:12" s="284" customFormat="1" ht="24.95" customHeight="1">
      <c r="B45" s="44"/>
      <c r="C45" s="445" t="s">
        <v>118</v>
      </c>
      <c r="D45" s="45"/>
      <c r="E45" s="45"/>
      <c r="F45" s="45"/>
      <c r="G45" s="45"/>
      <c r="H45" s="45"/>
      <c r="I45" s="45"/>
      <c r="J45" s="45"/>
      <c r="K45" s="45"/>
      <c r="L45" s="299"/>
    </row>
    <row r="46" spans="2:12" s="284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299"/>
    </row>
    <row r="47" spans="2:12" s="284" customFormat="1" ht="12" customHeight="1">
      <c r="B47" s="44"/>
      <c r="C47" s="446" t="s">
        <v>16</v>
      </c>
      <c r="D47" s="45"/>
      <c r="E47" s="45"/>
      <c r="F47" s="45"/>
      <c r="G47" s="45"/>
      <c r="H47" s="45"/>
      <c r="I47" s="45"/>
      <c r="J47" s="45"/>
      <c r="K47" s="45"/>
      <c r="L47" s="299"/>
    </row>
    <row r="48" spans="2:12" s="284" customFormat="1" ht="16.5" customHeight="1">
      <c r="B48" s="44"/>
      <c r="C48" s="45"/>
      <c r="D48" s="45"/>
      <c r="E48" s="583" t="str">
        <f>E7</f>
        <v>Rozšíření TN Litvínov etapa I.</v>
      </c>
      <c r="F48" s="584"/>
      <c r="G48" s="584"/>
      <c r="H48" s="584"/>
      <c r="I48" s="45"/>
      <c r="J48" s="45"/>
      <c r="K48" s="45"/>
      <c r="L48" s="299"/>
    </row>
    <row r="49" spans="2:47" s="284" customFormat="1" ht="12" customHeight="1">
      <c r="B49" s="44"/>
      <c r="C49" s="446" t="s">
        <v>116</v>
      </c>
      <c r="D49" s="45"/>
      <c r="E49" s="45"/>
      <c r="F49" s="45"/>
      <c r="G49" s="45"/>
      <c r="H49" s="45"/>
      <c r="I49" s="45"/>
      <c r="J49" s="45"/>
      <c r="K49" s="45"/>
      <c r="L49" s="299"/>
    </row>
    <row r="50" spans="2:47" s="284" customFormat="1" ht="16.5" customHeight="1">
      <c r="B50" s="44"/>
      <c r="C50" s="45"/>
      <c r="D50" s="45"/>
      <c r="E50" s="576" t="str">
        <f>E9</f>
        <v>PS 02.1 - Oddělovací stanice - Strojní část</v>
      </c>
      <c r="F50" s="577"/>
      <c r="G50" s="577"/>
      <c r="H50" s="577"/>
      <c r="I50" s="45"/>
      <c r="J50" s="45"/>
      <c r="K50" s="45"/>
      <c r="L50" s="299"/>
    </row>
    <row r="51" spans="2:47" s="284" customFormat="1" ht="6.95" customHeight="1">
      <c r="B51" s="44"/>
      <c r="C51" s="45"/>
      <c r="D51" s="45"/>
      <c r="E51" s="45"/>
      <c r="F51" s="45"/>
      <c r="G51" s="45"/>
      <c r="H51" s="45"/>
      <c r="I51" s="45"/>
      <c r="J51" s="45"/>
      <c r="K51" s="45"/>
      <c r="L51" s="299"/>
    </row>
    <row r="52" spans="2:47" s="284" customFormat="1" ht="12" customHeight="1">
      <c r="B52" s="44"/>
      <c r="C52" s="446" t="s">
        <v>20</v>
      </c>
      <c r="D52" s="45"/>
      <c r="E52" s="45"/>
      <c r="F52" s="447" t="str">
        <f>F12</f>
        <v>Litvínov, Meziboří</v>
      </c>
      <c r="G52" s="45"/>
      <c r="H52" s="45"/>
      <c r="I52" s="446" t="s">
        <v>22</v>
      </c>
      <c r="J52" s="448" t="str">
        <f>IF(J12="","",J12)</f>
        <v>25. 3. 2024</v>
      </c>
      <c r="K52" s="45"/>
      <c r="L52" s="299"/>
    </row>
    <row r="53" spans="2:47" s="284" customFormat="1" ht="6.95" customHeight="1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299"/>
    </row>
    <row r="54" spans="2:47" s="284" customFormat="1" ht="15.2" customHeight="1">
      <c r="B54" s="44"/>
      <c r="C54" s="446" t="s">
        <v>24</v>
      </c>
      <c r="D54" s="45"/>
      <c r="E54" s="45"/>
      <c r="F54" s="447" t="str">
        <f>E15</f>
        <v>Severočeská teplárenská a.s.</v>
      </c>
      <c r="G54" s="45"/>
      <c r="H54" s="45"/>
      <c r="I54" s="446" t="s">
        <v>29</v>
      </c>
      <c r="J54" s="468" t="str">
        <f>E21</f>
        <v xml:space="preserve"> </v>
      </c>
      <c r="K54" s="45"/>
      <c r="L54" s="299"/>
    </row>
    <row r="55" spans="2:47" s="284" customFormat="1" ht="15.2" customHeight="1">
      <c r="B55" s="44"/>
      <c r="C55" s="446" t="s">
        <v>27</v>
      </c>
      <c r="D55" s="45"/>
      <c r="E55" s="45"/>
      <c r="F55" s="447" t="str">
        <f>IF(E18="","",E18)</f>
        <v>Vyplň údaj</v>
      </c>
      <c r="G55" s="45"/>
      <c r="H55" s="45"/>
      <c r="I55" s="446" t="s">
        <v>31</v>
      </c>
      <c r="J55" s="468" t="str">
        <f>E24</f>
        <v>SITEZ s.r.o.</v>
      </c>
      <c r="K55" s="45"/>
      <c r="L55" s="299"/>
    </row>
    <row r="56" spans="2:47" s="284" customFormat="1" ht="10.35" customHeight="1">
      <c r="B56" s="44"/>
      <c r="C56" s="45"/>
      <c r="D56" s="45"/>
      <c r="E56" s="45"/>
      <c r="F56" s="45"/>
      <c r="G56" s="45"/>
      <c r="H56" s="45"/>
      <c r="I56" s="45"/>
      <c r="J56" s="45"/>
      <c r="K56" s="45"/>
      <c r="L56" s="299"/>
    </row>
    <row r="57" spans="2:47" s="284" customFormat="1" ht="29.25" customHeight="1">
      <c r="B57" s="44"/>
      <c r="C57" s="469" t="s">
        <v>119</v>
      </c>
      <c r="D57" s="458"/>
      <c r="E57" s="458"/>
      <c r="F57" s="458"/>
      <c r="G57" s="458"/>
      <c r="H57" s="458"/>
      <c r="I57" s="458"/>
      <c r="J57" s="470" t="s">
        <v>120</v>
      </c>
      <c r="K57" s="458"/>
      <c r="L57" s="299"/>
    </row>
    <row r="58" spans="2:47" s="284" customFormat="1" ht="10.35" customHeight="1">
      <c r="B58" s="44"/>
      <c r="C58" s="45"/>
      <c r="D58" s="45"/>
      <c r="E58" s="45"/>
      <c r="F58" s="45"/>
      <c r="G58" s="45"/>
      <c r="H58" s="45"/>
      <c r="I58" s="45"/>
      <c r="J58" s="45"/>
      <c r="K58" s="45"/>
      <c r="L58" s="299"/>
    </row>
    <row r="59" spans="2:47" s="284" customFormat="1" ht="22.9" customHeight="1">
      <c r="B59" s="44"/>
      <c r="C59" s="471" t="s">
        <v>2362</v>
      </c>
      <c r="D59" s="45"/>
      <c r="E59" s="45"/>
      <c r="F59" s="45"/>
      <c r="G59" s="45"/>
      <c r="H59" s="45"/>
      <c r="I59" s="45"/>
      <c r="J59" s="453">
        <f>J89</f>
        <v>0</v>
      </c>
      <c r="K59" s="45"/>
      <c r="L59" s="299"/>
      <c r="AU59" s="291" t="s">
        <v>122</v>
      </c>
    </row>
    <row r="60" spans="2:47" s="286" customFormat="1" ht="24.95" customHeight="1">
      <c r="B60" s="472"/>
      <c r="C60" s="473"/>
      <c r="D60" s="474" t="s">
        <v>128</v>
      </c>
      <c r="E60" s="475"/>
      <c r="F60" s="475"/>
      <c r="G60" s="475"/>
      <c r="H60" s="475"/>
      <c r="I60" s="475"/>
      <c r="J60" s="476">
        <f>J90</f>
        <v>0</v>
      </c>
      <c r="K60" s="473"/>
      <c r="L60" s="334"/>
    </row>
    <row r="61" spans="2:47" s="287" customFormat="1" ht="19.899999999999999" customHeight="1">
      <c r="B61" s="477"/>
      <c r="C61" s="478"/>
      <c r="D61" s="479" t="s">
        <v>1132</v>
      </c>
      <c r="E61" s="480"/>
      <c r="F61" s="480"/>
      <c r="G61" s="480"/>
      <c r="H61" s="480"/>
      <c r="I61" s="480"/>
      <c r="J61" s="481">
        <f>J91</f>
        <v>0</v>
      </c>
      <c r="K61" s="478"/>
      <c r="L61" s="338"/>
    </row>
    <row r="62" spans="2:47" s="287" customFormat="1" ht="19.899999999999999" customHeight="1">
      <c r="B62" s="477"/>
      <c r="C62" s="478"/>
      <c r="D62" s="479" t="s">
        <v>1326</v>
      </c>
      <c r="E62" s="480"/>
      <c r="F62" s="480"/>
      <c r="G62" s="480"/>
      <c r="H62" s="480"/>
      <c r="I62" s="480"/>
      <c r="J62" s="481">
        <f>J124</f>
        <v>0</v>
      </c>
      <c r="K62" s="478"/>
      <c r="L62" s="338"/>
    </row>
    <row r="63" spans="2:47" s="287" customFormat="1" ht="19.899999999999999" customHeight="1">
      <c r="B63" s="477"/>
      <c r="C63" s="478"/>
      <c r="D63" s="479" t="s">
        <v>1133</v>
      </c>
      <c r="E63" s="480"/>
      <c r="F63" s="480"/>
      <c r="G63" s="480"/>
      <c r="H63" s="480"/>
      <c r="I63" s="480"/>
      <c r="J63" s="481">
        <f>J145</f>
        <v>0</v>
      </c>
      <c r="K63" s="478"/>
      <c r="L63" s="338"/>
    </row>
    <row r="64" spans="2:47" s="287" customFormat="1" ht="19.899999999999999" customHeight="1">
      <c r="B64" s="477"/>
      <c r="C64" s="478"/>
      <c r="D64" s="479" t="s">
        <v>1327</v>
      </c>
      <c r="E64" s="480"/>
      <c r="F64" s="480"/>
      <c r="G64" s="480"/>
      <c r="H64" s="480"/>
      <c r="I64" s="480"/>
      <c r="J64" s="481">
        <f>J174</f>
        <v>0</v>
      </c>
      <c r="K64" s="478"/>
      <c r="L64" s="338"/>
    </row>
    <row r="65" spans="2:12" s="286" customFormat="1" ht="24.95" customHeight="1">
      <c r="B65" s="472"/>
      <c r="C65" s="473"/>
      <c r="D65" s="474" t="s">
        <v>132</v>
      </c>
      <c r="E65" s="475"/>
      <c r="F65" s="475"/>
      <c r="G65" s="475"/>
      <c r="H65" s="475"/>
      <c r="I65" s="475"/>
      <c r="J65" s="476">
        <f>J225</f>
        <v>0</v>
      </c>
      <c r="K65" s="473"/>
      <c r="L65" s="334"/>
    </row>
    <row r="66" spans="2:12" s="287" customFormat="1" ht="19.899999999999999" customHeight="1">
      <c r="B66" s="477"/>
      <c r="C66" s="478"/>
      <c r="D66" s="479" t="s">
        <v>505</v>
      </c>
      <c r="E66" s="480"/>
      <c r="F66" s="480"/>
      <c r="G66" s="480"/>
      <c r="H66" s="480"/>
      <c r="I66" s="480"/>
      <c r="J66" s="481">
        <f>J226</f>
        <v>0</v>
      </c>
      <c r="K66" s="478"/>
      <c r="L66" s="338"/>
    </row>
    <row r="67" spans="2:12" s="286" customFormat="1" ht="24.95" customHeight="1">
      <c r="B67" s="472"/>
      <c r="C67" s="473"/>
      <c r="D67" s="474" t="s">
        <v>135</v>
      </c>
      <c r="E67" s="475"/>
      <c r="F67" s="475"/>
      <c r="G67" s="475"/>
      <c r="H67" s="475"/>
      <c r="I67" s="475"/>
      <c r="J67" s="476">
        <f>J295</f>
        <v>0</v>
      </c>
      <c r="K67" s="473"/>
      <c r="L67" s="334"/>
    </row>
    <row r="68" spans="2:12" s="287" customFormat="1" ht="19.899999999999999" customHeight="1">
      <c r="B68" s="477"/>
      <c r="C68" s="478"/>
      <c r="D68" s="479" t="s">
        <v>136</v>
      </c>
      <c r="E68" s="480"/>
      <c r="F68" s="480"/>
      <c r="G68" s="480"/>
      <c r="H68" s="480"/>
      <c r="I68" s="480"/>
      <c r="J68" s="481">
        <f>J296</f>
        <v>0</v>
      </c>
      <c r="K68" s="478"/>
      <c r="L68" s="338"/>
    </row>
    <row r="69" spans="2:12" s="287" customFormat="1" ht="19.899999999999999" customHeight="1">
      <c r="B69" s="477"/>
      <c r="C69" s="478"/>
      <c r="D69" s="479" t="s">
        <v>138</v>
      </c>
      <c r="E69" s="480"/>
      <c r="F69" s="480"/>
      <c r="G69" s="480"/>
      <c r="H69" s="480"/>
      <c r="I69" s="480"/>
      <c r="J69" s="481">
        <f>J299</f>
        <v>0</v>
      </c>
      <c r="K69" s="478"/>
      <c r="L69" s="338"/>
    </row>
    <row r="70" spans="2:12" s="284" customFormat="1" ht="21.75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299"/>
    </row>
    <row r="71" spans="2:12" s="284" customFormat="1" ht="6.95" customHeight="1">
      <c r="B71" s="465"/>
      <c r="C71" s="439"/>
      <c r="D71" s="439"/>
      <c r="E71" s="439"/>
      <c r="F71" s="439"/>
      <c r="G71" s="439"/>
      <c r="H71" s="439"/>
      <c r="I71" s="439"/>
      <c r="J71" s="439"/>
      <c r="K71" s="439"/>
      <c r="L71" s="299"/>
    </row>
    <row r="75" spans="2:12" s="284" customFormat="1" ht="6.95" customHeight="1">
      <c r="B75" s="303"/>
      <c r="C75" s="304"/>
      <c r="D75" s="304"/>
      <c r="E75" s="304"/>
      <c r="F75" s="304"/>
      <c r="G75" s="304"/>
      <c r="H75" s="304"/>
      <c r="I75" s="304"/>
      <c r="J75" s="304"/>
      <c r="K75" s="304"/>
      <c r="L75" s="299"/>
    </row>
    <row r="76" spans="2:12" s="284" customFormat="1" ht="24.95" customHeight="1">
      <c r="B76" s="299"/>
      <c r="C76" s="295" t="s">
        <v>140</v>
      </c>
      <c r="L76" s="299"/>
    </row>
    <row r="77" spans="2:12" s="284" customFormat="1" ht="6.95" customHeight="1">
      <c r="B77" s="299"/>
      <c r="L77" s="299"/>
    </row>
    <row r="78" spans="2:12" s="284" customFormat="1" ht="12" customHeight="1">
      <c r="B78" s="299"/>
      <c r="C78" s="297" t="s">
        <v>16</v>
      </c>
      <c r="L78" s="299"/>
    </row>
    <row r="79" spans="2:12" s="284" customFormat="1" ht="16.5" customHeight="1">
      <c r="B79" s="299"/>
      <c r="E79" s="578" t="str">
        <f>E7</f>
        <v>Rozšíření TN Litvínov etapa I.</v>
      </c>
      <c r="F79" s="579"/>
      <c r="G79" s="579"/>
      <c r="H79" s="579"/>
      <c r="L79" s="299"/>
    </row>
    <row r="80" spans="2:12" s="284" customFormat="1" ht="12" customHeight="1">
      <c r="B80" s="299"/>
      <c r="C80" s="297" t="s">
        <v>116</v>
      </c>
      <c r="L80" s="299"/>
    </row>
    <row r="81" spans="2:65" s="284" customFormat="1" ht="16.5" customHeight="1">
      <c r="B81" s="299"/>
      <c r="E81" s="580" t="str">
        <f>E9</f>
        <v>PS 02.1 - Oddělovací stanice - Strojní část</v>
      </c>
      <c r="F81" s="581"/>
      <c r="G81" s="581"/>
      <c r="H81" s="581"/>
      <c r="L81" s="299"/>
    </row>
    <row r="82" spans="2:65" s="284" customFormat="1" ht="6.95" customHeight="1">
      <c r="B82" s="299"/>
      <c r="L82" s="299"/>
    </row>
    <row r="83" spans="2:65" s="284" customFormat="1" ht="12" customHeight="1">
      <c r="B83" s="299"/>
      <c r="C83" s="297" t="s">
        <v>20</v>
      </c>
      <c r="F83" s="296" t="str">
        <f>F12</f>
        <v>Litvínov, Meziboří</v>
      </c>
      <c r="I83" s="297" t="s">
        <v>22</v>
      </c>
      <c r="J83" s="305" t="str">
        <f>IF(J12="","",J12)</f>
        <v>25. 3. 2024</v>
      </c>
      <c r="L83" s="299"/>
    </row>
    <row r="84" spans="2:65" s="284" customFormat="1" ht="6.95" customHeight="1">
      <c r="B84" s="299"/>
      <c r="L84" s="299"/>
    </row>
    <row r="85" spans="2:65" s="284" customFormat="1" ht="15.2" customHeight="1">
      <c r="B85" s="299"/>
      <c r="C85" s="297" t="s">
        <v>24</v>
      </c>
      <c r="F85" s="296" t="str">
        <f>E15</f>
        <v>Severočeská teplárenská a.s.</v>
      </c>
      <c r="I85" s="297" t="s">
        <v>29</v>
      </c>
      <c r="J85" s="298" t="str">
        <f>E21</f>
        <v xml:space="preserve"> </v>
      </c>
      <c r="L85" s="299"/>
    </row>
    <row r="86" spans="2:65" s="284" customFormat="1" ht="15.2" customHeight="1">
      <c r="B86" s="299"/>
      <c r="C86" s="297" t="s">
        <v>27</v>
      </c>
      <c r="F86" s="296" t="str">
        <f>IF(E18="","",E18)</f>
        <v>Vyplň údaj</v>
      </c>
      <c r="I86" s="297" t="s">
        <v>31</v>
      </c>
      <c r="J86" s="298" t="str">
        <f>E24</f>
        <v>SITEZ s.r.o.</v>
      </c>
      <c r="L86" s="299"/>
    </row>
    <row r="87" spans="2:65" s="284" customFormat="1" ht="10.35" customHeight="1">
      <c r="B87" s="299"/>
      <c r="L87" s="299"/>
    </row>
    <row r="88" spans="2:65" s="288" customFormat="1" ht="29.25" customHeight="1">
      <c r="B88" s="342"/>
      <c r="C88" s="343" t="s">
        <v>141</v>
      </c>
      <c r="D88" s="344" t="s">
        <v>58</v>
      </c>
      <c r="E88" s="344" t="s">
        <v>54</v>
      </c>
      <c r="F88" s="344" t="s">
        <v>55</v>
      </c>
      <c r="G88" s="344" t="s">
        <v>142</v>
      </c>
      <c r="H88" s="344" t="s">
        <v>143</v>
      </c>
      <c r="I88" s="344" t="s">
        <v>144</v>
      </c>
      <c r="J88" s="344" t="s">
        <v>120</v>
      </c>
      <c r="K88" s="345" t="s">
        <v>145</v>
      </c>
      <c r="L88" s="342"/>
      <c r="M88" s="310" t="s">
        <v>1</v>
      </c>
      <c r="N88" s="311" t="s">
        <v>37</v>
      </c>
      <c r="O88" s="311" t="s">
        <v>146</v>
      </c>
      <c r="P88" s="311" t="s">
        <v>147</v>
      </c>
      <c r="Q88" s="311" t="s">
        <v>148</v>
      </c>
      <c r="R88" s="311" t="s">
        <v>149</v>
      </c>
      <c r="S88" s="311" t="s">
        <v>150</v>
      </c>
      <c r="T88" s="312" t="s">
        <v>151</v>
      </c>
    </row>
    <row r="89" spans="2:65" s="284" customFormat="1" ht="22.9" customHeight="1">
      <c r="B89" s="299"/>
      <c r="C89" s="314" t="s">
        <v>152</v>
      </c>
      <c r="J89" s="346">
        <f>BK89</f>
        <v>0</v>
      </c>
      <c r="L89" s="299"/>
      <c r="M89" s="313"/>
      <c r="N89" s="306"/>
      <c r="O89" s="306"/>
      <c r="P89" s="347">
        <f>P90+P225+P295</f>
        <v>0</v>
      </c>
      <c r="Q89" s="306"/>
      <c r="R89" s="347">
        <f>R90+R225+R295</f>
        <v>24.872804620000004</v>
      </c>
      <c r="S89" s="306"/>
      <c r="T89" s="348">
        <f>T90+T225+T295</f>
        <v>0.12</v>
      </c>
      <c r="AT89" s="291" t="s">
        <v>72</v>
      </c>
      <c r="AU89" s="291" t="s">
        <v>122</v>
      </c>
      <c r="BK89" s="349">
        <f>BK90+BK225+BK295</f>
        <v>0</v>
      </c>
    </row>
    <row r="90" spans="2:65" s="289" customFormat="1" ht="25.9" customHeight="1">
      <c r="B90" s="350"/>
      <c r="D90" s="351" t="s">
        <v>72</v>
      </c>
      <c r="E90" s="352" t="s">
        <v>309</v>
      </c>
      <c r="F90" s="352" t="s">
        <v>310</v>
      </c>
      <c r="I90" s="353"/>
      <c r="J90" s="354">
        <f>BK90</f>
        <v>0</v>
      </c>
      <c r="L90" s="350"/>
      <c r="M90" s="355"/>
      <c r="P90" s="356">
        <f>P91+P124+P145+P174</f>
        <v>0</v>
      </c>
      <c r="R90" s="356">
        <f>R91+R124+R145+R174</f>
        <v>14.165634619999999</v>
      </c>
      <c r="T90" s="357">
        <f>T91+T124+T145+T174</f>
        <v>0.12</v>
      </c>
      <c r="AR90" s="351" t="s">
        <v>83</v>
      </c>
      <c r="AT90" s="358" t="s">
        <v>72</v>
      </c>
      <c r="AU90" s="358" t="s">
        <v>73</v>
      </c>
      <c r="AY90" s="351" t="s">
        <v>155</v>
      </c>
      <c r="BK90" s="359">
        <f>BK91+BK124+BK145+BK174</f>
        <v>0</v>
      </c>
    </row>
    <row r="91" spans="2:65" s="289" customFormat="1" ht="22.9" customHeight="1">
      <c r="B91" s="350"/>
      <c r="D91" s="351" t="s">
        <v>72</v>
      </c>
      <c r="E91" s="360" t="s">
        <v>1135</v>
      </c>
      <c r="F91" s="360" t="s">
        <v>1136</v>
      </c>
      <c r="I91" s="353"/>
      <c r="J91" s="361">
        <f>BK91</f>
        <v>0</v>
      </c>
      <c r="L91" s="350"/>
      <c r="M91" s="355"/>
      <c r="P91" s="356">
        <f>SUM(P92:P123)</f>
        <v>0</v>
      </c>
      <c r="R91" s="356">
        <f>SUM(R92:R123)</f>
        <v>0.15030211999999996</v>
      </c>
      <c r="T91" s="357">
        <f>SUM(T92:T123)</f>
        <v>0</v>
      </c>
      <c r="AR91" s="351" t="s">
        <v>83</v>
      </c>
      <c r="AT91" s="358" t="s">
        <v>72</v>
      </c>
      <c r="AU91" s="358" t="s">
        <v>81</v>
      </c>
      <c r="AY91" s="351" t="s">
        <v>155</v>
      </c>
      <c r="BK91" s="359">
        <f>SUM(BK92:BK123)</f>
        <v>0</v>
      </c>
    </row>
    <row r="92" spans="2:65" s="284" customFormat="1" ht="32.25" customHeight="1">
      <c r="B92" s="362"/>
      <c r="C92" s="398" t="s">
        <v>81</v>
      </c>
      <c r="D92" s="398" t="s">
        <v>157</v>
      </c>
      <c r="E92" s="399" t="s">
        <v>1329</v>
      </c>
      <c r="F92" s="277" t="s">
        <v>1330</v>
      </c>
      <c r="G92" s="400" t="s">
        <v>173</v>
      </c>
      <c r="H92" s="401">
        <v>105.748</v>
      </c>
      <c r="I92" s="364"/>
      <c r="J92" s="440">
        <f>ROUND(I92*H92,2)</f>
        <v>0</v>
      </c>
      <c r="K92" s="277" t="s">
        <v>161</v>
      </c>
      <c r="L92" s="299"/>
      <c r="M92" s="365" t="s">
        <v>1</v>
      </c>
      <c r="N92" s="366" t="s">
        <v>38</v>
      </c>
      <c r="P92" s="367">
        <f>O92*H92</f>
        <v>0</v>
      </c>
      <c r="Q92" s="367">
        <v>1.9000000000000001E-4</v>
      </c>
      <c r="R92" s="367">
        <f>Q92*H92</f>
        <v>2.0092120000000002E-2</v>
      </c>
      <c r="S92" s="367">
        <v>0</v>
      </c>
      <c r="T92" s="368">
        <f>S92*H92</f>
        <v>0</v>
      </c>
      <c r="AR92" s="369" t="s">
        <v>206</v>
      </c>
      <c r="AT92" s="369" t="s">
        <v>157</v>
      </c>
      <c r="AU92" s="369" t="s">
        <v>83</v>
      </c>
      <c r="AY92" s="291" t="s">
        <v>155</v>
      </c>
      <c r="BE92" s="370">
        <f>IF(N92="základní",J92,0)</f>
        <v>0</v>
      </c>
      <c r="BF92" s="370">
        <f>IF(N92="snížená",J92,0)</f>
        <v>0</v>
      </c>
      <c r="BG92" s="370">
        <f>IF(N92="zákl. přenesená",J92,0)</f>
        <v>0</v>
      </c>
      <c r="BH92" s="370">
        <f>IF(N92="sníž. přenesená",J92,0)</f>
        <v>0</v>
      </c>
      <c r="BI92" s="370">
        <f>IF(N92="nulová",J92,0)</f>
        <v>0</v>
      </c>
      <c r="BJ92" s="291" t="s">
        <v>81</v>
      </c>
      <c r="BK92" s="370">
        <f>ROUND(I92*H92,2)</f>
        <v>0</v>
      </c>
      <c r="BL92" s="291" t="s">
        <v>206</v>
      </c>
      <c r="BM92" s="369" t="s">
        <v>2361</v>
      </c>
    </row>
    <row r="93" spans="2:65" s="284" customFormat="1">
      <c r="B93" s="299"/>
      <c r="C93" s="45"/>
      <c r="D93" s="402" t="s">
        <v>163</v>
      </c>
      <c r="E93" s="45"/>
      <c r="F93" s="403" t="s">
        <v>1331</v>
      </c>
      <c r="G93" s="45"/>
      <c r="H93" s="45"/>
      <c r="I93" s="371"/>
      <c r="J93" s="45"/>
      <c r="K93" s="45"/>
      <c r="L93" s="299"/>
      <c r="M93" s="372"/>
      <c r="T93" s="308"/>
      <c r="AT93" s="291" t="s">
        <v>163</v>
      </c>
      <c r="AU93" s="291" t="s">
        <v>83</v>
      </c>
    </row>
    <row r="94" spans="2:65" s="284" customFormat="1" ht="16.5" customHeight="1">
      <c r="B94" s="362"/>
      <c r="C94" s="404" t="s">
        <v>83</v>
      </c>
      <c r="D94" s="404" t="s">
        <v>232</v>
      </c>
      <c r="E94" s="405" t="s">
        <v>1865</v>
      </c>
      <c r="F94" s="242" t="s">
        <v>1866</v>
      </c>
      <c r="G94" s="406" t="s">
        <v>173</v>
      </c>
      <c r="H94" s="407">
        <v>7.4459999999999997</v>
      </c>
      <c r="I94" s="378"/>
      <c r="J94" s="441">
        <f>ROUND(I94*H94,2)</f>
        <v>0</v>
      </c>
      <c r="K94" s="242" t="s">
        <v>1</v>
      </c>
      <c r="L94" s="379"/>
      <c r="M94" s="380" t="s">
        <v>1</v>
      </c>
      <c r="N94" s="381" t="s">
        <v>38</v>
      </c>
      <c r="P94" s="367">
        <f>O94*H94</f>
        <v>0</v>
      </c>
      <c r="Q94" s="367">
        <v>0</v>
      </c>
      <c r="R94" s="367">
        <f>Q94*H94</f>
        <v>0</v>
      </c>
      <c r="S94" s="367">
        <v>0</v>
      </c>
      <c r="T94" s="368">
        <f>S94*H94</f>
        <v>0</v>
      </c>
      <c r="AR94" s="369" t="s">
        <v>253</v>
      </c>
      <c r="AT94" s="369" t="s">
        <v>232</v>
      </c>
      <c r="AU94" s="369" t="s">
        <v>83</v>
      </c>
      <c r="AY94" s="291" t="s">
        <v>155</v>
      </c>
      <c r="BE94" s="370">
        <f>IF(N94="základní",J94,0)</f>
        <v>0</v>
      </c>
      <c r="BF94" s="370">
        <f>IF(N94="snížená",J94,0)</f>
        <v>0</v>
      </c>
      <c r="BG94" s="370">
        <f>IF(N94="zákl. přenesená",J94,0)</f>
        <v>0</v>
      </c>
      <c r="BH94" s="370">
        <f>IF(N94="sníž. přenesená",J94,0)</f>
        <v>0</v>
      </c>
      <c r="BI94" s="370">
        <f>IF(N94="nulová",J94,0)</f>
        <v>0</v>
      </c>
      <c r="BJ94" s="291" t="s">
        <v>81</v>
      </c>
      <c r="BK94" s="370">
        <f>ROUND(I94*H94,2)</f>
        <v>0</v>
      </c>
      <c r="BL94" s="291" t="s">
        <v>206</v>
      </c>
      <c r="BM94" s="369" t="s">
        <v>2360</v>
      </c>
    </row>
    <row r="95" spans="2:65" s="290" customFormat="1">
      <c r="B95" s="373"/>
      <c r="C95" s="408"/>
      <c r="D95" s="409" t="s">
        <v>2204</v>
      </c>
      <c r="E95" s="408"/>
      <c r="F95" s="410" t="s">
        <v>2359</v>
      </c>
      <c r="G95" s="408"/>
      <c r="H95" s="411">
        <v>7.4459999999999997</v>
      </c>
      <c r="I95" s="375"/>
      <c r="J95" s="408"/>
      <c r="K95" s="408"/>
      <c r="L95" s="373"/>
      <c r="M95" s="376"/>
      <c r="T95" s="377"/>
      <c r="AT95" s="374" t="s">
        <v>2204</v>
      </c>
      <c r="AU95" s="374" t="s">
        <v>83</v>
      </c>
      <c r="AV95" s="290" t="s">
        <v>83</v>
      </c>
      <c r="AW95" s="290" t="s">
        <v>4</v>
      </c>
      <c r="AX95" s="290" t="s">
        <v>81</v>
      </c>
      <c r="AY95" s="374" t="s">
        <v>155</v>
      </c>
    </row>
    <row r="96" spans="2:65" s="284" customFormat="1" ht="16.5" customHeight="1">
      <c r="B96" s="362"/>
      <c r="C96" s="393" t="s">
        <v>170</v>
      </c>
      <c r="D96" s="393" t="s">
        <v>232</v>
      </c>
      <c r="E96" s="394" t="s">
        <v>1867</v>
      </c>
      <c r="F96" s="395" t="s">
        <v>1868</v>
      </c>
      <c r="G96" s="396" t="s">
        <v>173</v>
      </c>
      <c r="H96" s="276">
        <v>33.683999999999997</v>
      </c>
      <c r="I96" s="378"/>
      <c r="J96" s="397">
        <f>ROUND(I96*H96,2)</f>
        <v>0</v>
      </c>
      <c r="K96" s="242" t="s">
        <v>1</v>
      </c>
      <c r="L96" s="379"/>
      <c r="M96" s="380" t="s">
        <v>1</v>
      </c>
      <c r="N96" s="381" t="s">
        <v>38</v>
      </c>
      <c r="P96" s="367">
        <f>O96*H96</f>
        <v>0</v>
      </c>
      <c r="Q96" s="367">
        <v>0</v>
      </c>
      <c r="R96" s="367">
        <f>Q96*H96</f>
        <v>0</v>
      </c>
      <c r="S96" s="367">
        <v>0</v>
      </c>
      <c r="T96" s="368">
        <f>S96*H96</f>
        <v>0</v>
      </c>
      <c r="AR96" s="369" t="s">
        <v>253</v>
      </c>
      <c r="AT96" s="369" t="s">
        <v>232</v>
      </c>
      <c r="AU96" s="369" t="s">
        <v>83</v>
      </c>
      <c r="AY96" s="291" t="s">
        <v>155</v>
      </c>
      <c r="BE96" s="370">
        <f>IF(N96="základní",J96,0)</f>
        <v>0</v>
      </c>
      <c r="BF96" s="370">
        <f>IF(N96="snížená",J96,0)</f>
        <v>0</v>
      </c>
      <c r="BG96" s="370">
        <f>IF(N96="zákl. přenesená",J96,0)</f>
        <v>0</v>
      </c>
      <c r="BH96" s="370">
        <f>IF(N96="sníž. přenesená",J96,0)</f>
        <v>0</v>
      </c>
      <c r="BI96" s="370">
        <f>IF(N96="nulová",J96,0)</f>
        <v>0</v>
      </c>
      <c r="BJ96" s="291" t="s">
        <v>81</v>
      </c>
      <c r="BK96" s="370">
        <f>ROUND(I96*H96,2)</f>
        <v>0</v>
      </c>
      <c r="BL96" s="291" t="s">
        <v>206</v>
      </c>
      <c r="BM96" s="369" t="s">
        <v>2358</v>
      </c>
    </row>
    <row r="97" spans="2:65" s="290" customFormat="1">
      <c r="B97" s="373"/>
      <c r="C97" s="408"/>
      <c r="D97" s="409"/>
      <c r="E97" s="408"/>
      <c r="F97" s="410"/>
      <c r="G97" s="408"/>
      <c r="H97" s="411"/>
      <c r="I97" s="375"/>
      <c r="J97" s="408"/>
      <c r="K97" s="408"/>
      <c r="L97" s="373"/>
      <c r="M97" s="376"/>
      <c r="T97" s="377"/>
      <c r="AT97" s="374" t="s">
        <v>2204</v>
      </c>
      <c r="AU97" s="374" t="s">
        <v>83</v>
      </c>
      <c r="AV97" s="290" t="s">
        <v>83</v>
      </c>
      <c r="AW97" s="290" t="s">
        <v>4</v>
      </c>
      <c r="AX97" s="290" t="s">
        <v>81</v>
      </c>
      <c r="AY97" s="374" t="s">
        <v>155</v>
      </c>
    </row>
    <row r="98" spans="2:65" s="284" customFormat="1" ht="16.5" customHeight="1">
      <c r="B98" s="362"/>
      <c r="C98" s="404" t="s">
        <v>162</v>
      </c>
      <c r="D98" s="404" t="s">
        <v>232</v>
      </c>
      <c r="E98" s="405" t="s">
        <v>1869</v>
      </c>
      <c r="F98" s="242" t="s">
        <v>1870</v>
      </c>
      <c r="G98" s="406" t="s">
        <v>173</v>
      </c>
      <c r="H98" s="407">
        <v>32.128999999999998</v>
      </c>
      <c r="I98" s="378"/>
      <c r="J98" s="441">
        <f>ROUND(I98*H98,2)</f>
        <v>0</v>
      </c>
      <c r="K98" s="242" t="s">
        <v>1</v>
      </c>
      <c r="L98" s="379"/>
      <c r="M98" s="380" t="s">
        <v>1</v>
      </c>
      <c r="N98" s="381" t="s">
        <v>38</v>
      </c>
      <c r="P98" s="367">
        <f>O98*H98</f>
        <v>0</v>
      </c>
      <c r="Q98" s="367">
        <v>0</v>
      </c>
      <c r="R98" s="367">
        <f>Q98*H98</f>
        <v>0</v>
      </c>
      <c r="S98" s="367">
        <v>0</v>
      </c>
      <c r="T98" s="368">
        <f>S98*H98</f>
        <v>0</v>
      </c>
      <c r="AR98" s="369" t="s">
        <v>253</v>
      </c>
      <c r="AT98" s="369" t="s">
        <v>232</v>
      </c>
      <c r="AU98" s="369" t="s">
        <v>83</v>
      </c>
      <c r="AY98" s="291" t="s">
        <v>155</v>
      </c>
      <c r="BE98" s="370">
        <f>IF(N98="základní",J98,0)</f>
        <v>0</v>
      </c>
      <c r="BF98" s="370">
        <f>IF(N98="snížená",J98,0)</f>
        <v>0</v>
      </c>
      <c r="BG98" s="370">
        <f>IF(N98="zákl. přenesená",J98,0)</f>
        <v>0</v>
      </c>
      <c r="BH98" s="370">
        <f>IF(N98="sníž. přenesená",J98,0)</f>
        <v>0</v>
      </c>
      <c r="BI98" s="370">
        <f>IF(N98="nulová",J98,0)</f>
        <v>0</v>
      </c>
      <c r="BJ98" s="291" t="s">
        <v>81</v>
      </c>
      <c r="BK98" s="370">
        <f>ROUND(I98*H98,2)</f>
        <v>0</v>
      </c>
      <c r="BL98" s="291" t="s">
        <v>206</v>
      </c>
      <c r="BM98" s="369" t="s">
        <v>2357</v>
      </c>
    </row>
    <row r="99" spans="2:65" s="290" customFormat="1">
      <c r="B99" s="373"/>
      <c r="C99" s="408"/>
      <c r="D99" s="409" t="s">
        <v>2204</v>
      </c>
      <c r="E99" s="408"/>
      <c r="F99" s="410" t="s">
        <v>2356</v>
      </c>
      <c r="G99" s="408"/>
      <c r="H99" s="411">
        <v>32.128999999999998</v>
      </c>
      <c r="I99" s="375"/>
      <c r="J99" s="408"/>
      <c r="K99" s="408"/>
      <c r="L99" s="373"/>
      <c r="M99" s="376"/>
      <c r="T99" s="377"/>
      <c r="AT99" s="374" t="s">
        <v>2204</v>
      </c>
      <c r="AU99" s="374" t="s">
        <v>83</v>
      </c>
      <c r="AV99" s="290" t="s">
        <v>83</v>
      </c>
      <c r="AW99" s="290" t="s">
        <v>4</v>
      </c>
      <c r="AX99" s="290" t="s">
        <v>81</v>
      </c>
      <c r="AY99" s="374" t="s">
        <v>155</v>
      </c>
    </row>
    <row r="100" spans="2:65" s="284" customFormat="1" ht="37.9" customHeight="1">
      <c r="B100" s="362"/>
      <c r="C100" s="398" t="s">
        <v>180</v>
      </c>
      <c r="D100" s="398" t="s">
        <v>157</v>
      </c>
      <c r="E100" s="399" t="s">
        <v>1342</v>
      </c>
      <c r="F100" s="277" t="s">
        <v>1343</v>
      </c>
      <c r="G100" s="400" t="s">
        <v>173</v>
      </c>
      <c r="H100" s="401">
        <v>104</v>
      </c>
      <c r="I100" s="364"/>
      <c r="J100" s="440">
        <f>ROUND(I100*H100,2)</f>
        <v>0</v>
      </c>
      <c r="K100" s="277" t="s">
        <v>161</v>
      </c>
      <c r="L100" s="299"/>
      <c r="M100" s="365" t="s">
        <v>1</v>
      </c>
      <c r="N100" s="366" t="s">
        <v>38</v>
      </c>
      <c r="P100" s="367">
        <f>O100*H100</f>
        <v>0</v>
      </c>
      <c r="Q100" s="367">
        <v>2.7E-4</v>
      </c>
      <c r="R100" s="367">
        <f>Q100*H100</f>
        <v>2.8080000000000001E-2</v>
      </c>
      <c r="S100" s="367">
        <v>0</v>
      </c>
      <c r="T100" s="368">
        <f>S100*H100</f>
        <v>0</v>
      </c>
      <c r="AR100" s="369" t="s">
        <v>206</v>
      </c>
      <c r="AT100" s="369" t="s">
        <v>157</v>
      </c>
      <c r="AU100" s="369" t="s">
        <v>83</v>
      </c>
      <c r="AY100" s="291" t="s">
        <v>155</v>
      </c>
      <c r="BE100" s="370">
        <f>IF(N100="základní",J100,0)</f>
        <v>0</v>
      </c>
      <c r="BF100" s="370">
        <f>IF(N100="snížená",J100,0)</f>
        <v>0</v>
      </c>
      <c r="BG100" s="370">
        <f>IF(N100="zákl. přenesená",J100,0)</f>
        <v>0</v>
      </c>
      <c r="BH100" s="370">
        <f>IF(N100="sníž. přenesená",J100,0)</f>
        <v>0</v>
      </c>
      <c r="BI100" s="370">
        <f>IF(N100="nulová",J100,0)</f>
        <v>0</v>
      </c>
      <c r="BJ100" s="291" t="s">
        <v>81</v>
      </c>
      <c r="BK100" s="370">
        <f>ROUND(I100*H100,2)</f>
        <v>0</v>
      </c>
      <c r="BL100" s="291" t="s">
        <v>206</v>
      </c>
      <c r="BM100" s="369" t="s">
        <v>2355</v>
      </c>
    </row>
    <row r="101" spans="2:65" s="284" customFormat="1">
      <c r="B101" s="299"/>
      <c r="C101" s="45"/>
      <c r="D101" s="402" t="s">
        <v>163</v>
      </c>
      <c r="E101" s="45"/>
      <c r="F101" s="403" t="s">
        <v>1344</v>
      </c>
      <c r="G101" s="45"/>
      <c r="H101" s="45"/>
      <c r="I101" s="371"/>
      <c r="J101" s="45"/>
      <c r="K101" s="45"/>
      <c r="L101" s="299"/>
      <c r="M101" s="372"/>
      <c r="T101" s="308"/>
      <c r="AT101" s="291" t="s">
        <v>163</v>
      </c>
      <c r="AU101" s="291" t="s">
        <v>83</v>
      </c>
    </row>
    <row r="102" spans="2:65" s="284" customFormat="1" ht="16.5" customHeight="1">
      <c r="B102" s="362"/>
      <c r="C102" s="404" t="s">
        <v>174</v>
      </c>
      <c r="D102" s="404" t="s">
        <v>232</v>
      </c>
      <c r="E102" s="405" t="s">
        <v>1345</v>
      </c>
      <c r="F102" s="242" t="s">
        <v>1871</v>
      </c>
      <c r="G102" s="406" t="s">
        <v>173</v>
      </c>
      <c r="H102" s="407">
        <v>106.08</v>
      </c>
      <c r="I102" s="378"/>
      <c r="J102" s="441">
        <f>ROUND(I102*H102,2)</f>
        <v>0</v>
      </c>
      <c r="K102" s="242" t="s">
        <v>1</v>
      </c>
      <c r="L102" s="379"/>
      <c r="M102" s="380" t="s">
        <v>1</v>
      </c>
      <c r="N102" s="381" t="s">
        <v>38</v>
      </c>
      <c r="P102" s="367">
        <f>O102*H102</f>
        <v>0</v>
      </c>
      <c r="Q102" s="367">
        <v>0</v>
      </c>
      <c r="R102" s="367">
        <f>Q102*H102</f>
        <v>0</v>
      </c>
      <c r="S102" s="367">
        <v>0</v>
      </c>
      <c r="T102" s="368">
        <f>S102*H102</f>
        <v>0</v>
      </c>
      <c r="AR102" s="369" t="s">
        <v>253</v>
      </c>
      <c r="AT102" s="369" t="s">
        <v>232</v>
      </c>
      <c r="AU102" s="369" t="s">
        <v>83</v>
      </c>
      <c r="AY102" s="291" t="s">
        <v>155</v>
      </c>
      <c r="BE102" s="370">
        <f>IF(N102="základní",J102,0)</f>
        <v>0</v>
      </c>
      <c r="BF102" s="370">
        <f>IF(N102="snížená",J102,0)</f>
        <v>0</v>
      </c>
      <c r="BG102" s="370">
        <f>IF(N102="zákl. přenesená",J102,0)</f>
        <v>0</v>
      </c>
      <c r="BH102" s="370">
        <f>IF(N102="sníž. přenesená",J102,0)</f>
        <v>0</v>
      </c>
      <c r="BI102" s="370">
        <f>IF(N102="nulová",J102,0)</f>
        <v>0</v>
      </c>
      <c r="BJ102" s="291" t="s">
        <v>81</v>
      </c>
      <c r="BK102" s="370">
        <f>ROUND(I102*H102,2)</f>
        <v>0</v>
      </c>
      <c r="BL102" s="291" t="s">
        <v>206</v>
      </c>
      <c r="BM102" s="369" t="s">
        <v>2354</v>
      </c>
    </row>
    <row r="103" spans="2:65" s="290" customFormat="1">
      <c r="B103" s="373"/>
      <c r="C103" s="408"/>
      <c r="D103" s="409" t="s">
        <v>2204</v>
      </c>
      <c r="E103" s="408"/>
      <c r="F103" s="410" t="s">
        <v>2353</v>
      </c>
      <c r="G103" s="408"/>
      <c r="H103" s="411">
        <v>106.08</v>
      </c>
      <c r="I103" s="375"/>
      <c r="J103" s="408"/>
      <c r="K103" s="408"/>
      <c r="L103" s="373"/>
      <c r="M103" s="376"/>
      <c r="T103" s="377"/>
      <c r="AT103" s="374" t="s">
        <v>2204</v>
      </c>
      <c r="AU103" s="374" t="s">
        <v>83</v>
      </c>
      <c r="AV103" s="290" t="s">
        <v>83</v>
      </c>
      <c r="AW103" s="290" t="s">
        <v>4</v>
      </c>
      <c r="AX103" s="290" t="s">
        <v>81</v>
      </c>
      <c r="AY103" s="374" t="s">
        <v>155</v>
      </c>
    </row>
    <row r="104" spans="2:65" s="284" customFormat="1" ht="16.5" customHeight="1">
      <c r="B104" s="362"/>
      <c r="C104" s="404" t="s">
        <v>199</v>
      </c>
      <c r="D104" s="404" t="s">
        <v>232</v>
      </c>
      <c r="E104" s="405" t="s">
        <v>1872</v>
      </c>
      <c r="F104" s="242" t="s">
        <v>1348</v>
      </c>
      <c r="G104" s="406" t="s">
        <v>290</v>
      </c>
      <c r="H104" s="407">
        <v>36</v>
      </c>
      <c r="I104" s="378"/>
      <c r="J104" s="441">
        <f t="shared" ref="J104:J116" si="0">ROUND(I104*H104,2)</f>
        <v>0</v>
      </c>
      <c r="K104" s="242" t="s">
        <v>1</v>
      </c>
      <c r="L104" s="379"/>
      <c r="M104" s="380" t="s">
        <v>1</v>
      </c>
      <c r="N104" s="381" t="s">
        <v>38</v>
      </c>
      <c r="P104" s="367">
        <f t="shared" ref="P104:P116" si="1">O104*H104</f>
        <v>0</v>
      </c>
      <c r="Q104" s="367">
        <v>5.6999999999999998E-4</v>
      </c>
      <c r="R104" s="367">
        <f t="shared" ref="R104:R116" si="2">Q104*H104</f>
        <v>2.052E-2</v>
      </c>
      <c r="S104" s="367">
        <v>0</v>
      </c>
      <c r="T104" s="368">
        <f t="shared" ref="T104:T116" si="3">S104*H104</f>
        <v>0</v>
      </c>
      <c r="AR104" s="369" t="s">
        <v>253</v>
      </c>
      <c r="AT104" s="369" t="s">
        <v>232</v>
      </c>
      <c r="AU104" s="369" t="s">
        <v>83</v>
      </c>
      <c r="AY104" s="291" t="s">
        <v>155</v>
      </c>
      <c r="BE104" s="370">
        <f t="shared" ref="BE104:BE116" si="4">IF(N104="základní",J104,0)</f>
        <v>0</v>
      </c>
      <c r="BF104" s="370">
        <f t="shared" ref="BF104:BF116" si="5">IF(N104="snížená",J104,0)</f>
        <v>0</v>
      </c>
      <c r="BG104" s="370">
        <f t="shared" ref="BG104:BG116" si="6">IF(N104="zákl. přenesená",J104,0)</f>
        <v>0</v>
      </c>
      <c r="BH104" s="370">
        <f t="shared" ref="BH104:BH116" si="7">IF(N104="sníž. přenesená",J104,0)</f>
        <v>0</v>
      </c>
      <c r="BI104" s="370">
        <f t="shared" ref="BI104:BI116" si="8">IF(N104="nulová",J104,0)</f>
        <v>0</v>
      </c>
      <c r="BJ104" s="291" t="s">
        <v>81</v>
      </c>
      <c r="BK104" s="370">
        <f t="shared" ref="BK104:BK116" si="9">ROUND(I104*H104,2)</f>
        <v>0</v>
      </c>
      <c r="BL104" s="291" t="s">
        <v>206</v>
      </c>
      <c r="BM104" s="369" t="s">
        <v>2352</v>
      </c>
    </row>
    <row r="105" spans="2:65" s="284" customFormat="1" ht="16.5" customHeight="1">
      <c r="B105" s="362"/>
      <c r="C105" s="404" t="s">
        <v>178</v>
      </c>
      <c r="D105" s="404" t="s">
        <v>232</v>
      </c>
      <c r="E105" s="405" t="s">
        <v>1873</v>
      </c>
      <c r="F105" s="242" t="s">
        <v>1352</v>
      </c>
      <c r="G105" s="406" t="s">
        <v>290</v>
      </c>
      <c r="H105" s="407">
        <v>2</v>
      </c>
      <c r="I105" s="378"/>
      <c r="J105" s="441">
        <f t="shared" si="0"/>
        <v>0</v>
      </c>
      <c r="K105" s="242" t="s">
        <v>1</v>
      </c>
      <c r="L105" s="379"/>
      <c r="M105" s="380" t="s">
        <v>1</v>
      </c>
      <c r="N105" s="381" t="s">
        <v>38</v>
      </c>
      <c r="P105" s="367">
        <f t="shared" si="1"/>
        <v>0</v>
      </c>
      <c r="Q105" s="367">
        <v>3.2299999999999998E-3</v>
      </c>
      <c r="R105" s="367">
        <f t="shared" si="2"/>
        <v>6.4599999999999996E-3</v>
      </c>
      <c r="S105" s="367">
        <v>0</v>
      </c>
      <c r="T105" s="368">
        <f t="shared" si="3"/>
        <v>0</v>
      </c>
      <c r="AR105" s="369" t="s">
        <v>253</v>
      </c>
      <c r="AT105" s="369" t="s">
        <v>232</v>
      </c>
      <c r="AU105" s="369" t="s">
        <v>83</v>
      </c>
      <c r="AY105" s="291" t="s">
        <v>155</v>
      </c>
      <c r="BE105" s="370">
        <f t="shared" si="4"/>
        <v>0</v>
      </c>
      <c r="BF105" s="370">
        <f t="shared" si="5"/>
        <v>0</v>
      </c>
      <c r="BG105" s="370">
        <f t="shared" si="6"/>
        <v>0</v>
      </c>
      <c r="BH105" s="370">
        <f t="shared" si="7"/>
        <v>0</v>
      </c>
      <c r="BI105" s="370">
        <f t="shared" si="8"/>
        <v>0</v>
      </c>
      <c r="BJ105" s="291" t="s">
        <v>81</v>
      </c>
      <c r="BK105" s="370">
        <f t="shared" si="9"/>
        <v>0</v>
      </c>
      <c r="BL105" s="291" t="s">
        <v>206</v>
      </c>
      <c r="BM105" s="369" t="s">
        <v>2351</v>
      </c>
    </row>
    <row r="106" spans="2:65" s="284" customFormat="1" ht="16.5" customHeight="1">
      <c r="B106" s="362"/>
      <c r="C106" s="393" t="s">
        <v>208</v>
      </c>
      <c r="D106" s="393" t="s">
        <v>232</v>
      </c>
      <c r="E106" s="394" t="s">
        <v>1874</v>
      </c>
      <c r="F106" s="395" t="s">
        <v>1354</v>
      </c>
      <c r="G106" s="396" t="s">
        <v>290</v>
      </c>
      <c r="H106" s="412">
        <v>4</v>
      </c>
      <c r="I106" s="378"/>
      <c r="J106" s="397">
        <f t="shared" si="0"/>
        <v>0</v>
      </c>
      <c r="K106" s="242" t="s">
        <v>1</v>
      </c>
      <c r="L106" s="379"/>
      <c r="M106" s="380" t="s">
        <v>1</v>
      </c>
      <c r="N106" s="381" t="s">
        <v>38</v>
      </c>
      <c r="P106" s="367">
        <f t="shared" si="1"/>
        <v>0</v>
      </c>
      <c r="Q106" s="367">
        <v>8.0000000000000004E-4</v>
      </c>
      <c r="R106" s="367">
        <f t="shared" si="2"/>
        <v>3.2000000000000002E-3</v>
      </c>
      <c r="S106" s="367">
        <v>0</v>
      </c>
      <c r="T106" s="368">
        <f t="shared" si="3"/>
        <v>0</v>
      </c>
      <c r="AR106" s="369" t="s">
        <v>253</v>
      </c>
      <c r="AT106" s="369" t="s">
        <v>232</v>
      </c>
      <c r="AU106" s="369" t="s">
        <v>83</v>
      </c>
      <c r="AY106" s="291" t="s">
        <v>155</v>
      </c>
      <c r="BE106" s="370">
        <f t="shared" si="4"/>
        <v>0</v>
      </c>
      <c r="BF106" s="370">
        <f t="shared" si="5"/>
        <v>0</v>
      </c>
      <c r="BG106" s="370">
        <f t="shared" si="6"/>
        <v>0</v>
      </c>
      <c r="BH106" s="370">
        <f t="shared" si="7"/>
        <v>0</v>
      </c>
      <c r="BI106" s="370">
        <f t="shared" si="8"/>
        <v>0</v>
      </c>
      <c r="BJ106" s="291" t="s">
        <v>81</v>
      </c>
      <c r="BK106" s="370">
        <f t="shared" si="9"/>
        <v>0</v>
      </c>
      <c r="BL106" s="291" t="s">
        <v>206</v>
      </c>
      <c r="BM106" s="369" t="s">
        <v>2350</v>
      </c>
    </row>
    <row r="107" spans="2:65" s="284" customFormat="1" ht="16.5" customHeight="1">
      <c r="B107" s="362"/>
      <c r="C107" s="404" t="s">
        <v>183</v>
      </c>
      <c r="D107" s="404" t="s">
        <v>232</v>
      </c>
      <c r="E107" s="405" t="s">
        <v>1875</v>
      </c>
      <c r="F107" s="242" t="s">
        <v>1356</v>
      </c>
      <c r="G107" s="406" t="s">
        <v>290</v>
      </c>
      <c r="H107" s="243">
        <v>15</v>
      </c>
      <c r="I107" s="378"/>
      <c r="J107" s="441">
        <f t="shared" si="0"/>
        <v>0</v>
      </c>
      <c r="K107" s="242" t="s">
        <v>1</v>
      </c>
      <c r="L107" s="379"/>
      <c r="M107" s="380" t="s">
        <v>1</v>
      </c>
      <c r="N107" s="381" t="s">
        <v>38</v>
      </c>
      <c r="P107" s="367">
        <f t="shared" si="1"/>
        <v>0</v>
      </c>
      <c r="Q107" s="367">
        <v>9.7000000000000005E-4</v>
      </c>
      <c r="R107" s="367">
        <f t="shared" si="2"/>
        <v>1.455E-2</v>
      </c>
      <c r="S107" s="367">
        <v>0</v>
      </c>
      <c r="T107" s="368">
        <f t="shared" si="3"/>
        <v>0</v>
      </c>
      <c r="AR107" s="369" t="s">
        <v>253</v>
      </c>
      <c r="AT107" s="369" t="s">
        <v>232</v>
      </c>
      <c r="AU107" s="369" t="s">
        <v>83</v>
      </c>
      <c r="AY107" s="291" t="s">
        <v>155</v>
      </c>
      <c r="BE107" s="370">
        <f t="shared" si="4"/>
        <v>0</v>
      </c>
      <c r="BF107" s="370">
        <f t="shared" si="5"/>
        <v>0</v>
      </c>
      <c r="BG107" s="370">
        <f t="shared" si="6"/>
        <v>0</v>
      </c>
      <c r="BH107" s="370">
        <f t="shared" si="7"/>
        <v>0</v>
      </c>
      <c r="BI107" s="370">
        <f t="shared" si="8"/>
        <v>0</v>
      </c>
      <c r="BJ107" s="291" t="s">
        <v>81</v>
      </c>
      <c r="BK107" s="370">
        <f t="shared" si="9"/>
        <v>0</v>
      </c>
      <c r="BL107" s="291" t="s">
        <v>206</v>
      </c>
      <c r="BM107" s="369" t="s">
        <v>2349</v>
      </c>
    </row>
    <row r="108" spans="2:65" s="284" customFormat="1" ht="16.5" customHeight="1">
      <c r="B108" s="362"/>
      <c r="C108" s="404" t="s">
        <v>227</v>
      </c>
      <c r="D108" s="404" t="s">
        <v>232</v>
      </c>
      <c r="E108" s="405" t="s">
        <v>1876</v>
      </c>
      <c r="F108" s="242" t="s">
        <v>1358</v>
      </c>
      <c r="G108" s="406" t="s">
        <v>290</v>
      </c>
      <c r="H108" s="407">
        <v>5</v>
      </c>
      <c r="I108" s="378"/>
      <c r="J108" s="441">
        <f t="shared" si="0"/>
        <v>0</v>
      </c>
      <c r="K108" s="242" t="s">
        <v>1</v>
      </c>
      <c r="L108" s="379"/>
      <c r="M108" s="380" t="s">
        <v>1</v>
      </c>
      <c r="N108" s="381" t="s">
        <v>38</v>
      </c>
      <c r="P108" s="367">
        <f t="shared" si="1"/>
        <v>0</v>
      </c>
      <c r="Q108" s="367">
        <v>1.1199999999999999E-3</v>
      </c>
      <c r="R108" s="367">
        <f t="shared" si="2"/>
        <v>5.5999999999999991E-3</v>
      </c>
      <c r="S108" s="367">
        <v>0</v>
      </c>
      <c r="T108" s="368">
        <f t="shared" si="3"/>
        <v>0</v>
      </c>
      <c r="AR108" s="369" t="s">
        <v>253</v>
      </c>
      <c r="AT108" s="369" t="s">
        <v>232</v>
      </c>
      <c r="AU108" s="369" t="s">
        <v>83</v>
      </c>
      <c r="AY108" s="291" t="s">
        <v>155</v>
      </c>
      <c r="BE108" s="370">
        <f t="shared" si="4"/>
        <v>0</v>
      </c>
      <c r="BF108" s="370">
        <f t="shared" si="5"/>
        <v>0</v>
      </c>
      <c r="BG108" s="370">
        <f t="shared" si="6"/>
        <v>0</v>
      </c>
      <c r="BH108" s="370">
        <f t="shared" si="7"/>
        <v>0</v>
      </c>
      <c r="BI108" s="370">
        <f t="shared" si="8"/>
        <v>0</v>
      </c>
      <c r="BJ108" s="291" t="s">
        <v>81</v>
      </c>
      <c r="BK108" s="370">
        <f t="shared" si="9"/>
        <v>0</v>
      </c>
      <c r="BL108" s="291" t="s">
        <v>206</v>
      </c>
      <c r="BM108" s="369" t="s">
        <v>2348</v>
      </c>
    </row>
    <row r="109" spans="2:65" s="284" customFormat="1" ht="16.5" customHeight="1">
      <c r="B109" s="362"/>
      <c r="C109" s="404" t="s">
        <v>8</v>
      </c>
      <c r="D109" s="404" t="s">
        <v>232</v>
      </c>
      <c r="E109" s="405" t="s">
        <v>1877</v>
      </c>
      <c r="F109" s="242" t="s">
        <v>1878</v>
      </c>
      <c r="G109" s="406" t="s">
        <v>290</v>
      </c>
      <c r="H109" s="407">
        <v>2</v>
      </c>
      <c r="I109" s="378"/>
      <c r="J109" s="441">
        <f t="shared" si="0"/>
        <v>0</v>
      </c>
      <c r="K109" s="242" t="s">
        <v>1</v>
      </c>
      <c r="L109" s="379"/>
      <c r="M109" s="380" t="s">
        <v>1</v>
      </c>
      <c r="N109" s="381" t="s">
        <v>38</v>
      </c>
      <c r="P109" s="367">
        <f t="shared" si="1"/>
        <v>0</v>
      </c>
      <c r="Q109" s="367">
        <v>6.1000000000000004E-3</v>
      </c>
      <c r="R109" s="367">
        <f t="shared" si="2"/>
        <v>1.2200000000000001E-2</v>
      </c>
      <c r="S109" s="367">
        <v>0</v>
      </c>
      <c r="T109" s="368">
        <f t="shared" si="3"/>
        <v>0</v>
      </c>
      <c r="AR109" s="369" t="s">
        <v>253</v>
      </c>
      <c r="AT109" s="369" t="s">
        <v>232</v>
      </c>
      <c r="AU109" s="369" t="s">
        <v>83</v>
      </c>
      <c r="AY109" s="291" t="s">
        <v>155</v>
      </c>
      <c r="BE109" s="370">
        <f t="shared" si="4"/>
        <v>0</v>
      </c>
      <c r="BF109" s="370">
        <f t="shared" si="5"/>
        <v>0</v>
      </c>
      <c r="BG109" s="370">
        <f t="shared" si="6"/>
        <v>0</v>
      </c>
      <c r="BH109" s="370">
        <f t="shared" si="7"/>
        <v>0</v>
      </c>
      <c r="BI109" s="370">
        <f t="shared" si="8"/>
        <v>0</v>
      </c>
      <c r="BJ109" s="291" t="s">
        <v>81</v>
      </c>
      <c r="BK109" s="370">
        <f t="shared" si="9"/>
        <v>0</v>
      </c>
      <c r="BL109" s="291" t="s">
        <v>206</v>
      </c>
      <c r="BM109" s="369" t="s">
        <v>2347</v>
      </c>
    </row>
    <row r="110" spans="2:65" s="284" customFormat="1" ht="16.5" customHeight="1">
      <c r="B110" s="362"/>
      <c r="C110" s="404" t="s">
        <v>237</v>
      </c>
      <c r="D110" s="404" t="s">
        <v>232</v>
      </c>
      <c r="E110" s="405" t="s">
        <v>1879</v>
      </c>
      <c r="F110" s="242" t="s">
        <v>1360</v>
      </c>
      <c r="G110" s="406" t="s">
        <v>290</v>
      </c>
      <c r="H110" s="407">
        <v>2</v>
      </c>
      <c r="I110" s="378"/>
      <c r="J110" s="441">
        <f t="shared" si="0"/>
        <v>0</v>
      </c>
      <c r="K110" s="242" t="s">
        <v>1</v>
      </c>
      <c r="L110" s="379"/>
      <c r="M110" s="380" t="s">
        <v>1</v>
      </c>
      <c r="N110" s="381" t="s">
        <v>38</v>
      </c>
      <c r="P110" s="367">
        <f t="shared" si="1"/>
        <v>0</v>
      </c>
      <c r="Q110" s="367">
        <v>1.1199999999999999E-3</v>
      </c>
      <c r="R110" s="367">
        <f t="shared" si="2"/>
        <v>2.2399999999999998E-3</v>
      </c>
      <c r="S110" s="367">
        <v>0</v>
      </c>
      <c r="T110" s="368">
        <f t="shared" si="3"/>
        <v>0</v>
      </c>
      <c r="AR110" s="369" t="s">
        <v>253</v>
      </c>
      <c r="AT110" s="369" t="s">
        <v>232</v>
      </c>
      <c r="AU110" s="369" t="s">
        <v>83</v>
      </c>
      <c r="AY110" s="291" t="s">
        <v>155</v>
      </c>
      <c r="BE110" s="370">
        <f t="shared" si="4"/>
        <v>0</v>
      </c>
      <c r="BF110" s="370">
        <f t="shared" si="5"/>
        <v>0</v>
      </c>
      <c r="BG110" s="370">
        <f t="shared" si="6"/>
        <v>0</v>
      </c>
      <c r="BH110" s="370">
        <f t="shared" si="7"/>
        <v>0</v>
      </c>
      <c r="BI110" s="370">
        <f t="shared" si="8"/>
        <v>0</v>
      </c>
      <c r="BJ110" s="291" t="s">
        <v>81</v>
      </c>
      <c r="BK110" s="370">
        <f t="shared" si="9"/>
        <v>0</v>
      </c>
      <c r="BL110" s="291" t="s">
        <v>206</v>
      </c>
      <c r="BM110" s="369" t="s">
        <v>2346</v>
      </c>
    </row>
    <row r="111" spans="2:65" s="284" customFormat="1" ht="16.5" customHeight="1">
      <c r="B111" s="362"/>
      <c r="C111" s="413" t="s">
        <v>202</v>
      </c>
      <c r="D111" s="413" t="s">
        <v>232</v>
      </c>
      <c r="E111" s="414" t="s">
        <v>1880</v>
      </c>
      <c r="F111" s="415" t="s">
        <v>1362</v>
      </c>
      <c r="G111" s="416" t="s">
        <v>290</v>
      </c>
      <c r="H111" s="276">
        <v>2</v>
      </c>
      <c r="I111" s="378"/>
      <c r="J111" s="397">
        <f t="shared" si="0"/>
        <v>0</v>
      </c>
      <c r="K111" s="242" t="s">
        <v>1</v>
      </c>
      <c r="L111" s="379"/>
      <c r="M111" s="380" t="s">
        <v>1</v>
      </c>
      <c r="N111" s="381" t="s">
        <v>38</v>
      </c>
      <c r="P111" s="367">
        <f t="shared" si="1"/>
        <v>0</v>
      </c>
      <c r="Q111" s="367">
        <v>8.0000000000000004E-4</v>
      </c>
      <c r="R111" s="367">
        <f t="shared" si="2"/>
        <v>1.6000000000000001E-3</v>
      </c>
      <c r="S111" s="367">
        <v>0</v>
      </c>
      <c r="T111" s="368">
        <f t="shared" si="3"/>
        <v>0</v>
      </c>
      <c r="AR111" s="369" t="s">
        <v>253</v>
      </c>
      <c r="AT111" s="369" t="s">
        <v>232</v>
      </c>
      <c r="AU111" s="369" t="s">
        <v>83</v>
      </c>
      <c r="AY111" s="291" t="s">
        <v>155</v>
      </c>
      <c r="BE111" s="370">
        <f t="shared" si="4"/>
        <v>0</v>
      </c>
      <c r="BF111" s="370">
        <f t="shared" si="5"/>
        <v>0</v>
      </c>
      <c r="BG111" s="370">
        <f t="shared" si="6"/>
        <v>0</v>
      </c>
      <c r="BH111" s="370">
        <f t="shared" si="7"/>
        <v>0</v>
      </c>
      <c r="BI111" s="370">
        <f t="shared" si="8"/>
        <v>0</v>
      </c>
      <c r="BJ111" s="291" t="s">
        <v>81</v>
      </c>
      <c r="BK111" s="370">
        <f t="shared" si="9"/>
        <v>0</v>
      </c>
      <c r="BL111" s="291" t="s">
        <v>206</v>
      </c>
      <c r="BM111" s="369" t="s">
        <v>2345</v>
      </c>
    </row>
    <row r="112" spans="2:65" s="284" customFormat="1" ht="16.5" customHeight="1">
      <c r="B112" s="362"/>
      <c r="C112" s="404" t="s">
        <v>245</v>
      </c>
      <c r="D112" s="404" t="s">
        <v>232</v>
      </c>
      <c r="E112" s="405" t="s">
        <v>1881</v>
      </c>
      <c r="F112" s="242" t="s">
        <v>1366</v>
      </c>
      <c r="G112" s="406" t="s">
        <v>290</v>
      </c>
      <c r="H112" s="407">
        <v>2</v>
      </c>
      <c r="I112" s="378"/>
      <c r="J112" s="441">
        <f t="shared" si="0"/>
        <v>0</v>
      </c>
      <c r="K112" s="242" t="s">
        <v>1</v>
      </c>
      <c r="L112" s="379"/>
      <c r="M112" s="380" t="s">
        <v>1</v>
      </c>
      <c r="N112" s="381" t="s">
        <v>38</v>
      </c>
      <c r="P112" s="367">
        <f t="shared" si="1"/>
        <v>0</v>
      </c>
      <c r="Q112" s="367">
        <v>4.0299999999999997E-3</v>
      </c>
      <c r="R112" s="367">
        <f t="shared" si="2"/>
        <v>8.0599999999999995E-3</v>
      </c>
      <c r="S112" s="367">
        <v>0</v>
      </c>
      <c r="T112" s="368">
        <f t="shared" si="3"/>
        <v>0</v>
      </c>
      <c r="AR112" s="369" t="s">
        <v>253</v>
      </c>
      <c r="AT112" s="369" t="s">
        <v>232</v>
      </c>
      <c r="AU112" s="369" t="s">
        <v>83</v>
      </c>
      <c r="AY112" s="291" t="s">
        <v>155</v>
      </c>
      <c r="BE112" s="370">
        <f t="shared" si="4"/>
        <v>0</v>
      </c>
      <c r="BF112" s="370">
        <f t="shared" si="5"/>
        <v>0</v>
      </c>
      <c r="BG112" s="370">
        <f t="shared" si="6"/>
        <v>0</v>
      </c>
      <c r="BH112" s="370">
        <f t="shared" si="7"/>
        <v>0</v>
      </c>
      <c r="BI112" s="370">
        <f t="shared" si="8"/>
        <v>0</v>
      </c>
      <c r="BJ112" s="291" t="s">
        <v>81</v>
      </c>
      <c r="BK112" s="370">
        <f t="shared" si="9"/>
        <v>0</v>
      </c>
      <c r="BL112" s="291" t="s">
        <v>206</v>
      </c>
      <c r="BM112" s="369" t="s">
        <v>2344</v>
      </c>
    </row>
    <row r="113" spans="2:65" s="284" customFormat="1" ht="16.5" customHeight="1">
      <c r="B113" s="362"/>
      <c r="C113" s="404" t="s">
        <v>206</v>
      </c>
      <c r="D113" s="404" t="s">
        <v>232</v>
      </c>
      <c r="E113" s="405" t="s">
        <v>1882</v>
      </c>
      <c r="F113" s="242" t="s">
        <v>1368</v>
      </c>
      <c r="G113" s="406" t="s">
        <v>290</v>
      </c>
      <c r="H113" s="407">
        <v>12</v>
      </c>
      <c r="I113" s="378"/>
      <c r="J113" s="441">
        <f t="shared" si="0"/>
        <v>0</v>
      </c>
      <c r="K113" s="242" t="s">
        <v>1</v>
      </c>
      <c r="L113" s="379"/>
      <c r="M113" s="380" t="s">
        <v>1</v>
      </c>
      <c r="N113" s="381" t="s">
        <v>38</v>
      </c>
      <c r="P113" s="367">
        <f t="shared" si="1"/>
        <v>0</v>
      </c>
      <c r="Q113" s="367">
        <v>9.8999999999999999E-4</v>
      </c>
      <c r="R113" s="367">
        <f t="shared" si="2"/>
        <v>1.188E-2</v>
      </c>
      <c r="S113" s="367">
        <v>0</v>
      </c>
      <c r="T113" s="368">
        <f t="shared" si="3"/>
        <v>0</v>
      </c>
      <c r="AR113" s="369" t="s">
        <v>253</v>
      </c>
      <c r="AT113" s="369" t="s">
        <v>232</v>
      </c>
      <c r="AU113" s="369" t="s">
        <v>83</v>
      </c>
      <c r="AY113" s="291" t="s">
        <v>155</v>
      </c>
      <c r="BE113" s="370">
        <f t="shared" si="4"/>
        <v>0</v>
      </c>
      <c r="BF113" s="370">
        <f t="shared" si="5"/>
        <v>0</v>
      </c>
      <c r="BG113" s="370">
        <f t="shared" si="6"/>
        <v>0</v>
      </c>
      <c r="BH113" s="370">
        <f t="shared" si="7"/>
        <v>0</v>
      </c>
      <c r="BI113" s="370">
        <f t="shared" si="8"/>
        <v>0</v>
      </c>
      <c r="BJ113" s="291" t="s">
        <v>81</v>
      </c>
      <c r="BK113" s="370">
        <f t="shared" si="9"/>
        <v>0</v>
      </c>
      <c r="BL113" s="291" t="s">
        <v>206</v>
      </c>
      <c r="BM113" s="369" t="s">
        <v>2343</v>
      </c>
    </row>
    <row r="114" spans="2:65" s="284" customFormat="1" ht="16.5" customHeight="1">
      <c r="B114" s="362"/>
      <c r="C114" s="404" t="s">
        <v>559</v>
      </c>
      <c r="D114" s="404" t="s">
        <v>232</v>
      </c>
      <c r="E114" s="405" t="s">
        <v>1883</v>
      </c>
      <c r="F114" s="242" t="s">
        <v>1884</v>
      </c>
      <c r="G114" s="406" t="s">
        <v>290</v>
      </c>
      <c r="H114" s="407">
        <v>3</v>
      </c>
      <c r="I114" s="378"/>
      <c r="J114" s="441">
        <f t="shared" si="0"/>
        <v>0</v>
      </c>
      <c r="K114" s="242" t="s">
        <v>1</v>
      </c>
      <c r="L114" s="379"/>
      <c r="M114" s="380" t="s">
        <v>1</v>
      </c>
      <c r="N114" s="381" t="s">
        <v>38</v>
      </c>
      <c r="P114" s="367">
        <f t="shared" si="1"/>
        <v>0</v>
      </c>
      <c r="Q114" s="367">
        <v>1.31E-3</v>
      </c>
      <c r="R114" s="367">
        <f t="shared" si="2"/>
        <v>3.9299999999999995E-3</v>
      </c>
      <c r="S114" s="367">
        <v>0</v>
      </c>
      <c r="T114" s="368">
        <f t="shared" si="3"/>
        <v>0</v>
      </c>
      <c r="AR114" s="369" t="s">
        <v>253</v>
      </c>
      <c r="AT114" s="369" t="s">
        <v>232</v>
      </c>
      <c r="AU114" s="369" t="s">
        <v>83</v>
      </c>
      <c r="AY114" s="291" t="s">
        <v>155</v>
      </c>
      <c r="BE114" s="370">
        <f t="shared" si="4"/>
        <v>0</v>
      </c>
      <c r="BF114" s="370">
        <f t="shared" si="5"/>
        <v>0</v>
      </c>
      <c r="BG114" s="370">
        <f t="shared" si="6"/>
        <v>0</v>
      </c>
      <c r="BH114" s="370">
        <f t="shared" si="7"/>
        <v>0</v>
      </c>
      <c r="BI114" s="370">
        <f t="shared" si="8"/>
        <v>0</v>
      </c>
      <c r="BJ114" s="291" t="s">
        <v>81</v>
      </c>
      <c r="BK114" s="370">
        <f t="shared" si="9"/>
        <v>0</v>
      </c>
      <c r="BL114" s="291" t="s">
        <v>206</v>
      </c>
      <c r="BM114" s="369" t="s">
        <v>2342</v>
      </c>
    </row>
    <row r="115" spans="2:65" s="284" customFormat="1" ht="16.5" customHeight="1">
      <c r="B115" s="362"/>
      <c r="C115" s="404" t="s">
        <v>211</v>
      </c>
      <c r="D115" s="404" t="s">
        <v>232</v>
      </c>
      <c r="E115" s="405" t="s">
        <v>1885</v>
      </c>
      <c r="F115" s="242" t="s">
        <v>1370</v>
      </c>
      <c r="G115" s="406" t="s">
        <v>290</v>
      </c>
      <c r="H115" s="407">
        <v>5</v>
      </c>
      <c r="I115" s="378"/>
      <c r="J115" s="441">
        <f t="shared" si="0"/>
        <v>0</v>
      </c>
      <c r="K115" s="242" t="s">
        <v>1</v>
      </c>
      <c r="L115" s="379"/>
      <c r="M115" s="380" t="s">
        <v>1</v>
      </c>
      <c r="N115" s="381" t="s">
        <v>38</v>
      </c>
      <c r="P115" s="367">
        <f t="shared" si="1"/>
        <v>0</v>
      </c>
      <c r="Q115" s="367">
        <v>8.1999999999999998E-4</v>
      </c>
      <c r="R115" s="367">
        <f t="shared" si="2"/>
        <v>4.0999999999999995E-3</v>
      </c>
      <c r="S115" s="367">
        <v>0</v>
      </c>
      <c r="T115" s="368">
        <f t="shared" si="3"/>
        <v>0</v>
      </c>
      <c r="AR115" s="369" t="s">
        <v>253</v>
      </c>
      <c r="AT115" s="369" t="s">
        <v>232</v>
      </c>
      <c r="AU115" s="369" t="s">
        <v>83</v>
      </c>
      <c r="AY115" s="291" t="s">
        <v>155</v>
      </c>
      <c r="BE115" s="370">
        <f t="shared" si="4"/>
        <v>0</v>
      </c>
      <c r="BF115" s="370">
        <f t="shared" si="5"/>
        <v>0</v>
      </c>
      <c r="BG115" s="370">
        <f t="shared" si="6"/>
        <v>0</v>
      </c>
      <c r="BH115" s="370">
        <f t="shared" si="7"/>
        <v>0</v>
      </c>
      <c r="BI115" s="370">
        <f t="shared" si="8"/>
        <v>0</v>
      </c>
      <c r="BJ115" s="291" t="s">
        <v>81</v>
      </c>
      <c r="BK115" s="370">
        <f t="shared" si="9"/>
        <v>0</v>
      </c>
      <c r="BL115" s="291" t="s">
        <v>206</v>
      </c>
      <c r="BM115" s="369" t="s">
        <v>2341</v>
      </c>
    </row>
    <row r="116" spans="2:65" s="284" customFormat="1" ht="24.2" customHeight="1">
      <c r="B116" s="362"/>
      <c r="C116" s="398" t="s">
        <v>266</v>
      </c>
      <c r="D116" s="398" t="s">
        <v>157</v>
      </c>
      <c r="E116" s="399" t="s">
        <v>1371</v>
      </c>
      <c r="F116" s="277" t="s">
        <v>1372</v>
      </c>
      <c r="G116" s="400" t="s">
        <v>235</v>
      </c>
      <c r="H116" s="401">
        <v>0.14699999999999999</v>
      </c>
      <c r="I116" s="364"/>
      <c r="J116" s="440">
        <f t="shared" si="0"/>
        <v>0</v>
      </c>
      <c r="K116" s="277" t="s">
        <v>161</v>
      </c>
      <c r="L116" s="299"/>
      <c r="M116" s="365" t="s">
        <v>1</v>
      </c>
      <c r="N116" s="366" t="s">
        <v>38</v>
      </c>
      <c r="P116" s="367">
        <f t="shared" si="1"/>
        <v>0</v>
      </c>
      <c r="Q116" s="367">
        <v>0</v>
      </c>
      <c r="R116" s="367">
        <f t="shared" si="2"/>
        <v>0</v>
      </c>
      <c r="S116" s="367">
        <v>0</v>
      </c>
      <c r="T116" s="368">
        <f t="shared" si="3"/>
        <v>0</v>
      </c>
      <c r="AR116" s="369" t="s">
        <v>206</v>
      </c>
      <c r="AT116" s="369" t="s">
        <v>157</v>
      </c>
      <c r="AU116" s="369" t="s">
        <v>83</v>
      </c>
      <c r="AY116" s="291" t="s">
        <v>155</v>
      </c>
      <c r="BE116" s="370">
        <f t="shared" si="4"/>
        <v>0</v>
      </c>
      <c r="BF116" s="370">
        <f t="shared" si="5"/>
        <v>0</v>
      </c>
      <c r="BG116" s="370">
        <f t="shared" si="6"/>
        <v>0</v>
      </c>
      <c r="BH116" s="370">
        <f t="shared" si="7"/>
        <v>0</v>
      </c>
      <c r="BI116" s="370">
        <f t="shared" si="8"/>
        <v>0</v>
      </c>
      <c r="BJ116" s="291" t="s">
        <v>81</v>
      </c>
      <c r="BK116" s="370">
        <f t="shared" si="9"/>
        <v>0</v>
      </c>
      <c r="BL116" s="291" t="s">
        <v>206</v>
      </c>
      <c r="BM116" s="369" t="s">
        <v>2340</v>
      </c>
    </row>
    <row r="117" spans="2:65" s="284" customFormat="1">
      <c r="B117" s="299"/>
      <c r="C117" s="45"/>
      <c r="D117" s="402" t="s">
        <v>163</v>
      </c>
      <c r="E117" s="45"/>
      <c r="F117" s="403" t="s">
        <v>1373</v>
      </c>
      <c r="G117" s="45"/>
      <c r="H117" s="45"/>
      <c r="I117" s="371"/>
      <c r="J117" s="45"/>
      <c r="K117" s="45"/>
      <c r="L117" s="299"/>
      <c r="M117" s="372"/>
      <c r="T117" s="308"/>
      <c r="AT117" s="291" t="s">
        <v>163</v>
      </c>
      <c r="AU117" s="291" t="s">
        <v>83</v>
      </c>
    </row>
    <row r="118" spans="2:65" s="284" customFormat="1" ht="16.5" customHeight="1">
      <c r="B118" s="362"/>
      <c r="C118" s="404" t="s">
        <v>215</v>
      </c>
      <c r="D118" s="404" t="s">
        <v>232</v>
      </c>
      <c r="E118" s="405" t="s">
        <v>1338</v>
      </c>
      <c r="F118" s="242" t="s">
        <v>1339</v>
      </c>
      <c r="G118" s="406" t="s">
        <v>173</v>
      </c>
      <c r="H118" s="407">
        <v>6.9359999999999999</v>
      </c>
      <c r="I118" s="378"/>
      <c r="J118" s="441">
        <f>ROUND(I118*H118,2)</f>
        <v>0</v>
      </c>
      <c r="K118" s="242" t="s">
        <v>1</v>
      </c>
      <c r="L118" s="379"/>
      <c r="M118" s="380" t="s">
        <v>1</v>
      </c>
      <c r="N118" s="381" t="s">
        <v>38</v>
      </c>
      <c r="P118" s="367">
        <f>O118*H118</f>
        <v>0</v>
      </c>
      <c r="Q118" s="367">
        <v>0</v>
      </c>
      <c r="R118" s="367">
        <f>Q118*H118</f>
        <v>0</v>
      </c>
      <c r="S118" s="367">
        <v>0</v>
      </c>
      <c r="T118" s="368">
        <f>S118*H118</f>
        <v>0</v>
      </c>
      <c r="AR118" s="369" t="s">
        <v>253</v>
      </c>
      <c r="AT118" s="369" t="s">
        <v>232</v>
      </c>
      <c r="AU118" s="369" t="s">
        <v>83</v>
      </c>
      <c r="AY118" s="291" t="s">
        <v>155</v>
      </c>
      <c r="BE118" s="370">
        <f>IF(N118="základní",J118,0)</f>
        <v>0</v>
      </c>
      <c r="BF118" s="370">
        <f>IF(N118="snížená",J118,0)</f>
        <v>0</v>
      </c>
      <c r="BG118" s="370">
        <f>IF(N118="zákl. přenesená",J118,0)</f>
        <v>0</v>
      </c>
      <c r="BH118" s="370">
        <f>IF(N118="sníž. přenesená",J118,0)</f>
        <v>0</v>
      </c>
      <c r="BI118" s="370">
        <f>IF(N118="nulová",J118,0)</f>
        <v>0</v>
      </c>
      <c r="BJ118" s="291" t="s">
        <v>81</v>
      </c>
      <c r="BK118" s="370">
        <f>ROUND(I118*H118,2)</f>
        <v>0</v>
      </c>
      <c r="BL118" s="291" t="s">
        <v>206</v>
      </c>
      <c r="BM118" s="369" t="s">
        <v>2339</v>
      </c>
    </row>
    <row r="119" spans="2:65" s="290" customFormat="1">
      <c r="B119" s="373"/>
      <c r="C119" s="408"/>
      <c r="D119" s="409" t="s">
        <v>2204</v>
      </c>
      <c r="E119" s="408"/>
      <c r="F119" s="410" t="s">
        <v>2338</v>
      </c>
      <c r="G119" s="408"/>
      <c r="H119" s="411">
        <v>6.9359999999999999</v>
      </c>
      <c r="I119" s="375"/>
      <c r="J119" s="408"/>
      <c r="K119" s="408"/>
      <c r="L119" s="373"/>
      <c r="M119" s="376"/>
      <c r="T119" s="377"/>
      <c r="AT119" s="374" t="s">
        <v>2204</v>
      </c>
      <c r="AU119" s="374" t="s">
        <v>83</v>
      </c>
      <c r="AV119" s="290" t="s">
        <v>83</v>
      </c>
      <c r="AW119" s="290" t="s">
        <v>4</v>
      </c>
      <c r="AX119" s="290" t="s">
        <v>81</v>
      </c>
      <c r="AY119" s="374" t="s">
        <v>155</v>
      </c>
    </row>
    <row r="120" spans="2:65" s="284" customFormat="1" ht="16.5" customHeight="1">
      <c r="B120" s="362"/>
      <c r="C120" s="413" t="s">
        <v>7</v>
      </c>
      <c r="D120" s="413" t="s">
        <v>232</v>
      </c>
      <c r="E120" s="414" t="s">
        <v>1353</v>
      </c>
      <c r="F120" s="415" t="s">
        <v>1354</v>
      </c>
      <c r="G120" s="416" t="s">
        <v>290</v>
      </c>
      <c r="H120" s="276">
        <v>4</v>
      </c>
      <c r="I120" s="378"/>
      <c r="J120" s="397">
        <f>ROUND(I120*H120,2)</f>
        <v>0</v>
      </c>
      <c r="K120" s="242" t="s">
        <v>1</v>
      </c>
      <c r="L120" s="379"/>
      <c r="M120" s="380" t="s">
        <v>1</v>
      </c>
      <c r="N120" s="381" t="s">
        <v>38</v>
      </c>
      <c r="P120" s="367">
        <f>O120*H120</f>
        <v>0</v>
      </c>
      <c r="Q120" s="367">
        <v>8.0000000000000004E-4</v>
      </c>
      <c r="R120" s="367">
        <f>Q120*H120</f>
        <v>3.2000000000000002E-3</v>
      </c>
      <c r="S120" s="367">
        <v>0</v>
      </c>
      <c r="T120" s="368">
        <f>S120*H120</f>
        <v>0</v>
      </c>
      <c r="AR120" s="369" t="s">
        <v>253</v>
      </c>
      <c r="AT120" s="369" t="s">
        <v>232</v>
      </c>
      <c r="AU120" s="369" t="s">
        <v>83</v>
      </c>
      <c r="AY120" s="291" t="s">
        <v>155</v>
      </c>
      <c r="BE120" s="370">
        <f>IF(N120="základní",J120,0)</f>
        <v>0</v>
      </c>
      <c r="BF120" s="370">
        <f>IF(N120="snížená",J120,0)</f>
        <v>0</v>
      </c>
      <c r="BG120" s="370">
        <f>IF(N120="zákl. přenesená",J120,0)</f>
        <v>0</v>
      </c>
      <c r="BH120" s="370">
        <f>IF(N120="sníž. přenesená",J120,0)</f>
        <v>0</v>
      </c>
      <c r="BI120" s="370">
        <f>IF(N120="nulová",J120,0)</f>
        <v>0</v>
      </c>
      <c r="BJ120" s="291" t="s">
        <v>81</v>
      </c>
      <c r="BK120" s="370">
        <f>ROUND(I120*H120,2)</f>
        <v>0</v>
      </c>
      <c r="BL120" s="291" t="s">
        <v>206</v>
      </c>
      <c r="BM120" s="369" t="s">
        <v>2337</v>
      </c>
    </row>
    <row r="121" spans="2:65" s="284" customFormat="1" ht="16.5" customHeight="1">
      <c r="B121" s="362"/>
      <c r="C121" s="413" t="s">
        <v>230</v>
      </c>
      <c r="D121" s="413" t="s">
        <v>232</v>
      </c>
      <c r="E121" s="414" t="s">
        <v>1361</v>
      </c>
      <c r="F121" s="415" t="s">
        <v>1362</v>
      </c>
      <c r="G121" s="416" t="s">
        <v>290</v>
      </c>
      <c r="H121" s="276">
        <v>2</v>
      </c>
      <c r="I121" s="378"/>
      <c r="J121" s="397">
        <f>ROUND(I121*H121,2)</f>
        <v>0</v>
      </c>
      <c r="K121" s="242" t="s">
        <v>1</v>
      </c>
      <c r="L121" s="379"/>
      <c r="M121" s="380" t="s">
        <v>1</v>
      </c>
      <c r="N121" s="381" t="s">
        <v>38</v>
      </c>
      <c r="P121" s="367">
        <f>O121*H121</f>
        <v>0</v>
      </c>
      <c r="Q121" s="367">
        <v>8.0000000000000004E-4</v>
      </c>
      <c r="R121" s="367">
        <f>Q121*H121</f>
        <v>1.6000000000000001E-3</v>
      </c>
      <c r="S121" s="367">
        <v>0</v>
      </c>
      <c r="T121" s="368">
        <f>S121*H121</f>
        <v>0</v>
      </c>
      <c r="AR121" s="369" t="s">
        <v>253</v>
      </c>
      <c r="AT121" s="369" t="s">
        <v>232</v>
      </c>
      <c r="AU121" s="369" t="s">
        <v>83</v>
      </c>
      <c r="AY121" s="291" t="s">
        <v>155</v>
      </c>
      <c r="BE121" s="370">
        <f>IF(N121="základní",J121,0)</f>
        <v>0</v>
      </c>
      <c r="BF121" s="370">
        <f>IF(N121="snížená",J121,0)</f>
        <v>0</v>
      </c>
      <c r="BG121" s="370">
        <f>IF(N121="zákl. přenesená",J121,0)</f>
        <v>0</v>
      </c>
      <c r="BH121" s="370">
        <f>IF(N121="sníž. přenesená",J121,0)</f>
        <v>0</v>
      </c>
      <c r="BI121" s="370">
        <f>IF(N121="nulová",J121,0)</f>
        <v>0</v>
      </c>
      <c r="BJ121" s="291" t="s">
        <v>81</v>
      </c>
      <c r="BK121" s="370">
        <f>ROUND(I121*H121,2)</f>
        <v>0</v>
      </c>
      <c r="BL121" s="291" t="s">
        <v>206</v>
      </c>
      <c r="BM121" s="369" t="s">
        <v>2336</v>
      </c>
    </row>
    <row r="122" spans="2:65" s="284" customFormat="1" ht="16.5" customHeight="1">
      <c r="B122" s="362"/>
      <c r="C122" s="404" t="s">
        <v>287</v>
      </c>
      <c r="D122" s="404" t="s">
        <v>232</v>
      </c>
      <c r="E122" s="405" t="s">
        <v>1363</v>
      </c>
      <c r="F122" s="242" t="s">
        <v>1364</v>
      </c>
      <c r="G122" s="406" t="s">
        <v>290</v>
      </c>
      <c r="H122" s="407">
        <v>1</v>
      </c>
      <c r="I122" s="378"/>
      <c r="J122" s="441">
        <f>ROUND(I122*H122,2)</f>
        <v>0</v>
      </c>
      <c r="K122" s="242" t="s">
        <v>1</v>
      </c>
      <c r="L122" s="379"/>
      <c r="M122" s="380" t="s">
        <v>1</v>
      </c>
      <c r="N122" s="381" t="s">
        <v>38</v>
      </c>
      <c r="P122" s="367">
        <f>O122*H122</f>
        <v>0</v>
      </c>
      <c r="Q122" s="367">
        <v>5.2999999999999998E-4</v>
      </c>
      <c r="R122" s="367">
        <f>Q122*H122</f>
        <v>5.2999999999999998E-4</v>
      </c>
      <c r="S122" s="367">
        <v>0</v>
      </c>
      <c r="T122" s="368">
        <f>S122*H122</f>
        <v>0</v>
      </c>
      <c r="AR122" s="369" t="s">
        <v>253</v>
      </c>
      <c r="AT122" s="369" t="s">
        <v>232</v>
      </c>
      <c r="AU122" s="369" t="s">
        <v>83</v>
      </c>
      <c r="AY122" s="291" t="s">
        <v>155</v>
      </c>
      <c r="BE122" s="370">
        <f>IF(N122="základní",J122,0)</f>
        <v>0</v>
      </c>
      <c r="BF122" s="370">
        <f>IF(N122="snížená",J122,0)</f>
        <v>0</v>
      </c>
      <c r="BG122" s="370">
        <f>IF(N122="zákl. přenesená",J122,0)</f>
        <v>0</v>
      </c>
      <c r="BH122" s="370">
        <f>IF(N122="sníž. přenesená",J122,0)</f>
        <v>0</v>
      </c>
      <c r="BI122" s="370">
        <f>IF(N122="nulová",J122,0)</f>
        <v>0</v>
      </c>
      <c r="BJ122" s="291" t="s">
        <v>81</v>
      </c>
      <c r="BK122" s="370">
        <f>ROUND(I122*H122,2)</f>
        <v>0</v>
      </c>
      <c r="BL122" s="291" t="s">
        <v>206</v>
      </c>
      <c r="BM122" s="369" t="s">
        <v>2335</v>
      </c>
    </row>
    <row r="123" spans="2:65" s="284" customFormat="1" ht="16.5" customHeight="1">
      <c r="B123" s="362"/>
      <c r="C123" s="404" t="s">
        <v>236</v>
      </c>
      <c r="D123" s="404" t="s">
        <v>232</v>
      </c>
      <c r="E123" s="405" t="s">
        <v>1369</v>
      </c>
      <c r="F123" s="242" t="s">
        <v>1370</v>
      </c>
      <c r="G123" s="406" t="s">
        <v>290</v>
      </c>
      <c r="H123" s="407">
        <v>3</v>
      </c>
      <c r="I123" s="378"/>
      <c r="J123" s="441">
        <f>ROUND(I123*H123,2)</f>
        <v>0</v>
      </c>
      <c r="K123" s="242" t="s">
        <v>1</v>
      </c>
      <c r="L123" s="379"/>
      <c r="M123" s="380" t="s">
        <v>1</v>
      </c>
      <c r="N123" s="381" t="s">
        <v>38</v>
      </c>
      <c r="P123" s="367">
        <f>O123*H123</f>
        <v>0</v>
      </c>
      <c r="Q123" s="367">
        <v>8.1999999999999998E-4</v>
      </c>
      <c r="R123" s="367">
        <f>Q123*H123</f>
        <v>2.4599999999999999E-3</v>
      </c>
      <c r="S123" s="367">
        <v>0</v>
      </c>
      <c r="T123" s="368">
        <f>S123*H123</f>
        <v>0</v>
      </c>
      <c r="AR123" s="369" t="s">
        <v>253</v>
      </c>
      <c r="AT123" s="369" t="s">
        <v>232</v>
      </c>
      <c r="AU123" s="369" t="s">
        <v>83</v>
      </c>
      <c r="AY123" s="291" t="s">
        <v>155</v>
      </c>
      <c r="BE123" s="370">
        <f>IF(N123="základní",J123,0)</f>
        <v>0</v>
      </c>
      <c r="BF123" s="370">
        <f>IF(N123="snížená",J123,0)</f>
        <v>0</v>
      </c>
      <c r="BG123" s="370">
        <f>IF(N123="zákl. přenesená",J123,0)</f>
        <v>0</v>
      </c>
      <c r="BH123" s="370">
        <f>IF(N123="sníž. přenesená",J123,0)</f>
        <v>0</v>
      </c>
      <c r="BI123" s="370">
        <f>IF(N123="nulová",J123,0)</f>
        <v>0</v>
      </c>
      <c r="BJ123" s="291" t="s">
        <v>81</v>
      </c>
      <c r="BK123" s="370">
        <f>ROUND(I123*H123,2)</f>
        <v>0</v>
      </c>
      <c r="BL123" s="291" t="s">
        <v>206</v>
      </c>
      <c r="BM123" s="369" t="s">
        <v>2334</v>
      </c>
    </row>
    <row r="124" spans="2:65" s="289" customFormat="1" ht="22.9" customHeight="1">
      <c r="B124" s="350"/>
      <c r="C124" s="417"/>
      <c r="D124" s="418" t="s">
        <v>72</v>
      </c>
      <c r="E124" s="419" t="s">
        <v>1374</v>
      </c>
      <c r="F124" s="419" t="s">
        <v>1375</v>
      </c>
      <c r="G124" s="417"/>
      <c r="H124" s="417"/>
      <c r="I124" s="353"/>
      <c r="J124" s="442">
        <f>BK124</f>
        <v>0</v>
      </c>
      <c r="K124" s="417"/>
      <c r="L124" s="350"/>
      <c r="M124" s="355"/>
      <c r="P124" s="356">
        <f>SUM(P125:P144)</f>
        <v>0</v>
      </c>
      <c r="R124" s="356">
        <f>SUM(R125:R144)</f>
        <v>1.9825900000000001</v>
      </c>
      <c r="T124" s="357">
        <f>SUM(T125:T144)</f>
        <v>0.12</v>
      </c>
      <c r="AR124" s="351" t="s">
        <v>83</v>
      </c>
      <c r="AT124" s="358" t="s">
        <v>72</v>
      </c>
      <c r="AU124" s="358" t="s">
        <v>81</v>
      </c>
      <c r="AY124" s="351" t="s">
        <v>155</v>
      </c>
      <c r="BK124" s="359">
        <f>SUM(BK125:BK144)</f>
        <v>0</v>
      </c>
    </row>
    <row r="125" spans="2:65" s="284" customFormat="1" ht="16.5" customHeight="1">
      <c r="B125" s="362"/>
      <c r="C125" s="398" t="s">
        <v>297</v>
      </c>
      <c r="D125" s="398" t="s">
        <v>157</v>
      </c>
      <c r="E125" s="399" t="s">
        <v>1376</v>
      </c>
      <c r="F125" s="277" t="s">
        <v>1377</v>
      </c>
      <c r="G125" s="400" t="s">
        <v>1378</v>
      </c>
      <c r="H125" s="401">
        <v>10</v>
      </c>
      <c r="I125" s="364"/>
      <c r="J125" s="440">
        <f>ROUND(I125*H125,2)</f>
        <v>0</v>
      </c>
      <c r="K125" s="277" t="s">
        <v>161</v>
      </c>
      <c r="L125" s="299"/>
      <c r="M125" s="365" t="s">
        <v>1</v>
      </c>
      <c r="N125" s="366" t="s">
        <v>38</v>
      </c>
      <c r="P125" s="367">
        <f>O125*H125</f>
        <v>0</v>
      </c>
      <c r="Q125" s="367">
        <v>1.1199999999999999E-3</v>
      </c>
      <c r="R125" s="367">
        <f>Q125*H125</f>
        <v>1.1199999999999998E-2</v>
      </c>
      <c r="S125" s="367">
        <v>0</v>
      </c>
      <c r="T125" s="368">
        <f>S125*H125</f>
        <v>0</v>
      </c>
      <c r="AR125" s="369" t="s">
        <v>206</v>
      </c>
      <c r="AT125" s="369" t="s">
        <v>157</v>
      </c>
      <c r="AU125" s="369" t="s">
        <v>83</v>
      </c>
      <c r="AY125" s="291" t="s">
        <v>155</v>
      </c>
      <c r="BE125" s="370">
        <f>IF(N125="základní",J125,0)</f>
        <v>0</v>
      </c>
      <c r="BF125" s="370">
        <f>IF(N125="snížená",J125,0)</f>
        <v>0</v>
      </c>
      <c r="BG125" s="370">
        <f>IF(N125="zákl. přenesená",J125,0)</f>
        <v>0</v>
      </c>
      <c r="BH125" s="370">
        <f>IF(N125="sníž. přenesená",J125,0)</f>
        <v>0</v>
      </c>
      <c r="BI125" s="370">
        <f>IF(N125="nulová",J125,0)</f>
        <v>0</v>
      </c>
      <c r="BJ125" s="291" t="s">
        <v>81</v>
      </c>
      <c r="BK125" s="370">
        <f>ROUND(I125*H125,2)</f>
        <v>0</v>
      </c>
      <c r="BL125" s="291" t="s">
        <v>206</v>
      </c>
      <c r="BM125" s="369" t="s">
        <v>2333</v>
      </c>
    </row>
    <row r="126" spans="2:65" s="284" customFormat="1">
      <c r="B126" s="299"/>
      <c r="C126" s="45"/>
      <c r="D126" s="402" t="s">
        <v>163</v>
      </c>
      <c r="E126" s="45"/>
      <c r="F126" s="403" t="s">
        <v>1379</v>
      </c>
      <c r="G126" s="45"/>
      <c r="H126" s="45"/>
      <c r="I126" s="371"/>
      <c r="J126" s="45"/>
      <c r="K126" s="45"/>
      <c r="L126" s="299"/>
      <c r="M126" s="372"/>
      <c r="T126" s="308"/>
      <c r="AT126" s="291" t="s">
        <v>163</v>
      </c>
      <c r="AU126" s="291" t="s">
        <v>83</v>
      </c>
    </row>
    <row r="127" spans="2:65" s="284" customFormat="1" ht="16.5" customHeight="1">
      <c r="B127" s="362"/>
      <c r="C127" s="420" t="s">
        <v>240</v>
      </c>
      <c r="D127" s="420" t="s">
        <v>157</v>
      </c>
      <c r="E127" s="421" t="s">
        <v>1380</v>
      </c>
      <c r="F127" s="422" t="s">
        <v>2476</v>
      </c>
      <c r="G127" s="423" t="s">
        <v>1378</v>
      </c>
      <c r="H127" s="424">
        <v>6</v>
      </c>
      <c r="I127" s="364"/>
      <c r="J127" s="443">
        <f>ROUND(I127*H127,2)</f>
        <v>0</v>
      </c>
      <c r="K127" s="428" t="s">
        <v>1</v>
      </c>
      <c r="L127" s="299"/>
      <c r="M127" s="365" t="s">
        <v>1</v>
      </c>
      <c r="N127" s="366" t="s">
        <v>38</v>
      </c>
      <c r="P127" s="367">
        <f>O127*H127</f>
        <v>0</v>
      </c>
      <c r="Q127" s="367">
        <v>5.9740000000000001E-2</v>
      </c>
      <c r="R127" s="367">
        <f>Q127*H127</f>
        <v>0.35843999999999998</v>
      </c>
      <c r="S127" s="367">
        <v>0</v>
      </c>
      <c r="T127" s="368">
        <f>S127*H127</f>
        <v>0</v>
      </c>
      <c r="AR127" s="369" t="s">
        <v>206</v>
      </c>
      <c r="AT127" s="369" t="s">
        <v>157</v>
      </c>
      <c r="AU127" s="369" t="s">
        <v>83</v>
      </c>
      <c r="AY127" s="291" t="s">
        <v>155</v>
      </c>
      <c r="BE127" s="370">
        <f>IF(N127="základní",J127,0)</f>
        <v>0</v>
      </c>
      <c r="BF127" s="370">
        <f>IF(N127="snížená",J127,0)</f>
        <v>0</v>
      </c>
      <c r="BG127" s="370">
        <f>IF(N127="zákl. přenesená",J127,0)</f>
        <v>0</v>
      </c>
      <c r="BH127" s="370">
        <f>IF(N127="sníž. přenesená",J127,0)</f>
        <v>0</v>
      </c>
      <c r="BI127" s="370">
        <f>IF(N127="nulová",J127,0)</f>
        <v>0</v>
      </c>
      <c r="BJ127" s="291" t="s">
        <v>81</v>
      </c>
      <c r="BK127" s="370">
        <f>ROUND(I127*H127,2)</f>
        <v>0</v>
      </c>
      <c r="BL127" s="291" t="s">
        <v>206</v>
      </c>
      <c r="BM127" s="369" t="s">
        <v>2332</v>
      </c>
    </row>
    <row r="128" spans="2:65" s="284" customFormat="1" ht="21.75" customHeight="1">
      <c r="B128" s="362"/>
      <c r="C128" s="398" t="s">
        <v>305</v>
      </c>
      <c r="D128" s="398" t="s">
        <v>157</v>
      </c>
      <c r="E128" s="399" t="s">
        <v>1886</v>
      </c>
      <c r="F128" s="277" t="s">
        <v>1887</v>
      </c>
      <c r="G128" s="400" t="s">
        <v>290</v>
      </c>
      <c r="H128" s="401">
        <v>2</v>
      </c>
      <c r="I128" s="364"/>
      <c r="J128" s="440">
        <f>ROUND(I128*H128,2)</f>
        <v>0</v>
      </c>
      <c r="K128" s="277" t="s">
        <v>161</v>
      </c>
      <c r="L128" s="299"/>
      <c r="M128" s="365" t="s">
        <v>1</v>
      </c>
      <c r="N128" s="366" t="s">
        <v>38</v>
      </c>
      <c r="P128" s="367">
        <f>O128*H128</f>
        <v>0</v>
      </c>
      <c r="Q128" s="367">
        <v>0</v>
      </c>
      <c r="R128" s="367">
        <f>Q128*H128</f>
        <v>0</v>
      </c>
      <c r="S128" s="367">
        <v>0.06</v>
      </c>
      <c r="T128" s="368">
        <f>S128*H128</f>
        <v>0.12</v>
      </c>
      <c r="AR128" s="369" t="s">
        <v>206</v>
      </c>
      <c r="AT128" s="369" t="s">
        <v>157</v>
      </c>
      <c r="AU128" s="369" t="s">
        <v>83</v>
      </c>
      <c r="AY128" s="291" t="s">
        <v>155</v>
      </c>
      <c r="BE128" s="370">
        <f>IF(N128="základní",J128,0)</f>
        <v>0</v>
      </c>
      <c r="BF128" s="370">
        <f>IF(N128="snížená",J128,0)</f>
        <v>0</v>
      </c>
      <c r="BG128" s="370">
        <f>IF(N128="zákl. přenesená",J128,0)</f>
        <v>0</v>
      </c>
      <c r="BH128" s="370">
        <f>IF(N128="sníž. přenesená",J128,0)</f>
        <v>0</v>
      </c>
      <c r="BI128" s="370">
        <f>IF(N128="nulová",J128,0)</f>
        <v>0</v>
      </c>
      <c r="BJ128" s="291" t="s">
        <v>81</v>
      </c>
      <c r="BK128" s="370">
        <f>ROUND(I128*H128,2)</f>
        <v>0</v>
      </c>
      <c r="BL128" s="291" t="s">
        <v>206</v>
      </c>
      <c r="BM128" s="369" t="s">
        <v>2331</v>
      </c>
    </row>
    <row r="129" spans="2:65" s="284" customFormat="1">
      <c r="B129" s="299"/>
      <c r="C129" s="45"/>
      <c r="D129" s="402" t="s">
        <v>163</v>
      </c>
      <c r="E129" s="45"/>
      <c r="F129" s="403" t="s">
        <v>1888</v>
      </c>
      <c r="G129" s="45"/>
      <c r="H129" s="45"/>
      <c r="I129" s="371"/>
      <c r="J129" s="45"/>
      <c r="K129" s="45"/>
      <c r="L129" s="299"/>
      <c r="M129" s="372"/>
      <c r="T129" s="308"/>
      <c r="AT129" s="291" t="s">
        <v>163</v>
      </c>
      <c r="AU129" s="291" t="s">
        <v>83</v>
      </c>
    </row>
    <row r="130" spans="2:65" s="284" customFormat="1" ht="19.5">
      <c r="B130" s="299"/>
      <c r="C130" s="45"/>
      <c r="D130" s="409" t="s">
        <v>168</v>
      </c>
      <c r="E130" s="45"/>
      <c r="F130" s="425" t="s">
        <v>2329</v>
      </c>
      <c r="G130" s="45"/>
      <c r="H130" s="45"/>
      <c r="I130" s="371"/>
      <c r="J130" s="45"/>
      <c r="K130" s="45"/>
      <c r="L130" s="299"/>
      <c r="M130" s="372"/>
      <c r="T130" s="308"/>
      <c r="AT130" s="291" t="s">
        <v>168</v>
      </c>
      <c r="AU130" s="291" t="s">
        <v>83</v>
      </c>
    </row>
    <row r="131" spans="2:65" s="284" customFormat="1" ht="16.5" customHeight="1">
      <c r="B131" s="362"/>
      <c r="C131" s="398" t="s">
        <v>244</v>
      </c>
      <c r="D131" s="398" t="s">
        <v>157</v>
      </c>
      <c r="E131" s="399" t="s">
        <v>1889</v>
      </c>
      <c r="F131" s="277" t="s">
        <v>1890</v>
      </c>
      <c r="G131" s="400" t="s">
        <v>1378</v>
      </c>
      <c r="H131" s="401">
        <v>2</v>
      </c>
      <c r="I131" s="364"/>
      <c r="J131" s="440">
        <f>ROUND(I131*H131,2)</f>
        <v>0</v>
      </c>
      <c r="K131" s="277" t="s">
        <v>1</v>
      </c>
      <c r="L131" s="299"/>
      <c r="M131" s="365" t="s">
        <v>1</v>
      </c>
      <c r="N131" s="366" t="s">
        <v>38</v>
      </c>
      <c r="P131" s="367">
        <f>O131*H131</f>
        <v>0</v>
      </c>
      <c r="Q131" s="367">
        <v>2.307E-2</v>
      </c>
      <c r="R131" s="367">
        <f>Q131*H131</f>
        <v>4.614E-2</v>
      </c>
      <c r="S131" s="367">
        <v>0</v>
      </c>
      <c r="T131" s="368">
        <f>S131*H131</f>
        <v>0</v>
      </c>
      <c r="AR131" s="369" t="s">
        <v>206</v>
      </c>
      <c r="AT131" s="369" t="s">
        <v>157</v>
      </c>
      <c r="AU131" s="369" t="s">
        <v>83</v>
      </c>
      <c r="AY131" s="291" t="s">
        <v>155</v>
      </c>
      <c r="BE131" s="370">
        <f>IF(N131="základní",J131,0)</f>
        <v>0</v>
      </c>
      <c r="BF131" s="370">
        <f>IF(N131="snížená",J131,0)</f>
        <v>0</v>
      </c>
      <c r="BG131" s="370">
        <f>IF(N131="zákl. přenesená",J131,0)</f>
        <v>0</v>
      </c>
      <c r="BH131" s="370">
        <f>IF(N131="sníž. přenesená",J131,0)</f>
        <v>0</v>
      </c>
      <c r="BI131" s="370">
        <f>IF(N131="nulová",J131,0)</f>
        <v>0</v>
      </c>
      <c r="BJ131" s="291" t="s">
        <v>81</v>
      </c>
      <c r="BK131" s="370">
        <f>ROUND(I131*H131,2)</f>
        <v>0</v>
      </c>
      <c r="BL131" s="291" t="s">
        <v>206</v>
      </c>
      <c r="BM131" s="369" t="s">
        <v>2330</v>
      </c>
    </row>
    <row r="132" spans="2:65" s="284" customFormat="1" ht="19.5">
      <c r="B132" s="299"/>
      <c r="C132" s="45"/>
      <c r="D132" s="409" t="s">
        <v>168</v>
      </c>
      <c r="E132" s="45"/>
      <c r="F132" s="425" t="s">
        <v>2329</v>
      </c>
      <c r="G132" s="45"/>
      <c r="H132" s="45"/>
      <c r="I132" s="371"/>
      <c r="J132" s="45"/>
      <c r="K132" s="45"/>
      <c r="L132" s="299"/>
      <c r="M132" s="372"/>
      <c r="T132" s="308"/>
      <c r="AT132" s="291" t="s">
        <v>168</v>
      </c>
      <c r="AU132" s="291" t="s">
        <v>83</v>
      </c>
    </row>
    <row r="133" spans="2:65" s="284" customFormat="1" ht="16.5" customHeight="1">
      <c r="B133" s="362"/>
      <c r="C133" s="398" t="s">
        <v>318</v>
      </c>
      <c r="D133" s="398" t="s">
        <v>157</v>
      </c>
      <c r="E133" s="399" t="s">
        <v>1891</v>
      </c>
      <c r="F133" s="277" t="s">
        <v>1892</v>
      </c>
      <c r="G133" s="400" t="s">
        <v>1378</v>
      </c>
      <c r="H133" s="401">
        <v>1</v>
      </c>
      <c r="I133" s="364"/>
      <c r="J133" s="440">
        <f>ROUND(I133*H133,2)</f>
        <v>0</v>
      </c>
      <c r="K133" s="277" t="s">
        <v>1</v>
      </c>
      <c r="L133" s="299"/>
      <c r="M133" s="365" t="s">
        <v>1</v>
      </c>
      <c r="N133" s="366" t="s">
        <v>38</v>
      </c>
      <c r="P133" s="367">
        <f>O133*H133</f>
        <v>0</v>
      </c>
      <c r="Q133" s="367">
        <v>0.45279000000000003</v>
      </c>
      <c r="R133" s="367">
        <f>Q133*H133</f>
        <v>0.45279000000000003</v>
      </c>
      <c r="S133" s="367">
        <v>0</v>
      </c>
      <c r="T133" s="368">
        <f>S133*H133</f>
        <v>0</v>
      </c>
      <c r="AR133" s="369" t="s">
        <v>206</v>
      </c>
      <c r="AT133" s="369" t="s">
        <v>157</v>
      </c>
      <c r="AU133" s="369" t="s">
        <v>83</v>
      </c>
      <c r="AY133" s="291" t="s">
        <v>155</v>
      </c>
      <c r="BE133" s="370">
        <f>IF(N133="základní",J133,0)</f>
        <v>0</v>
      </c>
      <c r="BF133" s="370">
        <f>IF(N133="snížená",J133,0)</f>
        <v>0</v>
      </c>
      <c r="BG133" s="370">
        <f>IF(N133="zákl. přenesená",J133,0)</f>
        <v>0</v>
      </c>
      <c r="BH133" s="370">
        <f>IF(N133="sníž. přenesená",J133,0)</f>
        <v>0</v>
      </c>
      <c r="BI133" s="370">
        <f>IF(N133="nulová",J133,0)</f>
        <v>0</v>
      </c>
      <c r="BJ133" s="291" t="s">
        <v>81</v>
      </c>
      <c r="BK133" s="370">
        <f>ROUND(I133*H133,2)</f>
        <v>0</v>
      </c>
      <c r="BL133" s="291" t="s">
        <v>206</v>
      </c>
      <c r="BM133" s="369" t="s">
        <v>2328</v>
      </c>
    </row>
    <row r="134" spans="2:65" s="284" customFormat="1" ht="24.2" customHeight="1">
      <c r="B134" s="362"/>
      <c r="C134" s="398" t="s">
        <v>248</v>
      </c>
      <c r="D134" s="398" t="s">
        <v>157</v>
      </c>
      <c r="E134" s="399" t="s">
        <v>1893</v>
      </c>
      <c r="F134" s="277" t="s">
        <v>1894</v>
      </c>
      <c r="G134" s="400" t="s">
        <v>1378</v>
      </c>
      <c r="H134" s="401">
        <v>2</v>
      </c>
      <c r="I134" s="364"/>
      <c r="J134" s="440">
        <f>ROUND(I134*H134,2)</f>
        <v>0</v>
      </c>
      <c r="K134" s="277" t="s">
        <v>1</v>
      </c>
      <c r="L134" s="299"/>
      <c r="M134" s="365" t="s">
        <v>1</v>
      </c>
      <c r="N134" s="366" t="s">
        <v>38</v>
      </c>
      <c r="P134" s="367">
        <f>O134*H134</f>
        <v>0</v>
      </c>
      <c r="Q134" s="367">
        <v>0.53978999999999999</v>
      </c>
      <c r="R134" s="367">
        <f>Q134*H134</f>
        <v>1.07958</v>
      </c>
      <c r="S134" s="367">
        <v>0</v>
      </c>
      <c r="T134" s="368">
        <f>S134*H134</f>
        <v>0</v>
      </c>
      <c r="AR134" s="369" t="s">
        <v>206</v>
      </c>
      <c r="AT134" s="369" t="s">
        <v>157</v>
      </c>
      <c r="AU134" s="369" t="s">
        <v>83</v>
      </c>
      <c r="AY134" s="291" t="s">
        <v>155</v>
      </c>
      <c r="BE134" s="370">
        <f>IF(N134="základní",J134,0)</f>
        <v>0</v>
      </c>
      <c r="BF134" s="370">
        <f>IF(N134="snížená",J134,0)</f>
        <v>0</v>
      </c>
      <c r="BG134" s="370">
        <f>IF(N134="zákl. přenesená",J134,0)</f>
        <v>0</v>
      </c>
      <c r="BH134" s="370">
        <f>IF(N134="sníž. přenesená",J134,0)</f>
        <v>0</v>
      </c>
      <c r="BI134" s="370">
        <f>IF(N134="nulová",J134,0)</f>
        <v>0</v>
      </c>
      <c r="BJ134" s="291" t="s">
        <v>81</v>
      </c>
      <c r="BK134" s="370">
        <f>ROUND(I134*H134,2)</f>
        <v>0</v>
      </c>
      <c r="BL134" s="291" t="s">
        <v>206</v>
      </c>
      <c r="BM134" s="369" t="s">
        <v>2327</v>
      </c>
    </row>
    <row r="135" spans="2:65" s="284" customFormat="1" ht="16.5" customHeight="1">
      <c r="B135" s="362"/>
      <c r="C135" s="404" t="s">
        <v>326</v>
      </c>
      <c r="D135" s="404" t="s">
        <v>232</v>
      </c>
      <c r="E135" s="405" t="s">
        <v>1142</v>
      </c>
      <c r="F135" s="242" t="s">
        <v>1895</v>
      </c>
      <c r="G135" s="406" t="s">
        <v>1632</v>
      </c>
      <c r="H135" s="407">
        <v>1</v>
      </c>
      <c r="I135" s="378"/>
      <c r="J135" s="441">
        <f>ROUND(I135*H135,2)</f>
        <v>0</v>
      </c>
      <c r="K135" s="242" t="s">
        <v>1</v>
      </c>
      <c r="L135" s="379"/>
      <c r="M135" s="380" t="s">
        <v>1</v>
      </c>
      <c r="N135" s="381" t="s">
        <v>38</v>
      </c>
      <c r="P135" s="367">
        <f>O135*H135</f>
        <v>0</v>
      </c>
      <c r="Q135" s="367">
        <v>0</v>
      </c>
      <c r="R135" s="367">
        <f>Q135*H135</f>
        <v>0</v>
      </c>
      <c r="S135" s="367">
        <v>0</v>
      </c>
      <c r="T135" s="368">
        <f>S135*H135</f>
        <v>0</v>
      </c>
      <c r="AR135" s="369" t="s">
        <v>253</v>
      </c>
      <c r="AT135" s="369" t="s">
        <v>232</v>
      </c>
      <c r="AU135" s="369" t="s">
        <v>83</v>
      </c>
      <c r="AY135" s="291" t="s">
        <v>155</v>
      </c>
      <c r="BE135" s="370">
        <f>IF(N135="základní",J135,0)</f>
        <v>0</v>
      </c>
      <c r="BF135" s="370">
        <f>IF(N135="snížená",J135,0)</f>
        <v>0</v>
      </c>
      <c r="BG135" s="370">
        <f>IF(N135="zákl. přenesená",J135,0)</f>
        <v>0</v>
      </c>
      <c r="BH135" s="370">
        <f>IF(N135="sníž. přenesená",J135,0)</f>
        <v>0</v>
      </c>
      <c r="BI135" s="370">
        <f>IF(N135="nulová",J135,0)</f>
        <v>0</v>
      </c>
      <c r="BJ135" s="291" t="s">
        <v>81</v>
      </c>
      <c r="BK135" s="370">
        <f>ROUND(I135*H135,2)</f>
        <v>0</v>
      </c>
      <c r="BL135" s="291" t="s">
        <v>206</v>
      </c>
      <c r="BM135" s="369" t="s">
        <v>2326</v>
      </c>
    </row>
    <row r="136" spans="2:65" s="284" customFormat="1" ht="24.2" customHeight="1">
      <c r="B136" s="362"/>
      <c r="C136" s="398" t="s">
        <v>253</v>
      </c>
      <c r="D136" s="398" t="s">
        <v>157</v>
      </c>
      <c r="E136" s="399" t="s">
        <v>2325</v>
      </c>
      <c r="F136" s="277" t="s">
        <v>2324</v>
      </c>
      <c r="G136" s="400" t="s">
        <v>1378</v>
      </c>
      <c r="H136" s="401">
        <v>1</v>
      </c>
      <c r="I136" s="364"/>
      <c r="J136" s="440">
        <f>ROUND(I136*H136,2)</f>
        <v>0</v>
      </c>
      <c r="K136" s="277" t="s">
        <v>161</v>
      </c>
      <c r="L136" s="299"/>
      <c r="M136" s="365" t="s">
        <v>1</v>
      </c>
      <c r="N136" s="366" t="s">
        <v>38</v>
      </c>
      <c r="P136" s="367">
        <f>O136*H136</f>
        <v>0</v>
      </c>
      <c r="Q136" s="367">
        <v>6.7400000000000003E-3</v>
      </c>
      <c r="R136" s="367">
        <f>Q136*H136</f>
        <v>6.7400000000000003E-3</v>
      </c>
      <c r="S136" s="367">
        <v>0</v>
      </c>
      <c r="T136" s="368">
        <f>S136*H136</f>
        <v>0</v>
      </c>
      <c r="AR136" s="369" t="s">
        <v>206</v>
      </c>
      <c r="AT136" s="369" t="s">
        <v>157</v>
      </c>
      <c r="AU136" s="369" t="s">
        <v>83</v>
      </c>
      <c r="AY136" s="291" t="s">
        <v>155</v>
      </c>
      <c r="BE136" s="370">
        <f>IF(N136="základní",J136,0)</f>
        <v>0</v>
      </c>
      <c r="BF136" s="370">
        <f>IF(N136="snížená",J136,0)</f>
        <v>0</v>
      </c>
      <c r="BG136" s="370">
        <f>IF(N136="zákl. přenesená",J136,0)</f>
        <v>0</v>
      </c>
      <c r="BH136" s="370">
        <f>IF(N136="sníž. přenesená",J136,0)</f>
        <v>0</v>
      </c>
      <c r="BI136" s="370">
        <f>IF(N136="nulová",J136,0)</f>
        <v>0</v>
      </c>
      <c r="BJ136" s="291" t="s">
        <v>81</v>
      </c>
      <c r="BK136" s="370">
        <f>ROUND(I136*H136,2)</f>
        <v>0</v>
      </c>
      <c r="BL136" s="291" t="s">
        <v>206</v>
      </c>
      <c r="BM136" s="369" t="s">
        <v>2323</v>
      </c>
    </row>
    <row r="137" spans="2:65" s="284" customFormat="1">
      <c r="B137" s="299"/>
      <c r="C137" s="45"/>
      <c r="D137" s="402" t="s">
        <v>163</v>
      </c>
      <c r="E137" s="45"/>
      <c r="F137" s="403" t="s">
        <v>2322</v>
      </c>
      <c r="G137" s="45"/>
      <c r="H137" s="45"/>
      <c r="I137" s="371"/>
      <c r="J137" s="45"/>
      <c r="K137" s="45"/>
      <c r="L137" s="299"/>
      <c r="M137" s="372"/>
      <c r="T137" s="308"/>
      <c r="AT137" s="291" t="s">
        <v>163</v>
      </c>
      <c r="AU137" s="291" t="s">
        <v>83</v>
      </c>
    </row>
    <row r="138" spans="2:65" s="284" customFormat="1" ht="24.2" customHeight="1">
      <c r="B138" s="362"/>
      <c r="C138" s="420" t="s">
        <v>340</v>
      </c>
      <c r="D138" s="420" t="s">
        <v>157</v>
      </c>
      <c r="E138" s="421" t="s">
        <v>1384</v>
      </c>
      <c r="F138" s="422" t="s">
        <v>1385</v>
      </c>
      <c r="G138" s="423" t="s">
        <v>1378</v>
      </c>
      <c r="H138" s="424">
        <v>2</v>
      </c>
      <c r="I138" s="364"/>
      <c r="J138" s="443">
        <f>ROUND(I138*H138,2)</f>
        <v>0</v>
      </c>
      <c r="K138" s="428" t="s">
        <v>1</v>
      </c>
      <c r="L138" s="299"/>
      <c r="M138" s="365" t="s">
        <v>1</v>
      </c>
      <c r="N138" s="366" t="s">
        <v>38</v>
      </c>
      <c r="P138" s="367">
        <f>O138*H138</f>
        <v>0</v>
      </c>
      <c r="Q138" s="367">
        <v>1.3849999999999999E-2</v>
      </c>
      <c r="R138" s="367">
        <f>Q138*H138</f>
        <v>2.7699999999999999E-2</v>
      </c>
      <c r="S138" s="367">
        <v>0</v>
      </c>
      <c r="T138" s="368">
        <f>S138*H138</f>
        <v>0</v>
      </c>
      <c r="AR138" s="369" t="s">
        <v>206</v>
      </c>
      <c r="AT138" s="369" t="s">
        <v>157</v>
      </c>
      <c r="AU138" s="369" t="s">
        <v>83</v>
      </c>
      <c r="AY138" s="291" t="s">
        <v>155</v>
      </c>
      <c r="BE138" s="370">
        <f>IF(N138="základní",J138,0)</f>
        <v>0</v>
      </c>
      <c r="BF138" s="370">
        <f>IF(N138="snížená",J138,0)</f>
        <v>0</v>
      </c>
      <c r="BG138" s="370">
        <f>IF(N138="zákl. přenesená",J138,0)</f>
        <v>0</v>
      </c>
      <c r="BH138" s="370">
        <f>IF(N138="sníž. přenesená",J138,0)</f>
        <v>0</v>
      </c>
      <c r="BI138" s="370">
        <f>IF(N138="nulová",J138,0)</f>
        <v>0</v>
      </c>
      <c r="BJ138" s="291" t="s">
        <v>81</v>
      </c>
      <c r="BK138" s="370">
        <f>ROUND(I138*H138,2)</f>
        <v>0</v>
      </c>
      <c r="BL138" s="291" t="s">
        <v>206</v>
      </c>
      <c r="BM138" s="369" t="s">
        <v>2321</v>
      </c>
    </row>
    <row r="139" spans="2:65" s="284" customFormat="1" ht="24.2" customHeight="1">
      <c r="B139" s="362"/>
      <c r="C139" s="398" t="s">
        <v>345</v>
      </c>
      <c r="D139" s="398" t="s">
        <v>157</v>
      </c>
      <c r="E139" s="399" t="s">
        <v>1386</v>
      </c>
      <c r="F139" s="277" t="s">
        <v>1387</v>
      </c>
      <c r="G139" s="400" t="s">
        <v>235</v>
      </c>
      <c r="H139" s="401">
        <v>1.9830000000000001</v>
      </c>
      <c r="I139" s="364"/>
      <c r="J139" s="440">
        <f>ROUND(I139*H139,2)</f>
        <v>0</v>
      </c>
      <c r="K139" s="277" t="s">
        <v>161</v>
      </c>
      <c r="L139" s="299"/>
      <c r="M139" s="365" t="s">
        <v>1</v>
      </c>
      <c r="N139" s="366" t="s">
        <v>38</v>
      </c>
      <c r="P139" s="367">
        <f>O139*H139</f>
        <v>0</v>
      </c>
      <c r="Q139" s="367">
        <v>0</v>
      </c>
      <c r="R139" s="367">
        <f>Q139*H139</f>
        <v>0</v>
      </c>
      <c r="S139" s="367">
        <v>0</v>
      </c>
      <c r="T139" s="368">
        <f>S139*H139</f>
        <v>0</v>
      </c>
      <c r="AR139" s="369" t="s">
        <v>206</v>
      </c>
      <c r="AT139" s="369" t="s">
        <v>157</v>
      </c>
      <c r="AU139" s="369" t="s">
        <v>83</v>
      </c>
      <c r="AY139" s="291" t="s">
        <v>155</v>
      </c>
      <c r="BE139" s="370">
        <f>IF(N139="základní",J139,0)</f>
        <v>0</v>
      </c>
      <c r="BF139" s="370">
        <f>IF(N139="snížená",J139,0)</f>
        <v>0</v>
      </c>
      <c r="BG139" s="370">
        <f>IF(N139="zákl. přenesená",J139,0)</f>
        <v>0</v>
      </c>
      <c r="BH139" s="370">
        <f>IF(N139="sníž. přenesená",J139,0)</f>
        <v>0</v>
      </c>
      <c r="BI139" s="370">
        <f>IF(N139="nulová",J139,0)</f>
        <v>0</v>
      </c>
      <c r="BJ139" s="291" t="s">
        <v>81</v>
      </c>
      <c r="BK139" s="370">
        <f>ROUND(I139*H139,2)</f>
        <v>0</v>
      </c>
      <c r="BL139" s="291" t="s">
        <v>206</v>
      </c>
      <c r="BM139" s="369" t="s">
        <v>2320</v>
      </c>
    </row>
    <row r="140" spans="2:65" s="284" customFormat="1">
      <c r="B140" s="299"/>
      <c r="C140" s="45"/>
      <c r="D140" s="402" t="s">
        <v>163</v>
      </c>
      <c r="E140" s="45"/>
      <c r="F140" s="403" t="s">
        <v>1388</v>
      </c>
      <c r="G140" s="45"/>
      <c r="H140" s="45"/>
      <c r="I140" s="371"/>
      <c r="J140" s="45"/>
      <c r="K140" s="45"/>
      <c r="L140" s="299"/>
      <c r="M140" s="372"/>
      <c r="T140" s="308"/>
      <c r="AT140" s="291" t="s">
        <v>163</v>
      </c>
      <c r="AU140" s="291" t="s">
        <v>83</v>
      </c>
    </row>
    <row r="141" spans="2:65" s="284" customFormat="1" ht="16.5" customHeight="1">
      <c r="B141" s="362"/>
      <c r="C141" s="420" t="s">
        <v>350</v>
      </c>
      <c r="D141" s="420" t="s">
        <v>157</v>
      </c>
      <c r="E141" s="421" t="s">
        <v>2319</v>
      </c>
      <c r="F141" s="422" t="s">
        <v>2318</v>
      </c>
      <c r="G141" s="423" t="s">
        <v>334</v>
      </c>
      <c r="H141" s="424">
        <v>2</v>
      </c>
      <c r="I141" s="364"/>
      <c r="J141" s="443">
        <f>ROUND(I141*H141,2)</f>
        <v>0</v>
      </c>
      <c r="K141" s="428" t="s">
        <v>1</v>
      </c>
      <c r="L141" s="299"/>
      <c r="M141" s="365" t="s">
        <v>1</v>
      </c>
      <c r="N141" s="366" t="s">
        <v>38</v>
      </c>
      <c r="P141" s="367">
        <f>O141*H141</f>
        <v>0</v>
      </c>
      <c r="Q141" s="367">
        <v>0</v>
      </c>
      <c r="R141" s="367">
        <f>Q141*H141</f>
        <v>0</v>
      </c>
      <c r="S141" s="367">
        <v>0</v>
      </c>
      <c r="T141" s="368">
        <f>S141*H141</f>
        <v>0</v>
      </c>
      <c r="AR141" s="369" t="s">
        <v>206</v>
      </c>
      <c r="AT141" s="369" t="s">
        <v>157</v>
      </c>
      <c r="AU141" s="369" t="s">
        <v>83</v>
      </c>
      <c r="AY141" s="291" t="s">
        <v>155</v>
      </c>
      <c r="BE141" s="370">
        <f>IF(N141="základní",J141,0)</f>
        <v>0</v>
      </c>
      <c r="BF141" s="370">
        <f>IF(N141="snížená",J141,0)</f>
        <v>0</v>
      </c>
      <c r="BG141" s="370">
        <f>IF(N141="zákl. přenesená",J141,0)</f>
        <v>0</v>
      </c>
      <c r="BH141" s="370">
        <f>IF(N141="sníž. přenesená",J141,0)</f>
        <v>0</v>
      </c>
      <c r="BI141" s="370">
        <f>IF(N141="nulová",J141,0)</f>
        <v>0</v>
      </c>
      <c r="BJ141" s="291" t="s">
        <v>81</v>
      </c>
      <c r="BK141" s="370">
        <f>ROUND(I141*H141,2)</f>
        <v>0</v>
      </c>
      <c r="BL141" s="291" t="s">
        <v>206</v>
      </c>
      <c r="BM141" s="369" t="s">
        <v>2317</v>
      </c>
    </row>
    <row r="142" spans="2:65" s="284" customFormat="1" ht="16.5" customHeight="1">
      <c r="B142" s="362"/>
      <c r="C142" s="420" t="s">
        <v>354</v>
      </c>
      <c r="D142" s="420" t="s">
        <v>157</v>
      </c>
      <c r="E142" s="421" t="s">
        <v>2316</v>
      </c>
      <c r="F142" s="422" t="s">
        <v>2315</v>
      </c>
      <c r="G142" s="423" t="s">
        <v>334</v>
      </c>
      <c r="H142" s="424">
        <v>1</v>
      </c>
      <c r="I142" s="364"/>
      <c r="J142" s="443">
        <f>ROUND(I142*H142,2)</f>
        <v>0</v>
      </c>
      <c r="K142" s="428" t="s">
        <v>1</v>
      </c>
      <c r="L142" s="299"/>
      <c r="M142" s="365" t="s">
        <v>1</v>
      </c>
      <c r="N142" s="366" t="s">
        <v>38</v>
      </c>
      <c r="P142" s="367">
        <f>O142*H142</f>
        <v>0</v>
      </c>
      <c r="Q142" s="367">
        <v>0</v>
      </c>
      <c r="R142" s="367">
        <f>Q142*H142</f>
        <v>0</v>
      </c>
      <c r="S142" s="367">
        <v>0</v>
      </c>
      <c r="T142" s="368">
        <f>S142*H142</f>
        <v>0</v>
      </c>
      <c r="AR142" s="369" t="s">
        <v>206</v>
      </c>
      <c r="AT142" s="369" t="s">
        <v>157</v>
      </c>
      <c r="AU142" s="369" t="s">
        <v>83</v>
      </c>
      <c r="AY142" s="291" t="s">
        <v>155</v>
      </c>
      <c r="BE142" s="370">
        <f>IF(N142="základní",J142,0)</f>
        <v>0</v>
      </c>
      <c r="BF142" s="370">
        <f>IF(N142="snížená",J142,0)</f>
        <v>0</v>
      </c>
      <c r="BG142" s="370">
        <f>IF(N142="zákl. přenesená",J142,0)</f>
        <v>0</v>
      </c>
      <c r="BH142" s="370">
        <f>IF(N142="sníž. přenesená",J142,0)</f>
        <v>0</v>
      </c>
      <c r="BI142" s="370">
        <f>IF(N142="nulová",J142,0)</f>
        <v>0</v>
      </c>
      <c r="BJ142" s="291" t="s">
        <v>81</v>
      </c>
      <c r="BK142" s="370">
        <f>ROUND(I142*H142,2)</f>
        <v>0</v>
      </c>
      <c r="BL142" s="291" t="s">
        <v>206</v>
      </c>
      <c r="BM142" s="369" t="s">
        <v>2314</v>
      </c>
    </row>
    <row r="143" spans="2:65" s="284" customFormat="1" ht="24">
      <c r="B143" s="362"/>
      <c r="C143" s="420" t="s">
        <v>359</v>
      </c>
      <c r="D143" s="420" t="s">
        <v>157</v>
      </c>
      <c r="E143" s="421" t="s">
        <v>2313</v>
      </c>
      <c r="F143" s="422" t="s">
        <v>2479</v>
      </c>
      <c r="G143" s="423" t="s">
        <v>334</v>
      </c>
      <c r="H143" s="424">
        <v>3</v>
      </c>
      <c r="I143" s="364"/>
      <c r="J143" s="443">
        <f>ROUND(I143*H143,2)</f>
        <v>0</v>
      </c>
      <c r="K143" s="428" t="s">
        <v>1</v>
      </c>
      <c r="L143" s="299"/>
      <c r="M143" s="365" t="s">
        <v>1</v>
      </c>
      <c r="N143" s="366" t="s">
        <v>38</v>
      </c>
      <c r="P143" s="367">
        <f>O143*H143</f>
        <v>0</v>
      </c>
      <c r="Q143" s="367">
        <v>0</v>
      </c>
      <c r="R143" s="367">
        <f>Q143*H143</f>
        <v>0</v>
      </c>
      <c r="S143" s="367">
        <v>0</v>
      </c>
      <c r="T143" s="368">
        <f>S143*H143</f>
        <v>0</v>
      </c>
      <c r="AR143" s="369" t="s">
        <v>206</v>
      </c>
      <c r="AT143" s="369" t="s">
        <v>157</v>
      </c>
      <c r="AU143" s="369" t="s">
        <v>83</v>
      </c>
      <c r="AY143" s="291" t="s">
        <v>155</v>
      </c>
      <c r="BE143" s="370">
        <f>IF(N143="základní",J143,0)</f>
        <v>0</v>
      </c>
      <c r="BF143" s="370">
        <f>IF(N143="snížená",J143,0)</f>
        <v>0</v>
      </c>
      <c r="BG143" s="370">
        <f>IF(N143="zákl. přenesená",J143,0)</f>
        <v>0</v>
      </c>
      <c r="BH143" s="370">
        <f>IF(N143="sníž. přenesená",J143,0)</f>
        <v>0</v>
      </c>
      <c r="BI143" s="370">
        <f>IF(N143="nulová",J143,0)</f>
        <v>0</v>
      </c>
      <c r="BJ143" s="291" t="s">
        <v>81</v>
      </c>
      <c r="BK143" s="370">
        <f>ROUND(I143*H143,2)</f>
        <v>0</v>
      </c>
      <c r="BL143" s="291" t="s">
        <v>206</v>
      </c>
      <c r="BM143" s="369" t="s">
        <v>2312</v>
      </c>
    </row>
    <row r="144" spans="2:65" s="284" customFormat="1" ht="24">
      <c r="B144" s="362"/>
      <c r="C144" s="420" t="s">
        <v>269</v>
      </c>
      <c r="D144" s="420" t="s">
        <v>157</v>
      </c>
      <c r="E144" s="421" t="s">
        <v>2311</v>
      </c>
      <c r="F144" s="422" t="s">
        <v>2480</v>
      </c>
      <c r="G144" s="423" t="s">
        <v>334</v>
      </c>
      <c r="H144" s="424">
        <v>3</v>
      </c>
      <c r="I144" s="364"/>
      <c r="J144" s="443">
        <f>ROUND(I144*H144,2)</f>
        <v>0</v>
      </c>
      <c r="K144" s="428" t="s">
        <v>1</v>
      </c>
      <c r="L144" s="299"/>
      <c r="M144" s="365" t="s">
        <v>1</v>
      </c>
      <c r="N144" s="366" t="s">
        <v>38</v>
      </c>
      <c r="P144" s="367">
        <f>O144*H144</f>
        <v>0</v>
      </c>
      <c r="Q144" s="367">
        <v>0</v>
      </c>
      <c r="R144" s="367">
        <f>Q144*H144</f>
        <v>0</v>
      </c>
      <c r="S144" s="367">
        <v>0</v>
      </c>
      <c r="T144" s="368">
        <f>S144*H144</f>
        <v>0</v>
      </c>
      <c r="AR144" s="369" t="s">
        <v>206</v>
      </c>
      <c r="AT144" s="369" t="s">
        <v>157</v>
      </c>
      <c r="AU144" s="369" t="s">
        <v>83</v>
      </c>
      <c r="AY144" s="291" t="s">
        <v>155</v>
      </c>
      <c r="BE144" s="370">
        <f>IF(N144="základní",J144,0)</f>
        <v>0</v>
      </c>
      <c r="BF144" s="370">
        <f>IF(N144="snížená",J144,0)</f>
        <v>0</v>
      </c>
      <c r="BG144" s="370">
        <f>IF(N144="zákl. přenesená",J144,0)</f>
        <v>0</v>
      </c>
      <c r="BH144" s="370">
        <f>IF(N144="sníž. přenesená",J144,0)</f>
        <v>0</v>
      </c>
      <c r="BI144" s="370">
        <f>IF(N144="nulová",J144,0)</f>
        <v>0</v>
      </c>
      <c r="BJ144" s="291" t="s">
        <v>81</v>
      </c>
      <c r="BK144" s="370">
        <f>ROUND(I144*H144,2)</f>
        <v>0</v>
      </c>
      <c r="BL144" s="291" t="s">
        <v>206</v>
      </c>
      <c r="BM144" s="369" t="s">
        <v>2310</v>
      </c>
    </row>
    <row r="145" spans="2:65" s="289" customFormat="1" ht="22.9" customHeight="1">
      <c r="B145" s="350"/>
      <c r="C145" s="417"/>
      <c r="D145" s="418" t="s">
        <v>72</v>
      </c>
      <c r="E145" s="419" t="s">
        <v>1155</v>
      </c>
      <c r="F145" s="419" t="s">
        <v>1156</v>
      </c>
      <c r="G145" s="417"/>
      <c r="H145" s="417"/>
      <c r="I145" s="353"/>
      <c r="J145" s="442">
        <f>BK145</f>
        <v>0</v>
      </c>
      <c r="K145" s="417"/>
      <c r="L145" s="350"/>
      <c r="M145" s="355"/>
      <c r="P145" s="356">
        <f>SUM(P146:P173)</f>
        <v>0</v>
      </c>
      <c r="R145" s="356">
        <f>SUM(R146:R173)</f>
        <v>7.9231425</v>
      </c>
      <c r="T145" s="357">
        <f>SUM(T146:T173)</f>
        <v>0</v>
      </c>
      <c r="AR145" s="351" t="s">
        <v>83</v>
      </c>
      <c r="AT145" s="358" t="s">
        <v>72</v>
      </c>
      <c r="AU145" s="358" t="s">
        <v>81</v>
      </c>
      <c r="AY145" s="351" t="s">
        <v>155</v>
      </c>
      <c r="BK145" s="359">
        <f>SUM(BK146:BK173)</f>
        <v>0</v>
      </c>
    </row>
    <row r="146" spans="2:65" s="284" customFormat="1" ht="24.2" customHeight="1">
      <c r="B146" s="362"/>
      <c r="C146" s="398" t="s">
        <v>368</v>
      </c>
      <c r="D146" s="398" t="s">
        <v>157</v>
      </c>
      <c r="E146" s="399" t="s">
        <v>1393</v>
      </c>
      <c r="F146" s="277" t="s">
        <v>1394</v>
      </c>
      <c r="G146" s="400" t="s">
        <v>173</v>
      </c>
      <c r="H146" s="401">
        <v>8.2799999999999994</v>
      </c>
      <c r="I146" s="364"/>
      <c r="J146" s="440">
        <f>ROUND(I146*H146,2)</f>
        <v>0</v>
      </c>
      <c r="K146" s="277" t="s">
        <v>161</v>
      </c>
      <c r="L146" s="299"/>
      <c r="M146" s="365" t="s">
        <v>1</v>
      </c>
      <c r="N146" s="366" t="s">
        <v>38</v>
      </c>
      <c r="P146" s="367">
        <f>O146*H146</f>
        <v>0</v>
      </c>
      <c r="Q146" s="367">
        <v>1.6999999999999999E-3</v>
      </c>
      <c r="R146" s="367">
        <f>Q146*H146</f>
        <v>1.4075999999999998E-2</v>
      </c>
      <c r="S146" s="367">
        <v>0</v>
      </c>
      <c r="T146" s="368">
        <f>S146*H146</f>
        <v>0</v>
      </c>
      <c r="AR146" s="369" t="s">
        <v>206</v>
      </c>
      <c r="AT146" s="369" t="s">
        <v>157</v>
      </c>
      <c r="AU146" s="369" t="s">
        <v>83</v>
      </c>
      <c r="AY146" s="291" t="s">
        <v>155</v>
      </c>
      <c r="BE146" s="370">
        <f>IF(N146="základní",J146,0)</f>
        <v>0</v>
      </c>
      <c r="BF146" s="370">
        <f>IF(N146="snížená",J146,0)</f>
        <v>0</v>
      </c>
      <c r="BG146" s="370">
        <f>IF(N146="zákl. přenesená",J146,0)</f>
        <v>0</v>
      </c>
      <c r="BH146" s="370">
        <f>IF(N146="sníž. přenesená",J146,0)</f>
        <v>0</v>
      </c>
      <c r="BI146" s="370">
        <f>IF(N146="nulová",J146,0)</f>
        <v>0</v>
      </c>
      <c r="BJ146" s="291" t="s">
        <v>81</v>
      </c>
      <c r="BK146" s="370">
        <f>ROUND(I146*H146,2)</f>
        <v>0</v>
      </c>
      <c r="BL146" s="291" t="s">
        <v>206</v>
      </c>
      <c r="BM146" s="369" t="s">
        <v>2309</v>
      </c>
    </row>
    <row r="147" spans="2:65" s="284" customFormat="1">
      <c r="B147" s="299"/>
      <c r="C147" s="45"/>
      <c r="D147" s="402" t="s">
        <v>163</v>
      </c>
      <c r="E147" s="45"/>
      <c r="F147" s="403" t="s">
        <v>1395</v>
      </c>
      <c r="G147" s="45"/>
      <c r="H147" s="45"/>
      <c r="I147" s="371"/>
      <c r="J147" s="45"/>
      <c r="K147" s="45"/>
      <c r="L147" s="299"/>
      <c r="M147" s="372"/>
      <c r="T147" s="308"/>
      <c r="AT147" s="291" t="s">
        <v>163</v>
      </c>
      <c r="AU147" s="291" t="s">
        <v>83</v>
      </c>
    </row>
    <row r="148" spans="2:65" s="290" customFormat="1">
      <c r="B148" s="373"/>
      <c r="C148" s="408"/>
      <c r="D148" s="409" t="s">
        <v>2204</v>
      </c>
      <c r="E148" s="408"/>
      <c r="F148" s="410" t="s">
        <v>2308</v>
      </c>
      <c r="G148" s="408"/>
      <c r="H148" s="411">
        <v>5.28</v>
      </c>
      <c r="I148" s="375"/>
      <c r="J148" s="408"/>
      <c r="K148" s="408"/>
      <c r="L148" s="373"/>
      <c r="M148" s="376"/>
      <c r="T148" s="377"/>
      <c r="AT148" s="374" t="s">
        <v>2204</v>
      </c>
      <c r="AU148" s="374" t="s">
        <v>83</v>
      </c>
      <c r="AV148" s="290" t="s">
        <v>83</v>
      </c>
      <c r="AW148" s="290" t="s">
        <v>4</v>
      </c>
      <c r="AX148" s="290" t="s">
        <v>81</v>
      </c>
      <c r="AY148" s="374" t="s">
        <v>155</v>
      </c>
    </row>
    <row r="149" spans="2:65" s="284" customFormat="1" ht="24.2" customHeight="1">
      <c r="B149" s="362"/>
      <c r="C149" s="398" t="s">
        <v>274</v>
      </c>
      <c r="D149" s="398" t="s">
        <v>157</v>
      </c>
      <c r="E149" s="399" t="s">
        <v>1157</v>
      </c>
      <c r="F149" s="277" t="s">
        <v>1158</v>
      </c>
      <c r="G149" s="400" t="s">
        <v>173</v>
      </c>
      <c r="H149" s="401">
        <v>34.76</v>
      </c>
      <c r="I149" s="364"/>
      <c r="J149" s="440">
        <f>ROUND(I149*H149,2)</f>
        <v>0</v>
      </c>
      <c r="K149" s="277" t="s">
        <v>161</v>
      </c>
      <c r="L149" s="299"/>
      <c r="M149" s="365" t="s">
        <v>1</v>
      </c>
      <c r="N149" s="366" t="s">
        <v>38</v>
      </c>
      <c r="P149" s="367">
        <f>O149*H149</f>
        <v>0</v>
      </c>
      <c r="Q149" s="367">
        <v>2.2899999999999999E-3</v>
      </c>
      <c r="R149" s="367">
        <f>Q149*H149</f>
        <v>7.9600399999999988E-2</v>
      </c>
      <c r="S149" s="367">
        <v>0</v>
      </c>
      <c r="T149" s="368">
        <f>S149*H149</f>
        <v>0</v>
      </c>
      <c r="AR149" s="369" t="s">
        <v>206</v>
      </c>
      <c r="AT149" s="369" t="s">
        <v>157</v>
      </c>
      <c r="AU149" s="369" t="s">
        <v>83</v>
      </c>
      <c r="AY149" s="291" t="s">
        <v>155</v>
      </c>
      <c r="BE149" s="370">
        <f>IF(N149="základní",J149,0)</f>
        <v>0</v>
      </c>
      <c r="BF149" s="370">
        <f>IF(N149="snížená",J149,0)</f>
        <v>0</v>
      </c>
      <c r="BG149" s="370">
        <f>IF(N149="zákl. přenesená",J149,0)</f>
        <v>0</v>
      </c>
      <c r="BH149" s="370">
        <f>IF(N149="sníž. přenesená",J149,0)</f>
        <v>0</v>
      </c>
      <c r="BI149" s="370">
        <f>IF(N149="nulová",J149,0)</f>
        <v>0</v>
      </c>
      <c r="BJ149" s="291" t="s">
        <v>81</v>
      </c>
      <c r="BK149" s="370">
        <f>ROUND(I149*H149,2)</f>
        <v>0</v>
      </c>
      <c r="BL149" s="291" t="s">
        <v>206</v>
      </c>
      <c r="BM149" s="369" t="s">
        <v>2307</v>
      </c>
    </row>
    <row r="150" spans="2:65" s="284" customFormat="1">
      <c r="B150" s="299"/>
      <c r="C150" s="45"/>
      <c r="D150" s="402" t="s">
        <v>163</v>
      </c>
      <c r="E150" s="45"/>
      <c r="F150" s="403" t="s">
        <v>1159</v>
      </c>
      <c r="G150" s="45"/>
      <c r="H150" s="45"/>
      <c r="I150" s="371"/>
      <c r="J150" s="45"/>
      <c r="K150" s="45"/>
      <c r="L150" s="299"/>
      <c r="M150" s="372"/>
      <c r="T150" s="308"/>
      <c r="AT150" s="291" t="s">
        <v>163</v>
      </c>
      <c r="AU150" s="291" t="s">
        <v>83</v>
      </c>
    </row>
    <row r="151" spans="2:65" s="290" customFormat="1">
      <c r="B151" s="373"/>
      <c r="C151" s="408"/>
      <c r="D151" s="409" t="s">
        <v>2204</v>
      </c>
      <c r="E151" s="408"/>
      <c r="F151" s="410" t="s">
        <v>2306</v>
      </c>
      <c r="G151" s="408"/>
      <c r="H151" s="411">
        <v>34.76</v>
      </c>
      <c r="I151" s="375"/>
      <c r="J151" s="408"/>
      <c r="K151" s="408"/>
      <c r="L151" s="373"/>
      <c r="M151" s="376"/>
      <c r="T151" s="377"/>
      <c r="AT151" s="374" t="s">
        <v>2204</v>
      </c>
      <c r="AU151" s="374" t="s">
        <v>83</v>
      </c>
      <c r="AV151" s="290" t="s">
        <v>83</v>
      </c>
      <c r="AW151" s="290" t="s">
        <v>4</v>
      </c>
      <c r="AX151" s="290" t="s">
        <v>81</v>
      </c>
      <c r="AY151" s="374" t="s">
        <v>155</v>
      </c>
    </row>
    <row r="152" spans="2:65" s="284" customFormat="1" ht="24.2" customHeight="1">
      <c r="B152" s="362"/>
      <c r="C152" s="398" t="s">
        <v>377</v>
      </c>
      <c r="D152" s="398" t="s">
        <v>157</v>
      </c>
      <c r="E152" s="399" t="s">
        <v>1397</v>
      </c>
      <c r="F152" s="277" t="s">
        <v>1398</v>
      </c>
      <c r="G152" s="400" t="s">
        <v>173</v>
      </c>
      <c r="H152" s="401">
        <v>1.32</v>
      </c>
      <c r="I152" s="364"/>
      <c r="J152" s="440">
        <f>ROUND(I152*H152,2)</f>
        <v>0</v>
      </c>
      <c r="K152" s="277" t="s">
        <v>161</v>
      </c>
      <c r="L152" s="299"/>
      <c r="M152" s="365" t="s">
        <v>1</v>
      </c>
      <c r="N152" s="366" t="s">
        <v>38</v>
      </c>
      <c r="P152" s="367">
        <f>O152*H152</f>
        <v>0</v>
      </c>
      <c r="Q152" s="367">
        <v>5.1399999999999996E-3</v>
      </c>
      <c r="R152" s="367">
        <f>Q152*H152</f>
        <v>6.7847999999999997E-3</v>
      </c>
      <c r="S152" s="367">
        <v>0</v>
      </c>
      <c r="T152" s="368">
        <f>S152*H152</f>
        <v>0</v>
      </c>
      <c r="AR152" s="369" t="s">
        <v>206</v>
      </c>
      <c r="AT152" s="369" t="s">
        <v>157</v>
      </c>
      <c r="AU152" s="369" t="s">
        <v>83</v>
      </c>
      <c r="AY152" s="291" t="s">
        <v>155</v>
      </c>
      <c r="BE152" s="370">
        <f>IF(N152="základní",J152,0)</f>
        <v>0</v>
      </c>
      <c r="BF152" s="370">
        <f>IF(N152="snížená",J152,0)</f>
        <v>0</v>
      </c>
      <c r="BG152" s="370">
        <f>IF(N152="zákl. přenesená",J152,0)</f>
        <v>0</v>
      </c>
      <c r="BH152" s="370">
        <f>IF(N152="sníž. přenesená",J152,0)</f>
        <v>0</v>
      </c>
      <c r="BI152" s="370">
        <f>IF(N152="nulová",J152,0)</f>
        <v>0</v>
      </c>
      <c r="BJ152" s="291" t="s">
        <v>81</v>
      </c>
      <c r="BK152" s="370">
        <f>ROUND(I152*H152,2)</f>
        <v>0</v>
      </c>
      <c r="BL152" s="291" t="s">
        <v>206</v>
      </c>
      <c r="BM152" s="369" t="s">
        <v>2305</v>
      </c>
    </row>
    <row r="153" spans="2:65" s="284" customFormat="1">
      <c r="B153" s="299"/>
      <c r="C153" s="45"/>
      <c r="D153" s="402" t="s">
        <v>163</v>
      </c>
      <c r="E153" s="45"/>
      <c r="F153" s="403" t="s">
        <v>1399</v>
      </c>
      <c r="G153" s="45"/>
      <c r="H153" s="45"/>
      <c r="I153" s="371"/>
      <c r="J153" s="45"/>
      <c r="K153" s="45"/>
      <c r="L153" s="299"/>
      <c r="M153" s="372"/>
      <c r="T153" s="308"/>
      <c r="AT153" s="291" t="s">
        <v>163</v>
      </c>
      <c r="AU153" s="291" t="s">
        <v>83</v>
      </c>
    </row>
    <row r="154" spans="2:65" s="290" customFormat="1">
      <c r="B154" s="373"/>
      <c r="C154" s="408"/>
      <c r="D154" s="409" t="s">
        <v>2204</v>
      </c>
      <c r="E154" s="408"/>
      <c r="F154" s="410" t="s">
        <v>2304</v>
      </c>
      <c r="G154" s="408"/>
      <c r="H154" s="411">
        <v>1.32</v>
      </c>
      <c r="I154" s="375"/>
      <c r="J154" s="408"/>
      <c r="K154" s="408"/>
      <c r="L154" s="373"/>
      <c r="M154" s="376"/>
      <c r="T154" s="377"/>
      <c r="AT154" s="374" t="s">
        <v>2204</v>
      </c>
      <c r="AU154" s="374" t="s">
        <v>83</v>
      </c>
      <c r="AV154" s="290" t="s">
        <v>83</v>
      </c>
      <c r="AW154" s="290" t="s">
        <v>4</v>
      </c>
      <c r="AX154" s="290" t="s">
        <v>81</v>
      </c>
      <c r="AY154" s="374" t="s">
        <v>155</v>
      </c>
    </row>
    <row r="155" spans="2:65" s="284" customFormat="1" ht="24.2" customHeight="1">
      <c r="B155" s="362"/>
      <c r="C155" s="398" t="s">
        <v>279</v>
      </c>
      <c r="D155" s="398" t="s">
        <v>157</v>
      </c>
      <c r="E155" s="399" t="s">
        <v>1160</v>
      </c>
      <c r="F155" s="277" t="s">
        <v>1161</v>
      </c>
      <c r="G155" s="400" t="s">
        <v>173</v>
      </c>
      <c r="H155" s="401">
        <v>13.86</v>
      </c>
      <c r="I155" s="364"/>
      <c r="J155" s="440">
        <f>ROUND(I155*H155,2)</f>
        <v>0</v>
      </c>
      <c r="K155" s="277" t="s">
        <v>161</v>
      </c>
      <c r="L155" s="299"/>
      <c r="M155" s="365" t="s">
        <v>1</v>
      </c>
      <c r="N155" s="366" t="s">
        <v>38</v>
      </c>
      <c r="P155" s="367">
        <f>O155*H155</f>
        <v>0</v>
      </c>
      <c r="Q155" s="367">
        <v>7.1399999999999996E-3</v>
      </c>
      <c r="R155" s="367">
        <f>Q155*H155</f>
        <v>9.896039999999999E-2</v>
      </c>
      <c r="S155" s="367">
        <v>0</v>
      </c>
      <c r="T155" s="368">
        <f>S155*H155</f>
        <v>0</v>
      </c>
      <c r="AR155" s="369" t="s">
        <v>206</v>
      </c>
      <c r="AT155" s="369" t="s">
        <v>157</v>
      </c>
      <c r="AU155" s="369" t="s">
        <v>83</v>
      </c>
      <c r="AY155" s="291" t="s">
        <v>155</v>
      </c>
      <c r="BE155" s="370">
        <f>IF(N155="základní",J155,0)</f>
        <v>0</v>
      </c>
      <c r="BF155" s="370">
        <f>IF(N155="snížená",J155,0)</f>
        <v>0</v>
      </c>
      <c r="BG155" s="370">
        <f>IF(N155="zákl. přenesená",J155,0)</f>
        <v>0</v>
      </c>
      <c r="BH155" s="370">
        <f>IF(N155="sníž. přenesená",J155,0)</f>
        <v>0</v>
      </c>
      <c r="BI155" s="370">
        <f>IF(N155="nulová",J155,0)</f>
        <v>0</v>
      </c>
      <c r="BJ155" s="291" t="s">
        <v>81</v>
      </c>
      <c r="BK155" s="370">
        <f>ROUND(I155*H155,2)</f>
        <v>0</v>
      </c>
      <c r="BL155" s="291" t="s">
        <v>206</v>
      </c>
      <c r="BM155" s="369" t="s">
        <v>2303</v>
      </c>
    </row>
    <row r="156" spans="2:65" s="284" customFormat="1">
      <c r="B156" s="299"/>
      <c r="C156" s="45"/>
      <c r="D156" s="402" t="s">
        <v>163</v>
      </c>
      <c r="E156" s="45"/>
      <c r="F156" s="403" t="s">
        <v>1162</v>
      </c>
      <c r="G156" s="45"/>
      <c r="H156" s="45"/>
      <c r="I156" s="371"/>
      <c r="J156" s="45"/>
      <c r="K156" s="45"/>
      <c r="L156" s="299"/>
      <c r="M156" s="372"/>
      <c r="T156" s="308"/>
      <c r="AT156" s="291" t="s">
        <v>163</v>
      </c>
      <c r="AU156" s="291" t="s">
        <v>83</v>
      </c>
    </row>
    <row r="157" spans="2:65" s="290" customFormat="1">
      <c r="B157" s="373"/>
      <c r="C157" s="408"/>
      <c r="D157" s="409" t="s">
        <v>2204</v>
      </c>
      <c r="E157" s="408"/>
      <c r="F157" s="410" t="s">
        <v>2302</v>
      </c>
      <c r="G157" s="408"/>
      <c r="H157" s="411">
        <v>13.86</v>
      </c>
      <c r="I157" s="375"/>
      <c r="J157" s="408"/>
      <c r="K157" s="408"/>
      <c r="L157" s="373"/>
      <c r="M157" s="376"/>
      <c r="T157" s="377"/>
      <c r="AT157" s="374" t="s">
        <v>2204</v>
      </c>
      <c r="AU157" s="374" t="s">
        <v>83</v>
      </c>
      <c r="AV157" s="290" t="s">
        <v>83</v>
      </c>
      <c r="AW157" s="290" t="s">
        <v>4</v>
      </c>
      <c r="AX157" s="290" t="s">
        <v>81</v>
      </c>
      <c r="AY157" s="374" t="s">
        <v>155</v>
      </c>
    </row>
    <row r="158" spans="2:65" s="284" customFormat="1" ht="24.2" customHeight="1">
      <c r="B158" s="362"/>
      <c r="C158" s="398" t="s">
        <v>386</v>
      </c>
      <c r="D158" s="398" t="s">
        <v>157</v>
      </c>
      <c r="E158" s="399" t="s">
        <v>1400</v>
      </c>
      <c r="F158" s="277" t="s">
        <v>1401</v>
      </c>
      <c r="G158" s="400" t="s">
        <v>173</v>
      </c>
      <c r="H158" s="401">
        <v>17.93</v>
      </c>
      <c r="I158" s="364"/>
      <c r="J158" s="440">
        <f>ROUND(I158*H158,2)</f>
        <v>0</v>
      </c>
      <c r="K158" s="277" t="s">
        <v>161</v>
      </c>
      <c r="L158" s="299"/>
      <c r="M158" s="365" t="s">
        <v>1</v>
      </c>
      <c r="N158" s="366" t="s">
        <v>38</v>
      </c>
      <c r="P158" s="367">
        <f>O158*H158</f>
        <v>0</v>
      </c>
      <c r="Q158" s="367">
        <v>8.5800000000000008E-3</v>
      </c>
      <c r="R158" s="367">
        <f>Q158*H158</f>
        <v>0.15383940000000002</v>
      </c>
      <c r="S158" s="367">
        <v>0</v>
      </c>
      <c r="T158" s="368">
        <f>S158*H158</f>
        <v>0</v>
      </c>
      <c r="AR158" s="369" t="s">
        <v>206</v>
      </c>
      <c r="AT158" s="369" t="s">
        <v>157</v>
      </c>
      <c r="AU158" s="369" t="s">
        <v>83</v>
      </c>
      <c r="AY158" s="291" t="s">
        <v>155</v>
      </c>
      <c r="BE158" s="370">
        <f>IF(N158="základní",J158,0)</f>
        <v>0</v>
      </c>
      <c r="BF158" s="370">
        <f>IF(N158="snížená",J158,0)</f>
        <v>0</v>
      </c>
      <c r="BG158" s="370">
        <f>IF(N158="zákl. přenesená",J158,0)</f>
        <v>0</v>
      </c>
      <c r="BH158" s="370">
        <f>IF(N158="sníž. přenesená",J158,0)</f>
        <v>0</v>
      </c>
      <c r="BI158" s="370">
        <f>IF(N158="nulová",J158,0)</f>
        <v>0</v>
      </c>
      <c r="BJ158" s="291" t="s">
        <v>81</v>
      </c>
      <c r="BK158" s="370">
        <f>ROUND(I158*H158,2)</f>
        <v>0</v>
      </c>
      <c r="BL158" s="291" t="s">
        <v>206</v>
      </c>
      <c r="BM158" s="369" t="s">
        <v>2301</v>
      </c>
    </row>
    <row r="159" spans="2:65" s="284" customFormat="1">
      <c r="B159" s="299"/>
      <c r="C159" s="45"/>
      <c r="D159" s="402" t="s">
        <v>163</v>
      </c>
      <c r="E159" s="45"/>
      <c r="F159" s="403" t="s">
        <v>1402</v>
      </c>
      <c r="G159" s="45"/>
      <c r="H159" s="45"/>
      <c r="I159" s="371"/>
      <c r="J159" s="45"/>
      <c r="K159" s="45"/>
      <c r="L159" s="299"/>
      <c r="M159" s="372"/>
      <c r="T159" s="308"/>
      <c r="AT159" s="291" t="s">
        <v>163</v>
      </c>
      <c r="AU159" s="291" t="s">
        <v>83</v>
      </c>
    </row>
    <row r="160" spans="2:65" s="290" customFormat="1">
      <c r="B160" s="373"/>
      <c r="C160" s="408"/>
      <c r="D160" s="409" t="s">
        <v>2204</v>
      </c>
      <c r="E160" s="408"/>
      <c r="F160" s="410" t="s">
        <v>2300</v>
      </c>
      <c r="G160" s="408"/>
      <c r="H160" s="411">
        <v>17.93</v>
      </c>
      <c r="I160" s="375"/>
      <c r="J160" s="408"/>
      <c r="K160" s="408"/>
      <c r="L160" s="373"/>
      <c r="M160" s="376"/>
      <c r="T160" s="377"/>
      <c r="AT160" s="374" t="s">
        <v>2204</v>
      </c>
      <c r="AU160" s="374" t="s">
        <v>83</v>
      </c>
      <c r="AV160" s="290" t="s">
        <v>83</v>
      </c>
      <c r="AW160" s="290" t="s">
        <v>4</v>
      </c>
      <c r="AX160" s="290" t="s">
        <v>81</v>
      </c>
      <c r="AY160" s="374" t="s">
        <v>155</v>
      </c>
    </row>
    <row r="161" spans="2:65" s="284" customFormat="1" ht="24.2" customHeight="1">
      <c r="B161" s="362"/>
      <c r="C161" s="398" t="s">
        <v>284</v>
      </c>
      <c r="D161" s="398" t="s">
        <v>157</v>
      </c>
      <c r="E161" s="399" t="s">
        <v>1403</v>
      </c>
      <c r="F161" s="277" t="s">
        <v>1404</v>
      </c>
      <c r="G161" s="400" t="s">
        <v>173</v>
      </c>
      <c r="H161" s="401">
        <v>10.01</v>
      </c>
      <c r="I161" s="364"/>
      <c r="J161" s="440">
        <f>ROUND(I161*H161,2)</f>
        <v>0</v>
      </c>
      <c r="K161" s="277" t="s">
        <v>161</v>
      </c>
      <c r="L161" s="299"/>
      <c r="M161" s="365" t="s">
        <v>1</v>
      </c>
      <c r="N161" s="366" t="s">
        <v>38</v>
      </c>
      <c r="P161" s="367">
        <f>O161*H161</f>
        <v>0</v>
      </c>
      <c r="Q161" s="367">
        <v>9.5499999999999995E-3</v>
      </c>
      <c r="R161" s="367">
        <f>Q161*H161</f>
        <v>9.5595499999999986E-2</v>
      </c>
      <c r="S161" s="367">
        <v>0</v>
      </c>
      <c r="T161" s="368">
        <f>S161*H161</f>
        <v>0</v>
      </c>
      <c r="AR161" s="369" t="s">
        <v>206</v>
      </c>
      <c r="AT161" s="369" t="s">
        <v>157</v>
      </c>
      <c r="AU161" s="369" t="s">
        <v>83</v>
      </c>
      <c r="AY161" s="291" t="s">
        <v>155</v>
      </c>
      <c r="BE161" s="370">
        <f>IF(N161="základní",J161,0)</f>
        <v>0</v>
      </c>
      <c r="BF161" s="370">
        <f>IF(N161="snížená",J161,0)</f>
        <v>0</v>
      </c>
      <c r="BG161" s="370">
        <f>IF(N161="zákl. přenesená",J161,0)</f>
        <v>0</v>
      </c>
      <c r="BH161" s="370">
        <f>IF(N161="sníž. přenesená",J161,0)</f>
        <v>0</v>
      </c>
      <c r="BI161" s="370">
        <f>IF(N161="nulová",J161,0)</f>
        <v>0</v>
      </c>
      <c r="BJ161" s="291" t="s">
        <v>81</v>
      </c>
      <c r="BK161" s="370">
        <f>ROUND(I161*H161,2)</f>
        <v>0</v>
      </c>
      <c r="BL161" s="291" t="s">
        <v>206</v>
      </c>
      <c r="BM161" s="369" t="s">
        <v>2299</v>
      </c>
    </row>
    <row r="162" spans="2:65" s="284" customFormat="1">
      <c r="B162" s="299"/>
      <c r="C162" s="45"/>
      <c r="D162" s="402" t="s">
        <v>163</v>
      </c>
      <c r="E162" s="45"/>
      <c r="F162" s="403" t="s">
        <v>1405</v>
      </c>
      <c r="G162" s="45"/>
      <c r="H162" s="45"/>
      <c r="I162" s="371"/>
      <c r="J162" s="45"/>
      <c r="K162" s="45"/>
      <c r="L162" s="299"/>
      <c r="M162" s="372"/>
      <c r="T162" s="308"/>
      <c r="AT162" s="291" t="s">
        <v>163</v>
      </c>
      <c r="AU162" s="291" t="s">
        <v>83</v>
      </c>
    </row>
    <row r="163" spans="2:65" s="290" customFormat="1">
      <c r="B163" s="373"/>
      <c r="C163" s="408"/>
      <c r="D163" s="409" t="s">
        <v>2204</v>
      </c>
      <c r="E163" s="408"/>
      <c r="F163" s="410" t="s">
        <v>2298</v>
      </c>
      <c r="G163" s="408"/>
      <c r="H163" s="411">
        <v>10.01</v>
      </c>
      <c r="I163" s="375"/>
      <c r="J163" s="408"/>
      <c r="K163" s="408"/>
      <c r="L163" s="373"/>
      <c r="M163" s="376"/>
      <c r="T163" s="377"/>
      <c r="AT163" s="374" t="s">
        <v>2204</v>
      </c>
      <c r="AU163" s="374" t="s">
        <v>83</v>
      </c>
      <c r="AV163" s="290" t="s">
        <v>83</v>
      </c>
      <c r="AW163" s="290" t="s">
        <v>4</v>
      </c>
      <c r="AX163" s="290" t="s">
        <v>81</v>
      </c>
      <c r="AY163" s="374" t="s">
        <v>155</v>
      </c>
    </row>
    <row r="164" spans="2:65" s="284" customFormat="1" ht="24.2" customHeight="1">
      <c r="B164" s="362"/>
      <c r="C164" s="426" t="s">
        <v>402</v>
      </c>
      <c r="D164" s="426" t="s">
        <v>157</v>
      </c>
      <c r="E164" s="427" t="s">
        <v>1406</v>
      </c>
      <c r="F164" s="428" t="s">
        <v>1407</v>
      </c>
      <c r="G164" s="429" t="s">
        <v>173</v>
      </c>
      <c r="H164" s="424">
        <v>10</v>
      </c>
      <c r="I164" s="364"/>
      <c r="J164" s="443">
        <f>ROUND(I164*H164,2)</f>
        <v>0</v>
      </c>
      <c r="K164" s="428" t="s">
        <v>161</v>
      </c>
      <c r="L164" s="299"/>
      <c r="M164" s="365" t="s">
        <v>1</v>
      </c>
      <c r="N164" s="366" t="s">
        <v>38</v>
      </c>
      <c r="P164" s="367">
        <f>O164*H164</f>
        <v>0</v>
      </c>
      <c r="Q164" s="367">
        <v>1.3480000000000001E-2</v>
      </c>
      <c r="R164" s="367">
        <f>Q164*H164</f>
        <v>0.1348</v>
      </c>
      <c r="S164" s="367">
        <v>0</v>
      </c>
      <c r="T164" s="368">
        <f>S164*H164</f>
        <v>0</v>
      </c>
      <c r="AR164" s="369" t="s">
        <v>206</v>
      </c>
      <c r="AT164" s="369" t="s">
        <v>157</v>
      </c>
      <c r="AU164" s="369" t="s">
        <v>83</v>
      </c>
      <c r="AY164" s="291" t="s">
        <v>155</v>
      </c>
      <c r="BE164" s="370">
        <f>IF(N164="základní",J164,0)</f>
        <v>0</v>
      </c>
      <c r="BF164" s="370">
        <f>IF(N164="snížená",J164,0)</f>
        <v>0</v>
      </c>
      <c r="BG164" s="370">
        <f>IF(N164="zákl. přenesená",J164,0)</f>
        <v>0</v>
      </c>
      <c r="BH164" s="370">
        <f>IF(N164="sníž. přenesená",J164,0)</f>
        <v>0</v>
      </c>
      <c r="BI164" s="370">
        <f>IF(N164="nulová",J164,0)</f>
        <v>0</v>
      </c>
      <c r="BJ164" s="291" t="s">
        <v>81</v>
      </c>
      <c r="BK164" s="370">
        <f>ROUND(I164*H164,2)</f>
        <v>0</v>
      </c>
      <c r="BL164" s="291" t="s">
        <v>206</v>
      </c>
      <c r="BM164" s="369" t="s">
        <v>2297</v>
      </c>
    </row>
    <row r="165" spans="2:65" s="284" customFormat="1">
      <c r="B165" s="299"/>
      <c r="C165" s="45"/>
      <c r="D165" s="402" t="s">
        <v>163</v>
      </c>
      <c r="E165" s="45"/>
      <c r="F165" s="403" t="s">
        <v>1408</v>
      </c>
      <c r="G165" s="45"/>
      <c r="H165" s="45"/>
      <c r="I165" s="371"/>
      <c r="J165" s="45"/>
      <c r="K165" s="45"/>
      <c r="L165" s="299"/>
      <c r="M165" s="372"/>
      <c r="T165" s="308"/>
      <c r="AT165" s="291" t="s">
        <v>163</v>
      </c>
      <c r="AU165" s="291" t="s">
        <v>83</v>
      </c>
    </row>
    <row r="166" spans="2:65" s="284" customFormat="1" ht="24.2" customHeight="1">
      <c r="B166" s="362"/>
      <c r="C166" s="398" t="s">
        <v>291</v>
      </c>
      <c r="D166" s="398" t="s">
        <v>157</v>
      </c>
      <c r="E166" s="399" t="s">
        <v>1409</v>
      </c>
      <c r="F166" s="277" t="s">
        <v>1410</v>
      </c>
      <c r="G166" s="400" t="s">
        <v>173</v>
      </c>
      <c r="H166" s="401">
        <v>123.09</v>
      </c>
      <c r="I166" s="364"/>
      <c r="J166" s="440">
        <f>ROUND(I166*H166,2)</f>
        <v>0</v>
      </c>
      <c r="K166" s="277" t="s">
        <v>161</v>
      </c>
      <c r="L166" s="299"/>
      <c r="M166" s="365" t="s">
        <v>1</v>
      </c>
      <c r="N166" s="366" t="s">
        <v>38</v>
      </c>
      <c r="P166" s="367">
        <f>O166*H166</f>
        <v>0</v>
      </c>
      <c r="Q166" s="367">
        <v>5.11E-2</v>
      </c>
      <c r="R166" s="367">
        <f>Q166*H166</f>
        <v>6.2898990000000001</v>
      </c>
      <c r="S166" s="367">
        <v>0</v>
      </c>
      <c r="T166" s="368">
        <f>S166*H166</f>
        <v>0</v>
      </c>
      <c r="AR166" s="369" t="s">
        <v>206</v>
      </c>
      <c r="AT166" s="369" t="s">
        <v>157</v>
      </c>
      <c r="AU166" s="369" t="s">
        <v>83</v>
      </c>
      <c r="AY166" s="291" t="s">
        <v>155</v>
      </c>
      <c r="BE166" s="370">
        <f>IF(N166="základní",J166,0)</f>
        <v>0</v>
      </c>
      <c r="BF166" s="370">
        <f>IF(N166="snížená",J166,0)</f>
        <v>0</v>
      </c>
      <c r="BG166" s="370">
        <f>IF(N166="zákl. přenesená",J166,0)</f>
        <v>0</v>
      </c>
      <c r="BH166" s="370">
        <f>IF(N166="sníž. přenesená",J166,0)</f>
        <v>0</v>
      </c>
      <c r="BI166" s="370">
        <f>IF(N166="nulová",J166,0)</f>
        <v>0</v>
      </c>
      <c r="BJ166" s="291" t="s">
        <v>81</v>
      </c>
      <c r="BK166" s="370">
        <f>ROUND(I166*H166,2)</f>
        <v>0</v>
      </c>
      <c r="BL166" s="291" t="s">
        <v>206</v>
      </c>
      <c r="BM166" s="369" t="s">
        <v>2296</v>
      </c>
    </row>
    <row r="167" spans="2:65" s="284" customFormat="1">
      <c r="B167" s="299"/>
      <c r="C167" s="45"/>
      <c r="D167" s="402" t="s">
        <v>163</v>
      </c>
      <c r="E167" s="45"/>
      <c r="F167" s="403" t="s">
        <v>1411</v>
      </c>
      <c r="G167" s="45"/>
      <c r="H167" s="45"/>
      <c r="I167" s="371"/>
      <c r="J167" s="45"/>
      <c r="K167" s="45"/>
      <c r="L167" s="299"/>
      <c r="M167" s="372"/>
      <c r="T167" s="308"/>
      <c r="AT167" s="291" t="s">
        <v>163</v>
      </c>
      <c r="AU167" s="291" t="s">
        <v>83</v>
      </c>
    </row>
    <row r="168" spans="2:65" s="290" customFormat="1">
      <c r="B168" s="373"/>
      <c r="C168" s="408"/>
      <c r="D168" s="409" t="s">
        <v>2204</v>
      </c>
      <c r="E168" s="408"/>
      <c r="F168" s="410" t="s">
        <v>2295</v>
      </c>
      <c r="G168" s="408"/>
      <c r="H168" s="411">
        <v>123.09</v>
      </c>
      <c r="I168" s="375"/>
      <c r="J168" s="408"/>
      <c r="K168" s="408"/>
      <c r="L168" s="373"/>
      <c r="M168" s="376"/>
      <c r="T168" s="377"/>
      <c r="AT168" s="374" t="s">
        <v>2204</v>
      </c>
      <c r="AU168" s="374" t="s">
        <v>83</v>
      </c>
      <c r="AV168" s="290" t="s">
        <v>83</v>
      </c>
      <c r="AW168" s="290" t="s">
        <v>4</v>
      </c>
      <c r="AX168" s="290" t="s">
        <v>81</v>
      </c>
      <c r="AY168" s="374" t="s">
        <v>155</v>
      </c>
    </row>
    <row r="169" spans="2:65" s="284" customFormat="1" ht="24.2" customHeight="1">
      <c r="B169" s="362"/>
      <c r="C169" s="398" t="s">
        <v>410</v>
      </c>
      <c r="D169" s="398" t="s">
        <v>157</v>
      </c>
      <c r="E169" s="399" t="s">
        <v>1412</v>
      </c>
      <c r="F169" s="277" t="s">
        <v>1413</v>
      </c>
      <c r="G169" s="400" t="s">
        <v>173</v>
      </c>
      <c r="H169" s="401">
        <v>33.11</v>
      </c>
      <c r="I169" s="364"/>
      <c r="J169" s="440">
        <f>ROUND(I169*H169,2)</f>
        <v>0</v>
      </c>
      <c r="K169" s="277" t="s">
        <v>161</v>
      </c>
      <c r="L169" s="299"/>
      <c r="M169" s="365" t="s">
        <v>1</v>
      </c>
      <c r="N169" s="366" t="s">
        <v>38</v>
      </c>
      <c r="P169" s="367">
        <f>O169*H169</f>
        <v>0</v>
      </c>
      <c r="Q169" s="367">
        <v>3.1699999999999999E-2</v>
      </c>
      <c r="R169" s="367">
        <f>Q169*H169</f>
        <v>1.049587</v>
      </c>
      <c r="S169" s="367">
        <v>0</v>
      </c>
      <c r="T169" s="368">
        <f>S169*H169</f>
        <v>0</v>
      </c>
      <c r="AR169" s="369" t="s">
        <v>206</v>
      </c>
      <c r="AT169" s="369" t="s">
        <v>157</v>
      </c>
      <c r="AU169" s="369" t="s">
        <v>83</v>
      </c>
      <c r="AY169" s="291" t="s">
        <v>155</v>
      </c>
      <c r="BE169" s="370">
        <f>IF(N169="základní",J169,0)</f>
        <v>0</v>
      </c>
      <c r="BF169" s="370">
        <f>IF(N169="snížená",J169,0)</f>
        <v>0</v>
      </c>
      <c r="BG169" s="370">
        <f>IF(N169="zákl. přenesená",J169,0)</f>
        <v>0</v>
      </c>
      <c r="BH169" s="370">
        <f>IF(N169="sníž. přenesená",J169,0)</f>
        <v>0</v>
      </c>
      <c r="BI169" s="370">
        <f>IF(N169="nulová",J169,0)</f>
        <v>0</v>
      </c>
      <c r="BJ169" s="291" t="s">
        <v>81</v>
      </c>
      <c r="BK169" s="370">
        <f>ROUND(I169*H169,2)</f>
        <v>0</v>
      </c>
      <c r="BL169" s="291" t="s">
        <v>206</v>
      </c>
      <c r="BM169" s="369" t="s">
        <v>2294</v>
      </c>
    </row>
    <row r="170" spans="2:65" s="284" customFormat="1">
      <c r="B170" s="299"/>
      <c r="C170" s="45"/>
      <c r="D170" s="402" t="s">
        <v>163</v>
      </c>
      <c r="E170" s="45"/>
      <c r="F170" s="403" t="s">
        <v>1414</v>
      </c>
      <c r="G170" s="45"/>
      <c r="H170" s="45"/>
      <c r="I170" s="371"/>
      <c r="J170" s="45"/>
      <c r="K170" s="45"/>
      <c r="L170" s="299"/>
      <c r="M170" s="372"/>
      <c r="T170" s="308"/>
      <c r="AT170" s="291" t="s">
        <v>163</v>
      </c>
      <c r="AU170" s="291" t="s">
        <v>83</v>
      </c>
    </row>
    <row r="171" spans="2:65" s="290" customFormat="1">
      <c r="B171" s="373"/>
      <c r="C171" s="408"/>
      <c r="D171" s="409" t="s">
        <v>2204</v>
      </c>
      <c r="E171" s="408"/>
      <c r="F171" s="410" t="s">
        <v>2293</v>
      </c>
      <c r="G171" s="408"/>
      <c r="H171" s="411">
        <v>33.11</v>
      </c>
      <c r="I171" s="375"/>
      <c r="J171" s="408"/>
      <c r="K171" s="408"/>
      <c r="L171" s="373"/>
      <c r="M171" s="376"/>
      <c r="T171" s="377"/>
      <c r="AT171" s="374" t="s">
        <v>2204</v>
      </c>
      <c r="AU171" s="374" t="s">
        <v>83</v>
      </c>
      <c r="AV171" s="290" t="s">
        <v>83</v>
      </c>
      <c r="AW171" s="290" t="s">
        <v>4</v>
      </c>
      <c r="AX171" s="290" t="s">
        <v>81</v>
      </c>
      <c r="AY171" s="374" t="s">
        <v>155</v>
      </c>
    </row>
    <row r="172" spans="2:65" s="284" customFormat="1" ht="24.2" customHeight="1">
      <c r="B172" s="362"/>
      <c r="C172" s="398" t="s">
        <v>295</v>
      </c>
      <c r="D172" s="398" t="s">
        <v>157</v>
      </c>
      <c r="E172" s="399" t="s">
        <v>1415</v>
      </c>
      <c r="F172" s="277" t="s">
        <v>1416</v>
      </c>
      <c r="G172" s="400" t="s">
        <v>235</v>
      </c>
      <c r="H172" s="401">
        <v>7.84</v>
      </c>
      <c r="I172" s="364"/>
      <c r="J172" s="440">
        <f>ROUND(I172*H172,2)</f>
        <v>0</v>
      </c>
      <c r="K172" s="277" t="s">
        <v>161</v>
      </c>
      <c r="L172" s="299"/>
      <c r="M172" s="365" t="s">
        <v>1</v>
      </c>
      <c r="N172" s="366" t="s">
        <v>38</v>
      </c>
      <c r="P172" s="367">
        <f>O172*H172</f>
        <v>0</v>
      </c>
      <c r="Q172" s="367">
        <v>0</v>
      </c>
      <c r="R172" s="367">
        <f>Q172*H172</f>
        <v>0</v>
      </c>
      <c r="S172" s="367">
        <v>0</v>
      </c>
      <c r="T172" s="368">
        <f>S172*H172</f>
        <v>0</v>
      </c>
      <c r="AR172" s="369" t="s">
        <v>206</v>
      </c>
      <c r="AT172" s="369" t="s">
        <v>157</v>
      </c>
      <c r="AU172" s="369" t="s">
        <v>83</v>
      </c>
      <c r="AY172" s="291" t="s">
        <v>155</v>
      </c>
      <c r="BE172" s="370">
        <f>IF(N172="základní",J172,0)</f>
        <v>0</v>
      </c>
      <c r="BF172" s="370">
        <f>IF(N172="snížená",J172,0)</f>
        <v>0</v>
      </c>
      <c r="BG172" s="370">
        <f>IF(N172="zákl. přenesená",J172,0)</f>
        <v>0</v>
      </c>
      <c r="BH172" s="370">
        <f>IF(N172="sníž. přenesená",J172,0)</f>
        <v>0</v>
      </c>
      <c r="BI172" s="370">
        <f>IF(N172="nulová",J172,0)</f>
        <v>0</v>
      </c>
      <c r="BJ172" s="291" t="s">
        <v>81</v>
      </c>
      <c r="BK172" s="370">
        <f>ROUND(I172*H172,2)</f>
        <v>0</v>
      </c>
      <c r="BL172" s="291" t="s">
        <v>206</v>
      </c>
      <c r="BM172" s="369" t="s">
        <v>2292</v>
      </c>
    </row>
    <row r="173" spans="2:65" s="284" customFormat="1">
      <c r="B173" s="299"/>
      <c r="C173" s="45"/>
      <c r="D173" s="402" t="s">
        <v>163</v>
      </c>
      <c r="E173" s="45"/>
      <c r="F173" s="403" t="s">
        <v>1417</v>
      </c>
      <c r="G173" s="45"/>
      <c r="H173" s="45"/>
      <c r="I173" s="371"/>
      <c r="J173" s="45"/>
      <c r="K173" s="45"/>
      <c r="L173" s="299"/>
      <c r="M173" s="372"/>
      <c r="T173" s="308"/>
      <c r="AT173" s="291" t="s">
        <v>163</v>
      </c>
      <c r="AU173" s="291" t="s">
        <v>83</v>
      </c>
    </row>
    <row r="174" spans="2:65" s="289" customFormat="1" ht="22.9" customHeight="1">
      <c r="B174" s="350"/>
      <c r="C174" s="417"/>
      <c r="D174" s="418" t="s">
        <v>72</v>
      </c>
      <c r="E174" s="419" t="s">
        <v>1418</v>
      </c>
      <c r="F174" s="419" t="s">
        <v>1419</v>
      </c>
      <c r="G174" s="417"/>
      <c r="H174" s="417"/>
      <c r="I174" s="353"/>
      <c r="J174" s="442">
        <f>BK174</f>
        <v>0</v>
      </c>
      <c r="K174" s="417"/>
      <c r="L174" s="350"/>
      <c r="M174" s="355"/>
      <c r="P174" s="356">
        <f>SUM(P175:P224)</f>
        <v>0</v>
      </c>
      <c r="R174" s="356">
        <f>SUM(R175:R224)</f>
        <v>4.1095999999999995</v>
      </c>
      <c r="T174" s="357">
        <f>SUM(T175:T224)</f>
        <v>0</v>
      </c>
      <c r="AR174" s="351" t="s">
        <v>83</v>
      </c>
      <c r="AT174" s="358" t="s">
        <v>72</v>
      </c>
      <c r="AU174" s="358" t="s">
        <v>81</v>
      </c>
      <c r="AY174" s="351" t="s">
        <v>155</v>
      </c>
      <c r="BK174" s="359">
        <f>SUM(BK175:BK224)</f>
        <v>0</v>
      </c>
    </row>
    <row r="175" spans="2:65" s="284" customFormat="1" ht="16.5" customHeight="1">
      <c r="B175" s="362"/>
      <c r="C175" s="398" t="s">
        <v>426</v>
      </c>
      <c r="D175" s="398" t="s">
        <v>157</v>
      </c>
      <c r="E175" s="399" t="s">
        <v>1420</v>
      </c>
      <c r="F175" s="277" t="s">
        <v>1421</v>
      </c>
      <c r="G175" s="400" t="s">
        <v>1378</v>
      </c>
      <c r="H175" s="401">
        <v>1</v>
      </c>
      <c r="I175" s="364"/>
      <c r="J175" s="440">
        <f>ROUND(I175*H175,2)</f>
        <v>0</v>
      </c>
      <c r="K175" s="277" t="s">
        <v>161</v>
      </c>
      <c r="L175" s="299"/>
      <c r="M175" s="365" t="s">
        <v>1</v>
      </c>
      <c r="N175" s="366" t="s">
        <v>38</v>
      </c>
      <c r="P175" s="367">
        <f>O175*H175</f>
        <v>0</v>
      </c>
      <c r="Q175" s="367">
        <v>3.5999999999999999E-3</v>
      </c>
      <c r="R175" s="367">
        <f>Q175*H175</f>
        <v>3.5999999999999999E-3</v>
      </c>
      <c r="S175" s="367">
        <v>0</v>
      </c>
      <c r="T175" s="368">
        <f>S175*H175</f>
        <v>0</v>
      </c>
      <c r="AR175" s="369" t="s">
        <v>206</v>
      </c>
      <c r="AT175" s="369" t="s">
        <v>157</v>
      </c>
      <c r="AU175" s="369" t="s">
        <v>83</v>
      </c>
      <c r="AY175" s="291" t="s">
        <v>155</v>
      </c>
      <c r="BE175" s="370">
        <f>IF(N175="základní",J175,0)</f>
        <v>0</v>
      </c>
      <c r="BF175" s="370">
        <f>IF(N175="snížená",J175,0)</f>
        <v>0</v>
      </c>
      <c r="BG175" s="370">
        <f>IF(N175="zákl. přenesená",J175,0)</f>
        <v>0</v>
      </c>
      <c r="BH175" s="370">
        <f>IF(N175="sníž. přenesená",J175,0)</f>
        <v>0</v>
      </c>
      <c r="BI175" s="370">
        <f>IF(N175="nulová",J175,0)</f>
        <v>0</v>
      </c>
      <c r="BJ175" s="291" t="s">
        <v>81</v>
      </c>
      <c r="BK175" s="370">
        <f>ROUND(I175*H175,2)</f>
        <v>0</v>
      </c>
      <c r="BL175" s="291" t="s">
        <v>206</v>
      </c>
      <c r="BM175" s="369" t="s">
        <v>2291</v>
      </c>
    </row>
    <row r="176" spans="2:65" s="284" customFormat="1">
      <c r="B176" s="299"/>
      <c r="C176" s="45"/>
      <c r="D176" s="402" t="s">
        <v>163</v>
      </c>
      <c r="E176" s="45"/>
      <c r="F176" s="403" t="s">
        <v>1422</v>
      </c>
      <c r="G176" s="45"/>
      <c r="H176" s="45"/>
      <c r="I176" s="371"/>
      <c r="J176" s="45"/>
      <c r="K176" s="45"/>
      <c r="L176" s="299"/>
      <c r="M176" s="372"/>
      <c r="T176" s="308"/>
      <c r="AT176" s="291" t="s">
        <v>163</v>
      </c>
      <c r="AU176" s="291" t="s">
        <v>83</v>
      </c>
    </row>
    <row r="177" spans="2:65" s="284" customFormat="1" ht="16.5" customHeight="1">
      <c r="B177" s="362"/>
      <c r="C177" s="398" t="s">
        <v>300</v>
      </c>
      <c r="D177" s="398" t="s">
        <v>157</v>
      </c>
      <c r="E177" s="399" t="s">
        <v>1896</v>
      </c>
      <c r="F177" s="277" t="s">
        <v>1897</v>
      </c>
      <c r="G177" s="400" t="s">
        <v>1378</v>
      </c>
      <c r="H177" s="401">
        <v>1</v>
      </c>
      <c r="I177" s="364"/>
      <c r="J177" s="440">
        <f>ROUND(I177*H177,2)</f>
        <v>0</v>
      </c>
      <c r="K177" s="277" t="s">
        <v>161</v>
      </c>
      <c r="L177" s="299"/>
      <c r="M177" s="365" t="s">
        <v>1</v>
      </c>
      <c r="N177" s="366" t="s">
        <v>38</v>
      </c>
      <c r="P177" s="367">
        <f>O177*H177</f>
        <v>0</v>
      </c>
      <c r="Q177" s="367">
        <v>6.0600000000000003E-3</v>
      </c>
      <c r="R177" s="367">
        <f>Q177*H177</f>
        <v>6.0600000000000003E-3</v>
      </c>
      <c r="S177" s="367">
        <v>0</v>
      </c>
      <c r="T177" s="368">
        <f>S177*H177</f>
        <v>0</v>
      </c>
      <c r="AR177" s="369" t="s">
        <v>206</v>
      </c>
      <c r="AT177" s="369" t="s">
        <v>157</v>
      </c>
      <c r="AU177" s="369" t="s">
        <v>83</v>
      </c>
      <c r="AY177" s="291" t="s">
        <v>155</v>
      </c>
      <c r="BE177" s="370">
        <f>IF(N177="základní",J177,0)</f>
        <v>0</v>
      </c>
      <c r="BF177" s="370">
        <f>IF(N177="snížená",J177,0)</f>
        <v>0</v>
      </c>
      <c r="BG177" s="370">
        <f>IF(N177="zákl. přenesená",J177,0)</f>
        <v>0</v>
      </c>
      <c r="BH177" s="370">
        <f>IF(N177="sníž. přenesená",J177,0)</f>
        <v>0</v>
      </c>
      <c r="BI177" s="370">
        <f>IF(N177="nulová",J177,0)</f>
        <v>0</v>
      </c>
      <c r="BJ177" s="291" t="s">
        <v>81</v>
      </c>
      <c r="BK177" s="370">
        <f>ROUND(I177*H177,2)</f>
        <v>0</v>
      </c>
      <c r="BL177" s="291" t="s">
        <v>206</v>
      </c>
      <c r="BM177" s="369" t="s">
        <v>2290</v>
      </c>
    </row>
    <row r="178" spans="2:65" s="284" customFormat="1">
      <c r="B178" s="299"/>
      <c r="C178" s="45"/>
      <c r="D178" s="402" t="s">
        <v>163</v>
      </c>
      <c r="E178" s="45"/>
      <c r="F178" s="403" t="s">
        <v>1898</v>
      </c>
      <c r="G178" s="45"/>
      <c r="H178" s="45"/>
      <c r="I178" s="371"/>
      <c r="J178" s="45"/>
      <c r="K178" s="45"/>
      <c r="L178" s="299"/>
      <c r="M178" s="372"/>
      <c r="T178" s="308"/>
      <c r="AT178" s="291" t="s">
        <v>163</v>
      </c>
      <c r="AU178" s="291" t="s">
        <v>83</v>
      </c>
    </row>
    <row r="179" spans="2:65" s="284" customFormat="1" ht="16.5" customHeight="1">
      <c r="B179" s="362"/>
      <c r="C179" s="398" t="s">
        <v>439</v>
      </c>
      <c r="D179" s="398" t="s">
        <v>157</v>
      </c>
      <c r="E179" s="399" t="s">
        <v>1423</v>
      </c>
      <c r="F179" s="277" t="s">
        <v>1424</v>
      </c>
      <c r="G179" s="400" t="s">
        <v>1378</v>
      </c>
      <c r="H179" s="401">
        <v>1</v>
      </c>
      <c r="I179" s="364"/>
      <c r="J179" s="440">
        <f>ROUND(I179*H179,2)</f>
        <v>0</v>
      </c>
      <c r="K179" s="277" t="s">
        <v>161</v>
      </c>
      <c r="L179" s="299"/>
      <c r="M179" s="365" t="s">
        <v>1</v>
      </c>
      <c r="N179" s="366" t="s">
        <v>38</v>
      </c>
      <c r="P179" s="367">
        <f>O179*H179</f>
        <v>0</v>
      </c>
      <c r="Q179" s="367">
        <v>1.3509999999999999E-2</v>
      </c>
      <c r="R179" s="367">
        <f>Q179*H179</f>
        <v>1.3509999999999999E-2</v>
      </c>
      <c r="S179" s="367">
        <v>0</v>
      </c>
      <c r="T179" s="368">
        <f>S179*H179</f>
        <v>0</v>
      </c>
      <c r="AR179" s="369" t="s">
        <v>206</v>
      </c>
      <c r="AT179" s="369" t="s">
        <v>157</v>
      </c>
      <c r="AU179" s="369" t="s">
        <v>83</v>
      </c>
      <c r="AY179" s="291" t="s">
        <v>155</v>
      </c>
      <c r="BE179" s="370">
        <f>IF(N179="základní",J179,0)</f>
        <v>0</v>
      </c>
      <c r="BF179" s="370">
        <f>IF(N179="snížená",J179,0)</f>
        <v>0</v>
      </c>
      <c r="BG179" s="370">
        <f>IF(N179="zákl. přenesená",J179,0)</f>
        <v>0</v>
      </c>
      <c r="BH179" s="370">
        <f>IF(N179="sníž. přenesená",J179,0)</f>
        <v>0</v>
      </c>
      <c r="BI179" s="370">
        <f>IF(N179="nulová",J179,0)</f>
        <v>0</v>
      </c>
      <c r="BJ179" s="291" t="s">
        <v>81</v>
      </c>
      <c r="BK179" s="370">
        <f>ROUND(I179*H179,2)</f>
        <v>0</v>
      </c>
      <c r="BL179" s="291" t="s">
        <v>206</v>
      </c>
      <c r="BM179" s="369" t="s">
        <v>2289</v>
      </c>
    </row>
    <row r="180" spans="2:65" s="284" customFormat="1">
      <c r="B180" s="299"/>
      <c r="C180" s="45"/>
      <c r="D180" s="402" t="s">
        <v>163</v>
      </c>
      <c r="E180" s="45"/>
      <c r="F180" s="403" t="s">
        <v>1425</v>
      </c>
      <c r="G180" s="45"/>
      <c r="H180" s="45"/>
      <c r="I180" s="371"/>
      <c r="J180" s="45"/>
      <c r="K180" s="45"/>
      <c r="L180" s="299"/>
      <c r="M180" s="372"/>
      <c r="T180" s="308"/>
      <c r="AT180" s="291" t="s">
        <v>163</v>
      </c>
      <c r="AU180" s="291" t="s">
        <v>83</v>
      </c>
    </row>
    <row r="181" spans="2:65" s="284" customFormat="1" ht="16.5" customHeight="1">
      <c r="B181" s="362"/>
      <c r="C181" s="426" t="s">
        <v>304</v>
      </c>
      <c r="D181" s="426" t="s">
        <v>157</v>
      </c>
      <c r="E181" s="427" t="s">
        <v>1426</v>
      </c>
      <c r="F181" s="428" t="s">
        <v>1427</v>
      </c>
      <c r="G181" s="429" t="s">
        <v>1378</v>
      </c>
      <c r="H181" s="424">
        <v>6</v>
      </c>
      <c r="I181" s="364"/>
      <c r="J181" s="443">
        <f>ROUND(I181*H181,2)</f>
        <v>0</v>
      </c>
      <c r="K181" s="428" t="s">
        <v>161</v>
      </c>
      <c r="L181" s="299"/>
      <c r="M181" s="365" t="s">
        <v>1</v>
      </c>
      <c r="N181" s="366" t="s">
        <v>38</v>
      </c>
      <c r="P181" s="367">
        <f>O181*H181</f>
        <v>0</v>
      </c>
      <c r="Q181" s="367">
        <v>1.9009999999999999E-2</v>
      </c>
      <c r="R181" s="367">
        <f>Q181*H181</f>
        <v>0.11405999999999999</v>
      </c>
      <c r="S181" s="367">
        <v>0</v>
      </c>
      <c r="T181" s="368">
        <f>S181*H181</f>
        <v>0</v>
      </c>
      <c r="AR181" s="369" t="s">
        <v>206</v>
      </c>
      <c r="AT181" s="369" t="s">
        <v>157</v>
      </c>
      <c r="AU181" s="369" t="s">
        <v>83</v>
      </c>
      <c r="AY181" s="291" t="s">
        <v>155</v>
      </c>
      <c r="BE181" s="370">
        <f>IF(N181="základní",J181,0)</f>
        <v>0</v>
      </c>
      <c r="BF181" s="370">
        <f>IF(N181="snížená",J181,0)</f>
        <v>0</v>
      </c>
      <c r="BG181" s="370">
        <f>IF(N181="zákl. přenesená",J181,0)</f>
        <v>0</v>
      </c>
      <c r="BH181" s="370">
        <f>IF(N181="sníž. přenesená",J181,0)</f>
        <v>0</v>
      </c>
      <c r="BI181" s="370">
        <f>IF(N181="nulová",J181,0)</f>
        <v>0</v>
      </c>
      <c r="BJ181" s="291" t="s">
        <v>81</v>
      </c>
      <c r="BK181" s="370">
        <f>ROUND(I181*H181,2)</f>
        <v>0</v>
      </c>
      <c r="BL181" s="291" t="s">
        <v>206</v>
      </c>
      <c r="BM181" s="369" t="s">
        <v>2288</v>
      </c>
    </row>
    <row r="182" spans="2:65" s="284" customFormat="1">
      <c r="B182" s="299"/>
      <c r="C182" s="45"/>
      <c r="D182" s="402" t="s">
        <v>163</v>
      </c>
      <c r="E182" s="45"/>
      <c r="F182" s="403" t="s">
        <v>1428</v>
      </c>
      <c r="G182" s="45"/>
      <c r="H182" s="45"/>
      <c r="I182" s="371"/>
      <c r="J182" s="45"/>
      <c r="K182" s="45"/>
      <c r="L182" s="299"/>
      <c r="M182" s="372"/>
      <c r="T182" s="308"/>
      <c r="AT182" s="291" t="s">
        <v>163</v>
      </c>
      <c r="AU182" s="291" t="s">
        <v>83</v>
      </c>
    </row>
    <row r="183" spans="2:65" s="284" customFormat="1" ht="16.5" customHeight="1">
      <c r="B183" s="362"/>
      <c r="C183" s="398" t="s">
        <v>453</v>
      </c>
      <c r="D183" s="398" t="s">
        <v>157</v>
      </c>
      <c r="E183" s="399" t="s">
        <v>1429</v>
      </c>
      <c r="F183" s="277" t="s">
        <v>1430</v>
      </c>
      <c r="G183" s="400" t="s">
        <v>1378</v>
      </c>
      <c r="H183" s="401">
        <v>1</v>
      </c>
      <c r="I183" s="364"/>
      <c r="J183" s="440">
        <f>ROUND(I183*H183,2)</f>
        <v>0</v>
      </c>
      <c r="K183" s="277" t="s">
        <v>161</v>
      </c>
      <c r="L183" s="299"/>
      <c r="M183" s="365" t="s">
        <v>1</v>
      </c>
      <c r="N183" s="366" t="s">
        <v>38</v>
      </c>
      <c r="P183" s="367">
        <f>O183*H183</f>
        <v>0</v>
      </c>
      <c r="Q183" s="367">
        <v>3.0110000000000001E-2</v>
      </c>
      <c r="R183" s="367">
        <f>Q183*H183</f>
        <v>3.0110000000000001E-2</v>
      </c>
      <c r="S183" s="367">
        <v>0</v>
      </c>
      <c r="T183" s="368">
        <f>S183*H183</f>
        <v>0</v>
      </c>
      <c r="AR183" s="369" t="s">
        <v>206</v>
      </c>
      <c r="AT183" s="369" t="s">
        <v>157</v>
      </c>
      <c r="AU183" s="369" t="s">
        <v>83</v>
      </c>
      <c r="AY183" s="291" t="s">
        <v>155</v>
      </c>
      <c r="BE183" s="370">
        <f>IF(N183="základní",J183,0)</f>
        <v>0</v>
      </c>
      <c r="BF183" s="370">
        <f>IF(N183="snížená",J183,0)</f>
        <v>0</v>
      </c>
      <c r="BG183" s="370">
        <f>IF(N183="zákl. přenesená",J183,0)</f>
        <v>0</v>
      </c>
      <c r="BH183" s="370">
        <f>IF(N183="sníž. přenesená",J183,0)</f>
        <v>0</v>
      </c>
      <c r="BI183" s="370">
        <f>IF(N183="nulová",J183,0)</f>
        <v>0</v>
      </c>
      <c r="BJ183" s="291" t="s">
        <v>81</v>
      </c>
      <c r="BK183" s="370">
        <f>ROUND(I183*H183,2)</f>
        <v>0</v>
      </c>
      <c r="BL183" s="291" t="s">
        <v>206</v>
      </c>
      <c r="BM183" s="369" t="s">
        <v>2287</v>
      </c>
    </row>
    <row r="184" spans="2:65" s="284" customFormat="1">
      <c r="B184" s="299"/>
      <c r="C184" s="45"/>
      <c r="D184" s="402" t="s">
        <v>163</v>
      </c>
      <c r="E184" s="45"/>
      <c r="F184" s="403" t="s">
        <v>1431</v>
      </c>
      <c r="G184" s="45"/>
      <c r="H184" s="45"/>
      <c r="I184" s="371"/>
      <c r="J184" s="45"/>
      <c r="K184" s="45"/>
      <c r="L184" s="299"/>
      <c r="M184" s="372"/>
      <c r="T184" s="308"/>
      <c r="AT184" s="291" t="s">
        <v>163</v>
      </c>
      <c r="AU184" s="291" t="s">
        <v>83</v>
      </c>
    </row>
    <row r="185" spans="2:65" s="284" customFormat="1" ht="16.5" customHeight="1">
      <c r="B185" s="362"/>
      <c r="C185" s="398" t="s">
        <v>308</v>
      </c>
      <c r="D185" s="398" t="s">
        <v>157</v>
      </c>
      <c r="E185" s="399" t="s">
        <v>1429</v>
      </c>
      <c r="F185" s="277" t="s">
        <v>1430</v>
      </c>
      <c r="G185" s="400" t="s">
        <v>1378</v>
      </c>
      <c r="H185" s="241">
        <v>15</v>
      </c>
      <c r="I185" s="364"/>
      <c r="J185" s="440">
        <f>ROUND(I185*H185,2)</f>
        <v>0</v>
      </c>
      <c r="K185" s="277" t="s">
        <v>161</v>
      </c>
      <c r="L185" s="299"/>
      <c r="M185" s="365" t="s">
        <v>1</v>
      </c>
      <c r="N185" s="366" t="s">
        <v>38</v>
      </c>
      <c r="P185" s="367">
        <f>O185*H185</f>
        <v>0</v>
      </c>
      <c r="Q185" s="367">
        <v>3.0110000000000001E-2</v>
      </c>
      <c r="R185" s="367">
        <f>Q185*H185</f>
        <v>0.45165</v>
      </c>
      <c r="S185" s="367">
        <v>0</v>
      </c>
      <c r="T185" s="368">
        <f>S185*H185</f>
        <v>0</v>
      </c>
      <c r="AR185" s="369" t="s">
        <v>206</v>
      </c>
      <c r="AT185" s="369" t="s">
        <v>157</v>
      </c>
      <c r="AU185" s="369" t="s">
        <v>83</v>
      </c>
      <c r="AY185" s="291" t="s">
        <v>155</v>
      </c>
      <c r="BE185" s="370">
        <f>IF(N185="základní",J185,0)</f>
        <v>0</v>
      </c>
      <c r="BF185" s="370">
        <f>IF(N185="snížená",J185,0)</f>
        <v>0</v>
      </c>
      <c r="BG185" s="370">
        <f>IF(N185="zákl. přenesená",J185,0)</f>
        <v>0</v>
      </c>
      <c r="BH185" s="370">
        <f>IF(N185="sníž. přenesená",J185,0)</f>
        <v>0</v>
      </c>
      <c r="BI185" s="370">
        <f>IF(N185="nulová",J185,0)</f>
        <v>0</v>
      </c>
      <c r="BJ185" s="291" t="s">
        <v>81</v>
      </c>
      <c r="BK185" s="370">
        <f>ROUND(I185*H185,2)</f>
        <v>0</v>
      </c>
      <c r="BL185" s="291" t="s">
        <v>206</v>
      </c>
      <c r="BM185" s="369" t="s">
        <v>2286</v>
      </c>
    </row>
    <row r="186" spans="2:65" s="284" customFormat="1">
      <c r="B186" s="299"/>
      <c r="C186" s="45"/>
      <c r="D186" s="402" t="s">
        <v>163</v>
      </c>
      <c r="E186" s="45"/>
      <c r="F186" s="403" t="s">
        <v>1431</v>
      </c>
      <c r="G186" s="45"/>
      <c r="H186" s="45"/>
      <c r="I186" s="371"/>
      <c r="J186" s="45"/>
      <c r="K186" s="45"/>
      <c r="L186" s="299"/>
      <c r="M186" s="372"/>
      <c r="T186" s="308"/>
      <c r="AT186" s="291" t="s">
        <v>163</v>
      </c>
      <c r="AU186" s="291" t="s">
        <v>83</v>
      </c>
    </row>
    <row r="187" spans="2:65" s="284" customFormat="1" ht="21.75" customHeight="1">
      <c r="B187" s="362"/>
      <c r="C187" s="398" t="s">
        <v>463</v>
      </c>
      <c r="D187" s="398" t="s">
        <v>157</v>
      </c>
      <c r="E187" s="399" t="s">
        <v>1432</v>
      </c>
      <c r="F187" s="263" t="s">
        <v>2529</v>
      </c>
      <c r="G187" s="400" t="s">
        <v>1378</v>
      </c>
      <c r="H187" s="401">
        <v>1</v>
      </c>
      <c r="I187" s="364"/>
      <c r="J187" s="440">
        <f>ROUND(I187*H187,2)</f>
        <v>0</v>
      </c>
      <c r="K187" s="277" t="s">
        <v>1</v>
      </c>
      <c r="L187" s="299"/>
      <c r="M187" s="365" t="s">
        <v>1</v>
      </c>
      <c r="N187" s="366" t="s">
        <v>38</v>
      </c>
      <c r="P187" s="367">
        <f>O187*H187</f>
        <v>0</v>
      </c>
      <c r="Q187" s="367">
        <v>9.5499999999999995E-3</v>
      </c>
      <c r="R187" s="367">
        <f>Q187*H187</f>
        <v>9.5499999999999995E-3</v>
      </c>
      <c r="S187" s="367">
        <v>0</v>
      </c>
      <c r="T187" s="368">
        <f>S187*H187</f>
        <v>0</v>
      </c>
      <c r="AR187" s="369" t="s">
        <v>255</v>
      </c>
      <c r="AT187" s="369" t="s">
        <v>157</v>
      </c>
      <c r="AU187" s="369" t="s">
        <v>83</v>
      </c>
      <c r="AY187" s="291" t="s">
        <v>155</v>
      </c>
      <c r="BE187" s="370">
        <f>IF(N187="základní",J187,0)</f>
        <v>0</v>
      </c>
      <c r="BF187" s="370">
        <f>IF(N187="snížená",J187,0)</f>
        <v>0</v>
      </c>
      <c r="BG187" s="370">
        <f>IF(N187="zákl. přenesená",J187,0)</f>
        <v>0</v>
      </c>
      <c r="BH187" s="370">
        <f>IF(N187="sníž. přenesená",J187,0)</f>
        <v>0</v>
      </c>
      <c r="BI187" s="370">
        <f>IF(N187="nulová",J187,0)</f>
        <v>0</v>
      </c>
      <c r="BJ187" s="291" t="s">
        <v>81</v>
      </c>
      <c r="BK187" s="370">
        <f>ROUND(I187*H187,2)</f>
        <v>0</v>
      </c>
      <c r="BL187" s="291" t="s">
        <v>255</v>
      </c>
      <c r="BM187" s="369" t="s">
        <v>2285</v>
      </c>
    </row>
    <row r="188" spans="2:65" s="284" customFormat="1" ht="24">
      <c r="B188" s="362"/>
      <c r="C188" s="398" t="s">
        <v>315</v>
      </c>
      <c r="D188" s="398" t="s">
        <v>157</v>
      </c>
      <c r="E188" s="399" t="s">
        <v>1435</v>
      </c>
      <c r="F188" s="263" t="s">
        <v>2528</v>
      </c>
      <c r="G188" s="400" t="s">
        <v>1378</v>
      </c>
      <c r="H188" s="401">
        <v>3</v>
      </c>
      <c r="I188" s="364"/>
      <c r="J188" s="440">
        <f>ROUND(I188*H188,2)</f>
        <v>0</v>
      </c>
      <c r="K188" s="277" t="s">
        <v>161</v>
      </c>
      <c r="L188" s="299"/>
      <c r="M188" s="365" t="s">
        <v>1</v>
      </c>
      <c r="N188" s="366" t="s">
        <v>38</v>
      </c>
      <c r="P188" s="367">
        <f>O188*H188</f>
        <v>0</v>
      </c>
      <c r="Q188" s="367">
        <v>9.146E-2</v>
      </c>
      <c r="R188" s="367">
        <f>Q188*H188</f>
        <v>0.27438000000000001</v>
      </c>
      <c r="S188" s="367">
        <v>0</v>
      </c>
      <c r="T188" s="368">
        <f>S188*H188</f>
        <v>0</v>
      </c>
      <c r="AR188" s="369" t="s">
        <v>206</v>
      </c>
      <c r="AT188" s="369" t="s">
        <v>157</v>
      </c>
      <c r="AU188" s="369" t="s">
        <v>83</v>
      </c>
      <c r="AY188" s="291" t="s">
        <v>155</v>
      </c>
      <c r="BE188" s="370">
        <f>IF(N188="základní",J188,0)</f>
        <v>0</v>
      </c>
      <c r="BF188" s="370">
        <f>IF(N188="snížená",J188,0)</f>
        <v>0</v>
      </c>
      <c r="BG188" s="370">
        <f>IF(N188="zákl. přenesená",J188,0)</f>
        <v>0</v>
      </c>
      <c r="BH188" s="370">
        <f>IF(N188="sníž. přenesená",J188,0)</f>
        <v>0</v>
      </c>
      <c r="BI188" s="370">
        <f>IF(N188="nulová",J188,0)</f>
        <v>0</v>
      </c>
      <c r="BJ188" s="291" t="s">
        <v>81</v>
      </c>
      <c r="BK188" s="370">
        <f>ROUND(I188*H188,2)</f>
        <v>0</v>
      </c>
      <c r="BL188" s="291" t="s">
        <v>206</v>
      </c>
      <c r="BM188" s="369" t="s">
        <v>2284</v>
      </c>
    </row>
    <row r="189" spans="2:65" s="284" customFormat="1">
      <c r="B189" s="299"/>
      <c r="C189" s="45"/>
      <c r="D189" s="402" t="s">
        <v>163</v>
      </c>
      <c r="E189" s="45"/>
      <c r="F189" s="403" t="s">
        <v>1436</v>
      </c>
      <c r="G189" s="45"/>
      <c r="H189" s="45"/>
      <c r="I189" s="371"/>
      <c r="J189" s="45"/>
      <c r="K189" s="45"/>
      <c r="L189" s="299"/>
      <c r="M189" s="372"/>
      <c r="T189" s="308"/>
      <c r="AT189" s="291" t="s">
        <v>163</v>
      </c>
      <c r="AU189" s="291" t="s">
        <v>83</v>
      </c>
    </row>
    <row r="190" spans="2:65" s="284" customFormat="1" ht="16.5" customHeight="1">
      <c r="B190" s="362"/>
      <c r="C190" s="426" t="s">
        <v>475</v>
      </c>
      <c r="D190" s="426" t="s">
        <v>157</v>
      </c>
      <c r="E190" s="427" t="s">
        <v>1899</v>
      </c>
      <c r="F190" s="428" t="s">
        <v>1900</v>
      </c>
      <c r="G190" s="429" t="s">
        <v>1378</v>
      </c>
      <c r="H190" s="424">
        <v>2</v>
      </c>
      <c r="I190" s="364"/>
      <c r="J190" s="443">
        <f>ROUND(I190*H190,2)</f>
        <v>0</v>
      </c>
      <c r="K190" s="428" t="s">
        <v>161</v>
      </c>
      <c r="L190" s="299"/>
      <c r="M190" s="365" t="s">
        <v>1</v>
      </c>
      <c r="N190" s="366" t="s">
        <v>38</v>
      </c>
      <c r="P190" s="367">
        <f>O190*H190</f>
        <v>0</v>
      </c>
      <c r="Q190" s="367">
        <v>5.77E-3</v>
      </c>
      <c r="R190" s="367">
        <f>Q190*H190</f>
        <v>1.154E-2</v>
      </c>
      <c r="S190" s="367">
        <v>0</v>
      </c>
      <c r="T190" s="368">
        <f>S190*H190</f>
        <v>0</v>
      </c>
      <c r="AR190" s="369" t="s">
        <v>206</v>
      </c>
      <c r="AT190" s="369" t="s">
        <v>157</v>
      </c>
      <c r="AU190" s="369" t="s">
        <v>83</v>
      </c>
      <c r="AY190" s="291" t="s">
        <v>155</v>
      </c>
      <c r="BE190" s="370">
        <f>IF(N190="základní",J190,0)</f>
        <v>0</v>
      </c>
      <c r="BF190" s="370">
        <f>IF(N190="snížená",J190,0)</f>
        <v>0</v>
      </c>
      <c r="BG190" s="370">
        <f>IF(N190="zákl. přenesená",J190,0)</f>
        <v>0</v>
      </c>
      <c r="BH190" s="370">
        <f>IF(N190="sníž. přenesená",J190,0)</f>
        <v>0</v>
      </c>
      <c r="BI190" s="370">
        <f>IF(N190="nulová",J190,0)</f>
        <v>0</v>
      </c>
      <c r="BJ190" s="291" t="s">
        <v>81</v>
      </c>
      <c r="BK190" s="370">
        <f>ROUND(I190*H190,2)</f>
        <v>0</v>
      </c>
      <c r="BL190" s="291" t="s">
        <v>206</v>
      </c>
      <c r="BM190" s="369" t="s">
        <v>2283</v>
      </c>
    </row>
    <row r="191" spans="2:65" s="284" customFormat="1">
      <c r="B191" s="299"/>
      <c r="C191" s="45"/>
      <c r="D191" s="402" t="s">
        <v>163</v>
      </c>
      <c r="E191" s="45"/>
      <c r="F191" s="403" t="s">
        <v>1901</v>
      </c>
      <c r="G191" s="45"/>
      <c r="H191" s="45"/>
      <c r="I191" s="371"/>
      <c r="J191" s="45"/>
      <c r="K191" s="45"/>
      <c r="L191" s="299"/>
      <c r="M191" s="372"/>
      <c r="T191" s="308"/>
      <c r="AT191" s="291" t="s">
        <v>163</v>
      </c>
      <c r="AU191" s="291" t="s">
        <v>83</v>
      </c>
    </row>
    <row r="192" spans="2:65" s="284" customFormat="1" ht="16.5" customHeight="1">
      <c r="B192" s="362"/>
      <c r="C192" s="398" t="s">
        <v>321</v>
      </c>
      <c r="D192" s="398" t="s">
        <v>157</v>
      </c>
      <c r="E192" s="399" t="s">
        <v>1440</v>
      </c>
      <c r="F192" s="277" t="s">
        <v>1441</v>
      </c>
      <c r="G192" s="400" t="s">
        <v>1378</v>
      </c>
      <c r="H192" s="401">
        <v>9</v>
      </c>
      <c r="I192" s="364"/>
      <c r="J192" s="440">
        <f>ROUND(I192*H192,2)</f>
        <v>0</v>
      </c>
      <c r="K192" s="277" t="s">
        <v>161</v>
      </c>
      <c r="L192" s="299"/>
      <c r="M192" s="365" t="s">
        <v>1</v>
      </c>
      <c r="N192" s="366" t="s">
        <v>38</v>
      </c>
      <c r="P192" s="367">
        <f>O192*H192</f>
        <v>0</v>
      </c>
      <c r="Q192" s="367">
        <v>6.77E-3</v>
      </c>
      <c r="R192" s="367">
        <f>Q192*H192</f>
        <v>6.0929999999999998E-2</v>
      </c>
      <c r="S192" s="367">
        <v>0</v>
      </c>
      <c r="T192" s="368">
        <f>S192*H192</f>
        <v>0</v>
      </c>
      <c r="AR192" s="369" t="s">
        <v>206</v>
      </c>
      <c r="AT192" s="369" t="s">
        <v>157</v>
      </c>
      <c r="AU192" s="369" t="s">
        <v>83</v>
      </c>
      <c r="AY192" s="291" t="s">
        <v>155</v>
      </c>
      <c r="BE192" s="370">
        <f>IF(N192="základní",J192,0)</f>
        <v>0</v>
      </c>
      <c r="BF192" s="370">
        <f>IF(N192="snížená",J192,0)</f>
        <v>0</v>
      </c>
      <c r="BG192" s="370">
        <f>IF(N192="zákl. přenesená",J192,0)</f>
        <v>0</v>
      </c>
      <c r="BH192" s="370">
        <f>IF(N192="sníž. přenesená",J192,0)</f>
        <v>0</v>
      </c>
      <c r="BI192" s="370">
        <f>IF(N192="nulová",J192,0)</f>
        <v>0</v>
      </c>
      <c r="BJ192" s="291" t="s">
        <v>81</v>
      </c>
      <c r="BK192" s="370">
        <f>ROUND(I192*H192,2)</f>
        <v>0</v>
      </c>
      <c r="BL192" s="291" t="s">
        <v>206</v>
      </c>
      <c r="BM192" s="369" t="s">
        <v>2282</v>
      </c>
    </row>
    <row r="193" spans="2:65" s="284" customFormat="1">
      <c r="B193" s="299"/>
      <c r="C193" s="45"/>
      <c r="D193" s="402" t="s">
        <v>163</v>
      </c>
      <c r="E193" s="45"/>
      <c r="F193" s="403" t="s">
        <v>1442</v>
      </c>
      <c r="G193" s="45"/>
      <c r="H193" s="45"/>
      <c r="I193" s="371"/>
      <c r="J193" s="45"/>
      <c r="K193" s="45"/>
      <c r="L193" s="299"/>
      <c r="M193" s="372"/>
      <c r="T193" s="308"/>
      <c r="AT193" s="291" t="s">
        <v>163</v>
      </c>
      <c r="AU193" s="291" t="s">
        <v>83</v>
      </c>
    </row>
    <row r="194" spans="2:65" s="284" customFormat="1" ht="16.5" customHeight="1">
      <c r="B194" s="362"/>
      <c r="C194" s="398" t="s">
        <v>484</v>
      </c>
      <c r="D194" s="398" t="s">
        <v>157</v>
      </c>
      <c r="E194" s="399" t="s">
        <v>1902</v>
      </c>
      <c r="F194" s="277" t="s">
        <v>1903</v>
      </c>
      <c r="G194" s="400" t="s">
        <v>1378</v>
      </c>
      <c r="H194" s="401">
        <v>4</v>
      </c>
      <c r="I194" s="364"/>
      <c r="J194" s="440">
        <f>ROUND(I194*H194,2)</f>
        <v>0</v>
      </c>
      <c r="K194" s="277" t="s">
        <v>161</v>
      </c>
      <c r="L194" s="299"/>
      <c r="M194" s="365" t="s">
        <v>1</v>
      </c>
      <c r="N194" s="366" t="s">
        <v>38</v>
      </c>
      <c r="P194" s="367">
        <f>O194*H194</f>
        <v>0</v>
      </c>
      <c r="Q194" s="367">
        <v>9.1299999999999992E-3</v>
      </c>
      <c r="R194" s="367">
        <f>Q194*H194</f>
        <v>3.6519999999999997E-2</v>
      </c>
      <c r="S194" s="367">
        <v>0</v>
      </c>
      <c r="T194" s="368">
        <f>S194*H194</f>
        <v>0</v>
      </c>
      <c r="AR194" s="369" t="s">
        <v>206</v>
      </c>
      <c r="AT194" s="369" t="s">
        <v>157</v>
      </c>
      <c r="AU194" s="369" t="s">
        <v>83</v>
      </c>
      <c r="AY194" s="291" t="s">
        <v>155</v>
      </c>
      <c r="BE194" s="370">
        <f>IF(N194="základní",J194,0)</f>
        <v>0</v>
      </c>
      <c r="BF194" s="370">
        <f>IF(N194="snížená",J194,0)</f>
        <v>0</v>
      </c>
      <c r="BG194" s="370">
        <f>IF(N194="zákl. přenesená",J194,0)</f>
        <v>0</v>
      </c>
      <c r="BH194" s="370">
        <f>IF(N194="sníž. přenesená",J194,0)</f>
        <v>0</v>
      </c>
      <c r="BI194" s="370">
        <f>IF(N194="nulová",J194,0)</f>
        <v>0</v>
      </c>
      <c r="BJ194" s="291" t="s">
        <v>81</v>
      </c>
      <c r="BK194" s="370">
        <f>ROUND(I194*H194,2)</f>
        <v>0</v>
      </c>
      <c r="BL194" s="291" t="s">
        <v>206</v>
      </c>
      <c r="BM194" s="369" t="s">
        <v>2281</v>
      </c>
    </row>
    <row r="195" spans="2:65" s="284" customFormat="1">
      <c r="B195" s="299"/>
      <c r="C195" s="45"/>
      <c r="D195" s="402" t="s">
        <v>163</v>
      </c>
      <c r="E195" s="45"/>
      <c r="F195" s="403" t="s">
        <v>1904</v>
      </c>
      <c r="G195" s="45"/>
      <c r="H195" s="45"/>
      <c r="I195" s="371"/>
      <c r="J195" s="45"/>
      <c r="K195" s="45"/>
      <c r="L195" s="299"/>
      <c r="M195" s="372"/>
      <c r="T195" s="308"/>
      <c r="AT195" s="291" t="s">
        <v>163</v>
      </c>
      <c r="AU195" s="291" t="s">
        <v>83</v>
      </c>
    </row>
    <row r="196" spans="2:65" s="284" customFormat="1" ht="16.5" customHeight="1">
      <c r="B196" s="362"/>
      <c r="C196" s="398" t="s">
        <v>324</v>
      </c>
      <c r="D196" s="398" t="s">
        <v>157</v>
      </c>
      <c r="E196" s="399" t="s">
        <v>1443</v>
      </c>
      <c r="F196" s="277" t="s">
        <v>1444</v>
      </c>
      <c r="G196" s="400" t="s">
        <v>1378</v>
      </c>
      <c r="H196" s="401">
        <v>3</v>
      </c>
      <c r="I196" s="364"/>
      <c r="J196" s="440">
        <f>ROUND(I196*H196,2)</f>
        <v>0</v>
      </c>
      <c r="K196" s="277" t="s">
        <v>161</v>
      </c>
      <c r="L196" s="299"/>
      <c r="M196" s="365" t="s">
        <v>1</v>
      </c>
      <c r="N196" s="366" t="s">
        <v>38</v>
      </c>
      <c r="P196" s="367">
        <f>O196*H196</f>
        <v>0</v>
      </c>
      <c r="Q196" s="367">
        <v>1.1650000000000001E-2</v>
      </c>
      <c r="R196" s="367">
        <f>Q196*H196</f>
        <v>3.4950000000000002E-2</v>
      </c>
      <c r="S196" s="367">
        <v>0</v>
      </c>
      <c r="T196" s="368">
        <f>S196*H196</f>
        <v>0</v>
      </c>
      <c r="AR196" s="369" t="s">
        <v>206</v>
      </c>
      <c r="AT196" s="369" t="s">
        <v>157</v>
      </c>
      <c r="AU196" s="369" t="s">
        <v>83</v>
      </c>
      <c r="AY196" s="291" t="s">
        <v>155</v>
      </c>
      <c r="BE196" s="370">
        <f>IF(N196="základní",J196,0)</f>
        <v>0</v>
      </c>
      <c r="BF196" s="370">
        <f>IF(N196="snížená",J196,0)</f>
        <v>0</v>
      </c>
      <c r="BG196" s="370">
        <f>IF(N196="zákl. přenesená",J196,0)</f>
        <v>0</v>
      </c>
      <c r="BH196" s="370">
        <f>IF(N196="sníž. přenesená",J196,0)</f>
        <v>0</v>
      </c>
      <c r="BI196" s="370">
        <f>IF(N196="nulová",J196,0)</f>
        <v>0</v>
      </c>
      <c r="BJ196" s="291" t="s">
        <v>81</v>
      </c>
      <c r="BK196" s="370">
        <f>ROUND(I196*H196,2)</f>
        <v>0</v>
      </c>
      <c r="BL196" s="291" t="s">
        <v>206</v>
      </c>
      <c r="BM196" s="369" t="s">
        <v>2280</v>
      </c>
    </row>
    <row r="197" spans="2:65" s="284" customFormat="1">
      <c r="B197" s="299"/>
      <c r="C197" s="45"/>
      <c r="D197" s="402" t="s">
        <v>163</v>
      </c>
      <c r="E197" s="45"/>
      <c r="F197" s="403" t="s">
        <v>1445</v>
      </c>
      <c r="G197" s="45"/>
      <c r="H197" s="45"/>
      <c r="I197" s="371"/>
      <c r="J197" s="45"/>
      <c r="K197" s="45"/>
      <c r="L197" s="299"/>
      <c r="M197" s="372"/>
      <c r="T197" s="308"/>
      <c r="AT197" s="291" t="s">
        <v>163</v>
      </c>
      <c r="AU197" s="291" t="s">
        <v>83</v>
      </c>
    </row>
    <row r="198" spans="2:65" s="284" customFormat="1" ht="16.5" customHeight="1">
      <c r="B198" s="362"/>
      <c r="C198" s="398" t="s">
        <v>331</v>
      </c>
      <c r="D198" s="398" t="s">
        <v>157</v>
      </c>
      <c r="E198" s="399" t="s">
        <v>1446</v>
      </c>
      <c r="F198" s="277" t="s">
        <v>1447</v>
      </c>
      <c r="G198" s="400" t="s">
        <v>1378</v>
      </c>
      <c r="H198" s="401">
        <v>16</v>
      </c>
      <c r="I198" s="364"/>
      <c r="J198" s="440">
        <f>ROUND(I198*H198,2)</f>
        <v>0</v>
      </c>
      <c r="K198" s="277" t="s">
        <v>161</v>
      </c>
      <c r="L198" s="299"/>
      <c r="M198" s="365" t="s">
        <v>1</v>
      </c>
      <c r="N198" s="366" t="s">
        <v>38</v>
      </c>
      <c r="P198" s="367">
        <f>O198*H198</f>
        <v>0</v>
      </c>
      <c r="Q198" s="367">
        <v>1.602E-2</v>
      </c>
      <c r="R198" s="367">
        <f>Q198*H198</f>
        <v>0.25631999999999999</v>
      </c>
      <c r="S198" s="367">
        <v>0</v>
      </c>
      <c r="T198" s="368">
        <f>S198*H198</f>
        <v>0</v>
      </c>
      <c r="AR198" s="369" t="s">
        <v>206</v>
      </c>
      <c r="AT198" s="369" t="s">
        <v>157</v>
      </c>
      <c r="AU198" s="369" t="s">
        <v>83</v>
      </c>
      <c r="AY198" s="291" t="s">
        <v>155</v>
      </c>
      <c r="BE198" s="370">
        <f>IF(N198="základní",J198,0)</f>
        <v>0</v>
      </c>
      <c r="BF198" s="370">
        <f>IF(N198="snížená",J198,0)</f>
        <v>0</v>
      </c>
      <c r="BG198" s="370">
        <f>IF(N198="zákl. přenesená",J198,0)</f>
        <v>0</v>
      </c>
      <c r="BH198" s="370">
        <f>IF(N198="sníž. přenesená",J198,0)</f>
        <v>0</v>
      </c>
      <c r="BI198" s="370">
        <f>IF(N198="nulová",J198,0)</f>
        <v>0</v>
      </c>
      <c r="BJ198" s="291" t="s">
        <v>81</v>
      </c>
      <c r="BK198" s="370">
        <f>ROUND(I198*H198,2)</f>
        <v>0</v>
      </c>
      <c r="BL198" s="291" t="s">
        <v>206</v>
      </c>
      <c r="BM198" s="369" t="s">
        <v>2279</v>
      </c>
    </row>
    <row r="199" spans="2:65" s="284" customFormat="1">
      <c r="B199" s="299"/>
      <c r="C199" s="45"/>
      <c r="D199" s="402" t="s">
        <v>163</v>
      </c>
      <c r="E199" s="45"/>
      <c r="F199" s="403" t="s">
        <v>1448</v>
      </c>
      <c r="G199" s="45"/>
      <c r="H199" s="45"/>
      <c r="I199" s="371"/>
      <c r="J199" s="45"/>
      <c r="K199" s="45"/>
      <c r="L199" s="299"/>
      <c r="M199" s="372"/>
      <c r="T199" s="308"/>
      <c r="AT199" s="291" t="s">
        <v>163</v>
      </c>
      <c r="AU199" s="291" t="s">
        <v>83</v>
      </c>
    </row>
    <row r="200" spans="2:65" s="284" customFormat="1" ht="16.5" customHeight="1">
      <c r="B200" s="362"/>
      <c r="C200" s="398" t="s">
        <v>329</v>
      </c>
      <c r="D200" s="398" t="s">
        <v>157</v>
      </c>
      <c r="E200" s="399" t="s">
        <v>1449</v>
      </c>
      <c r="F200" s="277" t="s">
        <v>1450</v>
      </c>
      <c r="G200" s="400" t="s">
        <v>1378</v>
      </c>
      <c r="H200" s="401">
        <v>3</v>
      </c>
      <c r="I200" s="364"/>
      <c r="J200" s="440">
        <f>ROUND(I200*H200,2)</f>
        <v>0</v>
      </c>
      <c r="K200" s="277" t="s">
        <v>161</v>
      </c>
      <c r="L200" s="299"/>
      <c r="M200" s="365" t="s">
        <v>1</v>
      </c>
      <c r="N200" s="366" t="s">
        <v>38</v>
      </c>
      <c r="P200" s="367">
        <f>O200*H200</f>
        <v>0</v>
      </c>
      <c r="Q200" s="367">
        <v>2.1350000000000001E-2</v>
      </c>
      <c r="R200" s="367">
        <f>Q200*H200</f>
        <v>6.4049999999999996E-2</v>
      </c>
      <c r="S200" s="367">
        <v>0</v>
      </c>
      <c r="T200" s="368">
        <f>S200*H200</f>
        <v>0</v>
      </c>
      <c r="AR200" s="369" t="s">
        <v>206</v>
      </c>
      <c r="AT200" s="369" t="s">
        <v>157</v>
      </c>
      <c r="AU200" s="369" t="s">
        <v>83</v>
      </c>
      <c r="AY200" s="291" t="s">
        <v>155</v>
      </c>
      <c r="BE200" s="370">
        <f>IF(N200="základní",J200,0)</f>
        <v>0</v>
      </c>
      <c r="BF200" s="370">
        <f>IF(N200="snížená",J200,0)</f>
        <v>0</v>
      </c>
      <c r="BG200" s="370">
        <f>IF(N200="zákl. přenesená",J200,0)</f>
        <v>0</v>
      </c>
      <c r="BH200" s="370">
        <f>IF(N200="sníž. přenesená",J200,0)</f>
        <v>0</v>
      </c>
      <c r="BI200" s="370">
        <f>IF(N200="nulová",J200,0)</f>
        <v>0</v>
      </c>
      <c r="BJ200" s="291" t="s">
        <v>81</v>
      </c>
      <c r="BK200" s="370">
        <f>ROUND(I200*H200,2)</f>
        <v>0</v>
      </c>
      <c r="BL200" s="291" t="s">
        <v>206</v>
      </c>
      <c r="BM200" s="369" t="s">
        <v>2278</v>
      </c>
    </row>
    <row r="201" spans="2:65" s="284" customFormat="1">
      <c r="B201" s="299"/>
      <c r="C201" s="45"/>
      <c r="D201" s="402" t="s">
        <v>163</v>
      </c>
      <c r="E201" s="45"/>
      <c r="F201" s="403" t="s">
        <v>1451</v>
      </c>
      <c r="G201" s="45"/>
      <c r="H201" s="45"/>
      <c r="I201" s="371"/>
      <c r="J201" s="45"/>
      <c r="K201" s="45"/>
      <c r="L201" s="299"/>
      <c r="M201" s="372"/>
      <c r="T201" s="308"/>
      <c r="AT201" s="291" t="s">
        <v>163</v>
      </c>
      <c r="AU201" s="291" t="s">
        <v>83</v>
      </c>
    </row>
    <row r="202" spans="2:65" s="284" customFormat="1" ht="16.5" customHeight="1">
      <c r="B202" s="362"/>
      <c r="C202" s="398" t="s">
        <v>185</v>
      </c>
      <c r="D202" s="398" t="s">
        <v>157</v>
      </c>
      <c r="E202" s="399" t="s">
        <v>1452</v>
      </c>
      <c r="F202" s="277" t="s">
        <v>1453</v>
      </c>
      <c r="G202" s="400" t="s">
        <v>1378</v>
      </c>
      <c r="H202" s="401">
        <v>38</v>
      </c>
      <c r="I202" s="364"/>
      <c r="J202" s="440">
        <f>ROUND(I202*H202,2)</f>
        <v>0</v>
      </c>
      <c r="K202" s="277" t="s">
        <v>161</v>
      </c>
      <c r="L202" s="299"/>
      <c r="M202" s="365" t="s">
        <v>1</v>
      </c>
      <c r="N202" s="366" t="s">
        <v>38</v>
      </c>
      <c r="P202" s="367">
        <f>O202*H202</f>
        <v>0</v>
      </c>
      <c r="Q202" s="367">
        <v>2.4219999999999998E-2</v>
      </c>
      <c r="R202" s="367">
        <f>Q202*H202</f>
        <v>0.92035999999999996</v>
      </c>
      <c r="S202" s="367">
        <v>0</v>
      </c>
      <c r="T202" s="368">
        <f>S202*H202</f>
        <v>0</v>
      </c>
      <c r="AR202" s="369" t="s">
        <v>206</v>
      </c>
      <c r="AT202" s="369" t="s">
        <v>157</v>
      </c>
      <c r="AU202" s="369" t="s">
        <v>83</v>
      </c>
      <c r="AY202" s="291" t="s">
        <v>155</v>
      </c>
      <c r="BE202" s="370">
        <f>IF(N202="základní",J202,0)</f>
        <v>0</v>
      </c>
      <c r="BF202" s="370">
        <f>IF(N202="snížená",J202,0)</f>
        <v>0</v>
      </c>
      <c r="BG202" s="370">
        <f>IF(N202="zákl. přenesená",J202,0)</f>
        <v>0</v>
      </c>
      <c r="BH202" s="370">
        <f>IF(N202="sníž. přenesená",J202,0)</f>
        <v>0</v>
      </c>
      <c r="BI202" s="370">
        <f>IF(N202="nulová",J202,0)</f>
        <v>0</v>
      </c>
      <c r="BJ202" s="291" t="s">
        <v>81</v>
      </c>
      <c r="BK202" s="370">
        <f>ROUND(I202*H202,2)</f>
        <v>0</v>
      </c>
      <c r="BL202" s="291" t="s">
        <v>206</v>
      </c>
      <c r="BM202" s="369" t="s">
        <v>2277</v>
      </c>
    </row>
    <row r="203" spans="2:65" s="284" customFormat="1">
      <c r="B203" s="299"/>
      <c r="C203" s="45"/>
      <c r="D203" s="402" t="s">
        <v>163</v>
      </c>
      <c r="E203" s="45"/>
      <c r="F203" s="403" t="s">
        <v>1454</v>
      </c>
      <c r="G203" s="45"/>
      <c r="H203" s="45"/>
      <c r="I203" s="371"/>
      <c r="J203" s="45"/>
      <c r="K203" s="45"/>
      <c r="L203" s="299"/>
      <c r="M203" s="372"/>
      <c r="T203" s="308"/>
      <c r="AT203" s="291" t="s">
        <v>163</v>
      </c>
      <c r="AU203" s="291" t="s">
        <v>83</v>
      </c>
    </row>
    <row r="204" spans="2:65" s="284" customFormat="1" ht="16.5" customHeight="1">
      <c r="B204" s="362"/>
      <c r="C204" s="398" t="s">
        <v>255</v>
      </c>
      <c r="D204" s="398" t="s">
        <v>157</v>
      </c>
      <c r="E204" s="399" t="s">
        <v>1455</v>
      </c>
      <c r="F204" s="277" t="s">
        <v>1456</v>
      </c>
      <c r="G204" s="400" t="s">
        <v>1378</v>
      </c>
      <c r="H204" s="401">
        <v>20</v>
      </c>
      <c r="I204" s="364"/>
      <c r="J204" s="440">
        <f>ROUND(I204*H204,2)</f>
        <v>0</v>
      </c>
      <c r="K204" s="277" t="s">
        <v>161</v>
      </c>
      <c r="L204" s="299"/>
      <c r="M204" s="365" t="s">
        <v>1</v>
      </c>
      <c r="N204" s="366" t="s">
        <v>38</v>
      </c>
      <c r="P204" s="367">
        <f>O204*H204</f>
        <v>0</v>
      </c>
      <c r="Q204" s="367">
        <v>3.3799999999999997E-2</v>
      </c>
      <c r="R204" s="367">
        <f>Q204*H204</f>
        <v>0.67599999999999993</v>
      </c>
      <c r="S204" s="367">
        <v>0</v>
      </c>
      <c r="T204" s="368">
        <f>S204*H204</f>
        <v>0</v>
      </c>
      <c r="AR204" s="369" t="s">
        <v>206</v>
      </c>
      <c r="AT204" s="369" t="s">
        <v>157</v>
      </c>
      <c r="AU204" s="369" t="s">
        <v>83</v>
      </c>
      <c r="AY204" s="291" t="s">
        <v>155</v>
      </c>
      <c r="BE204" s="370">
        <f>IF(N204="základní",J204,0)</f>
        <v>0</v>
      </c>
      <c r="BF204" s="370">
        <f>IF(N204="snížená",J204,0)</f>
        <v>0</v>
      </c>
      <c r="BG204" s="370">
        <f>IF(N204="zákl. přenesená",J204,0)</f>
        <v>0</v>
      </c>
      <c r="BH204" s="370">
        <f>IF(N204="sníž. přenesená",J204,0)</f>
        <v>0</v>
      </c>
      <c r="BI204" s="370">
        <f>IF(N204="nulová",J204,0)</f>
        <v>0</v>
      </c>
      <c r="BJ204" s="291" t="s">
        <v>81</v>
      </c>
      <c r="BK204" s="370">
        <f>ROUND(I204*H204,2)</f>
        <v>0</v>
      </c>
      <c r="BL204" s="291" t="s">
        <v>206</v>
      </c>
      <c r="BM204" s="369" t="s">
        <v>2276</v>
      </c>
    </row>
    <row r="205" spans="2:65" s="284" customFormat="1">
      <c r="B205" s="299"/>
      <c r="C205" s="45"/>
      <c r="D205" s="402" t="s">
        <v>163</v>
      </c>
      <c r="E205" s="45"/>
      <c r="F205" s="403" t="s">
        <v>1457</v>
      </c>
      <c r="G205" s="45"/>
      <c r="H205" s="45"/>
      <c r="I205" s="371"/>
      <c r="J205" s="45"/>
      <c r="K205" s="45"/>
      <c r="L205" s="299"/>
      <c r="M205" s="372"/>
      <c r="T205" s="308"/>
      <c r="AT205" s="291" t="s">
        <v>163</v>
      </c>
      <c r="AU205" s="291" t="s">
        <v>83</v>
      </c>
    </row>
    <row r="206" spans="2:65" s="284" customFormat="1" ht="16.5" customHeight="1">
      <c r="B206" s="362"/>
      <c r="C206" s="398" t="s">
        <v>260</v>
      </c>
      <c r="D206" s="398" t="s">
        <v>157</v>
      </c>
      <c r="E206" s="399" t="s">
        <v>1458</v>
      </c>
      <c r="F206" s="277" t="s">
        <v>1459</v>
      </c>
      <c r="G206" s="400" t="s">
        <v>1378</v>
      </c>
      <c r="H206" s="401">
        <v>1</v>
      </c>
      <c r="I206" s="364"/>
      <c r="J206" s="440">
        <f t="shared" ref="J206:J211" si="10">ROUND(I206*H206,2)</f>
        <v>0</v>
      </c>
      <c r="K206" s="277" t="s">
        <v>1</v>
      </c>
      <c r="L206" s="299"/>
      <c r="M206" s="365" t="s">
        <v>1</v>
      </c>
      <c r="N206" s="366" t="s">
        <v>38</v>
      </c>
      <c r="P206" s="367">
        <f t="shared" ref="P206:P211" si="11">O206*H206</f>
        <v>0</v>
      </c>
      <c r="Q206" s="367">
        <v>1.2579999999999999E-2</v>
      </c>
      <c r="R206" s="367">
        <f t="shared" ref="R206:R211" si="12">Q206*H206</f>
        <v>1.2579999999999999E-2</v>
      </c>
      <c r="S206" s="367">
        <v>0</v>
      </c>
      <c r="T206" s="368">
        <f t="shared" ref="T206:T211" si="13">S206*H206</f>
        <v>0</v>
      </c>
      <c r="AR206" s="369" t="s">
        <v>206</v>
      </c>
      <c r="AT206" s="369" t="s">
        <v>157</v>
      </c>
      <c r="AU206" s="369" t="s">
        <v>83</v>
      </c>
      <c r="AY206" s="291" t="s">
        <v>155</v>
      </c>
      <c r="BE206" s="370">
        <f t="shared" ref="BE206:BE211" si="14">IF(N206="základní",J206,0)</f>
        <v>0</v>
      </c>
      <c r="BF206" s="370">
        <f t="shared" ref="BF206:BF211" si="15">IF(N206="snížená",J206,0)</f>
        <v>0</v>
      </c>
      <c r="BG206" s="370">
        <f t="shared" ref="BG206:BG211" si="16">IF(N206="zákl. přenesená",J206,0)</f>
        <v>0</v>
      </c>
      <c r="BH206" s="370">
        <f t="shared" ref="BH206:BH211" si="17">IF(N206="sníž. přenesená",J206,0)</f>
        <v>0</v>
      </c>
      <c r="BI206" s="370">
        <f t="shared" ref="BI206:BI211" si="18">IF(N206="nulová",J206,0)</f>
        <v>0</v>
      </c>
      <c r="BJ206" s="291" t="s">
        <v>81</v>
      </c>
      <c r="BK206" s="370">
        <f t="shared" ref="BK206:BK211" si="19">ROUND(I206*H206,2)</f>
        <v>0</v>
      </c>
      <c r="BL206" s="291" t="s">
        <v>206</v>
      </c>
      <c r="BM206" s="369" t="s">
        <v>2275</v>
      </c>
    </row>
    <row r="207" spans="2:65" s="284" customFormat="1" ht="16.5" customHeight="1">
      <c r="B207" s="362"/>
      <c r="C207" s="420" t="s">
        <v>343</v>
      </c>
      <c r="D207" s="420" t="s">
        <v>157</v>
      </c>
      <c r="E207" s="421" t="s">
        <v>1460</v>
      </c>
      <c r="F207" s="422" t="s">
        <v>1461</v>
      </c>
      <c r="G207" s="423" t="s">
        <v>1378</v>
      </c>
      <c r="H207" s="424">
        <v>2</v>
      </c>
      <c r="I207" s="364"/>
      <c r="J207" s="443">
        <f t="shared" si="10"/>
        <v>0</v>
      </c>
      <c r="K207" s="428" t="s">
        <v>1</v>
      </c>
      <c r="L207" s="299"/>
      <c r="M207" s="365" t="s">
        <v>1</v>
      </c>
      <c r="N207" s="366" t="s">
        <v>38</v>
      </c>
      <c r="P207" s="367">
        <f t="shared" si="11"/>
        <v>0</v>
      </c>
      <c r="Q207" s="367">
        <v>2.7320000000000001E-2</v>
      </c>
      <c r="R207" s="367">
        <f t="shared" si="12"/>
        <v>5.4640000000000001E-2</v>
      </c>
      <c r="S207" s="367">
        <v>0</v>
      </c>
      <c r="T207" s="368">
        <f t="shared" si="13"/>
        <v>0</v>
      </c>
      <c r="AR207" s="369" t="s">
        <v>206</v>
      </c>
      <c r="AT207" s="369" t="s">
        <v>157</v>
      </c>
      <c r="AU207" s="369" t="s">
        <v>83</v>
      </c>
      <c r="AY207" s="291" t="s">
        <v>155</v>
      </c>
      <c r="BE207" s="370">
        <f t="shared" si="14"/>
        <v>0</v>
      </c>
      <c r="BF207" s="370">
        <f t="shared" si="15"/>
        <v>0</v>
      </c>
      <c r="BG207" s="370">
        <f t="shared" si="16"/>
        <v>0</v>
      </c>
      <c r="BH207" s="370">
        <f t="shared" si="17"/>
        <v>0</v>
      </c>
      <c r="BI207" s="370">
        <f t="shared" si="18"/>
        <v>0</v>
      </c>
      <c r="BJ207" s="291" t="s">
        <v>81</v>
      </c>
      <c r="BK207" s="370">
        <f t="shared" si="19"/>
        <v>0</v>
      </c>
      <c r="BL207" s="291" t="s">
        <v>206</v>
      </c>
      <c r="BM207" s="369" t="s">
        <v>2274</v>
      </c>
    </row>
    <row r="208" spans="2:65" s="284" customFormat="1" ht="24.2" customHeight="1">
      <c r="B208" s="362"/>
      <c r="C208" s="413" t="s">
        <v>394</v>
      </c>
      <c r="D208" s="413" t="s">
        <v>232</v>
      </c>
      <c r="E208" s="414" t="s">
        <v>1481</v>
      </c>
      <c r="F208" s="415" t="s">
        <v>1482</v>
      </c>
      <c r="G208" s="416" t="s">
        <v>290</v>
      </c>
      <c r="H208" s="276">
        <v>4</v>
      </c>
      <c r="I208" s="364"/>
      <c r="J208" s="397">
        <f t="shared" si="10"/>
        <v>0</v>
      </c>
      <c r="K208" s="395" t="s">
        <v>1</v>
      </c>
      <c r="L208" s="379"/>
      <c r="M208" s="380" t="s">
        <v>1</v>
      </c>
      <c r="N208" s="381" t="s">
        <v>38</v>
      </c>
      <c r="P208" s="367">
        <f t="shared" si="11"/>
        <v>0</v>
      </c>
      <c r="Q208" s="367">
        <v>1.4999999999999999E-2</v>
      </c>
      <c r="R208" s="367">
        <f t="shared" si="12"/>
        <v>0.06</v>
      </c>
      <c r="S208" s="367">
        <v>0</v>
      </c>
      <c r="T208" s="368">
        <f t="shared" si="13"/>
        <v>0</v>
      </c>
      <c r="AR208" s="369" t="s">
        <v>178</v>
      </c>
      <c r="AT208" s="369" t="s">
        <v>232</v>
      </c>
      <c r="AU208" s="369" t="s">
        <v>83</v>
      </c>
      <c r="AY208" s="291" t="s">
        <v>155</v>
      </c>
      <c r="BE208" s="370">
        <f t="shared" si="14"/>
        <v>0</v>
      </c>
      <c r="BF208" s="370">
        <f t="shared" si="15"/>
        <v>0</v>
      </c>
      <c r="BG208" s="370">
        <f t="shared" si="16"/>
        <v>0</v>
      </c>
      <c r="BH208" s="370">
        <f t="shared" si="17"/>
        <v>0</v>
      </c>
      <c r="BI208" s="370">
        <f t="shared" si="18"/>
        <v>0</v>
      </c>
      <c r="BJ208" s="291" t="s">
        <v>81</v>
      </c>
      <c r="BK208" s="370">
        <f t="shared" si="19"/>
        <v>0</v>
      </c>
      <c r="BL208" s="291" t="s">
        <v>162</v>
      </c>
      <c r="BM208" s="369" t="s">
        <v>2273</v>
      </c>
    </row>
    <row r="209" spans="2:65" s="284" customFormat="1" ht="16.5" customHeight="1">
      <c r="B209" s="362"/>
      <c r="C209" s="426" t="s">
        <v>348</v>
      </c>
      <c r="D209" s="426" t="s">
        <v>157</v>
      </c>
      <c r="E209" s="427" t="s">
        <v>1462</v>
      </c>
      <c r="F209" s="428" t="s">
        <v>1463</v>
      </c>
      <c r="G209" s="429" t="s">
        <v>1378</v>
      </c>
      <c r="H209" s="430">
        <v>2</v>
      </c>
      <c r="I209" s="364"/>
      <c r="J209" s="443">
        <f t="shared" si="10"/>
        <v>0</v>
      </c>
      <c r="K209" s="428" t="s">
        <v>1</v>
      </c>
      <c r="L209" s="299"/>
      <c r="M209" s="365" t="s">
        <v>1</v>
      </c>
      <c r="N209" s="366" t="s">
        <v>38</v>
      </c>
      <c r="P209" s="367">
        <f t="shared" si="11"/>
        <v>0</v>
      </c>
      <c r="Q209" s="367">
        <v>7.4990000000000001E-2</v>
      </c>
      <c r="R209" s="367">
        <f t="shared" si="12"/>
        <v>0.14998</v>
      </c>
      <c r="S209" s="367">
        <v>0</v>
      </c>
      <c r="T209" s="368">
        <f t="shared" si="13"/>
        <v>0</v>
      </c>
      <c r="AR209" s="369" t="s">
        <v>206</v>
      </c>
      <c r="AT209" s="369" t="s">
        <v>157</v>
      </c>
      <c r="AU209" s="369" t="s">
        <v>83</v>
      </c>
      <c r="AY209" s="291" t="s">
        <v>155</v>
      </c>
      <c r="BE209" s="370">
        <f t="shared" si="14"/>
        <v>0</v>
      </c>
      <c r="BF209" s="370">
        <f t="shared" si="15"/>
        <v>0</v>
      </c>
      <c r="BG209" s="370">
        <f t="shared" si="16"/>
        <v>0</v>
      </c>
      <c r="BH209" s="370">
        <f t="shared" si="17"/>
        <v>0</v>
      </c>
      <c r="BI209" s="370">
        <f t="shared" si="18"/>
        <v>0</v>
      </c>
      <c r="BJ209" s="291" t="s">
        <v>81</v>
      </c>
      <c r="BK209" s="370">
        <f t="shared" si="19"/>
        <v>0</v>
      </c>
      <c r="BL209" s="291" t="s">
        <v>206</v>
      </c>
      <c r="BM209" s="369" t="s">
        <v>2272</v>
      </c>
    </row>
    <row r="210" spans="2:65" s="284" customFormat="1" ht="24.2" customHeight="1">
      <c r="B210" s="362"/>
      <c r="C210" s="420" t="s">
        <v>829</v>
      </c>
      <c r="D210" s="420" t="s">
        <v>157</v>
      </c>
      <c r="E210" s="421" t="s">
        <v>1464</v>
      </c>
      <c r="F210" s="422" t="s">
        <v>1465</v>
      </c>
      <c r="G210" s="423" t="s">
        <v>1378</v>
      </c>
      <c r="H210" s="424">
        <v>2</v>
      </c>
      <c r="I210" s="364"/>
      <c r="J210" s="443">
        <f t="shared" si="10"/>
        <v>0</v>
      </c>
      <c r="K210" s="428" t="s">
        <v>1</v>
      </c>
      <c r="L210" s="299"/>
      <c r="M210" s="365" t="s">
        <v>1</v>
      </c>
      <c r="N210" s="366" t="s">
        <v>38</v>
      </c>
      <c r="P210" s="367">
        <f t="shared" si="11"/>
        <v>0</v>
      </c>
      <c r="Q210" s="367">
        <v>9.11E-3</v>
      </c>
      <c r="R210" s="367">
        <f t="shared" si="12"/>
        <v>1.822E-2</v>
      </c>
      <c r="S210" s="367">
        <v>0</v>
      </c>
      <c r="T210" s="368">
        <f t="shared" si="13"/>
        <v>0</v>
      </c>
      <c r="AR210" s="369" t="s">
        <v>206</v>
      </c>
      <c r="AT210" s="369" t="s">
        <v>157</v>
      </c>
      <c r="AU210" s="369" t="s">
        <v>83</v>
      </c>
      <c r="AY210" s="291" t="s">
        <v>155</v>
      </c>
      <c r="BE210" s="370">
        <f t="shared" si="14"/>
        <v>0</v>
      </c>
      <c r="BF210" s="370">
        <f t="shared" si="15"/>
        <v>0</v>
      </c>
      <c r="BG210" s="370">
        <f t="shared" si="16"/>
        <v>0</v>
      </c>
      <c r="BH210" s="370">
        <f t="shared" si="17"/>
        <v>0</v>
      </c>
      <c r="BI210" s="370">
        <f t="shared" si="18"/>
        <v>0</v>
      </c>
      <c r="BJ210" s="291" t="s">
        <v>81</v>
      </c>
      <c r="BK210" s="370">
        <f t="shared" si="19"/>
        <v>0</v>
      </c>
      <c r="BL210" s="291" t="s">
        <v>206</v>
      </c>
      <c r="BM210" s="369" t="s">
        <v>2271</v>
      </c>
    </row>
    <row r="211" spans="2:65" s="284" customFormat="1" ht="16.5" customHeight="1">
      <c r="B211" s="362"/>
      <c r="C211" s="398" t="s">
        <v>194</v>
      </c>
      <c r="D211" s="398" t="s">
        <v>157</v>
      </c>
      <c r="E211" s="399" t="s">
        <v>1466</v>
      </c>
      <c r="F211" s="277" t="s">
        <v>1467</v>
      </c>
      <c r="G211" s="400" t="s">
        <v>290</v>
      </c>
      <c r="H211" s="401">
        <v>1</v>
      </c>
      <c r="I211" s="364"/>
      <c r="J211" s="440">
        <f t="shared" si="10"/>
        <v>0</v>
      </c>
      <c r="K211" s="277" t="s">
        <v>161</v>
      </c>
      <c r="L211" s="299"/>
      <c r="M211" s="365" t="s">
        <v>1</v>
      </c>
      <c r="N211" s="366" t="s">
        <v>38</v>
      </c>
      <c r="P211" s="367">
        <f t="shared" si="11"/>
        <v>0</v>
      </c>
      <c r="Q211" s="367">
        <v>9.5E-4</v>
      </c>
      <c r="R211" s="367">
        <f t="shared" si="12"/>
        <v>9.5E-4</v>
      </c>
      <c r="S211" s="367">
        <v>0</v>
      </c>
      <c r="T211" s="368">
        <f t="shared" si="13"/>
        <v>0</v>
      </c>
      <c r="AR211" s="369" t="s">
        <v>206</v>
      </c>
      <c r="AT211" s="369" t="s">
        <v>157</v>
      </c>
      <c r="AU211" s="369" t="s">
        <v>83</v>
      </c>
      <c r="AY211" s="291" t="s">
        <v>155</v>
      </c>
      <c r="BE211" s="370">
        <f t="shared" si="14"/>
        <v>0</v>
      </c>
      <c r="BF211" s="370">
        <f t="shared" si="15"/>
        <v>0</v>
      </c>
      <c r="BG211" s="370">
        <f t="shared" si="16"/>
        <v>0</v>
      </c>
      <c r="BH211" s="370">
        <f t="shared" si="17"/>
        <v>0</v>
      </c>
      <c r="BI211" s="370">
        <f t="shared" si="18"/>
        <v>0</v>
      </c>
      <c r="BJ211" s="291" t="s">
        <v>81</v>
      </c>
      <c r="BK211" s="370">
        <f t="shared" si="19"/>
        <v>0</v>
      </c>
      <c r="BL211" s="291" t="s">
        <v>206</v>
      </c>
      <c r="BM211" s="369" t="s">
        <v>2270</v>
      </c>
    </row>
    <row r="212" spans="2:65" s="284" customFormat="1">
      <c r="B212" s="299"/>
      <c r="C212" s="45"/>
      <c r="D212" s="402" t="s">
        <v>163</v>
      </c>
      <c r="E212" s="45"/>
      <c r="F212" s="403" t="s">
        <v>1468</v>
      </c>
      <c r="G212" s="45"/>
      <c r="H212" s="45"/>
      <c r="I212" s="371"/>
      <c r="J212" s="45"/>
      <c r="K212" s="45"/>
      <c r="L212" s="299"/>
      <c r="M212" s="372"/>
      <c r="T212" s="308"/>
      <c r="AT212" s="291" t="s">
        <v>163</v>
      </c>
      <c r="AU212" s="291" t="s">
        <v>83</v>
      </c>
    </row>
    <row r="213" spans="2:65" s="284" customFormat="1" ht="24.2" customHeight="1">
      <c r="B213" s="362"/>
      <c r="C213" s="398" t="s">
        <v>217</v>
      </c>
      <c r="D213" s="398" t="s">
        <v>157</v>
      </c>
      <c r="E213" s="399" t="s">
        <v>1469</v>
      </c>
      <c r="F213" s="277" t="s">
        <v>1470</v>
      </c>
      <c r="G213" s="400" t="s">
        <v>235</v>
      </c>
      <c r="H213" s="401">
        <v>3.4689999999999999</v>
      </c>
      <c r="I213" s="364"/>
      <c r="J213" s="440">
        <f>ROUND(I213*H213,2)</f>
        <v>0</v>
      </c>
      <c r="K213" s="277" t="s">
        <v>161</v>
      </c>
      <c r="L213" s="299"/>
      <c r="M213" s="365" t="s">
        <v>1</v>
      </c>
      <c r="N213" s="366" t="s">
        <v>38</v>
      </c>
      <c r="P213" s="367">
        <f>O213*H213</f>
        <v>0</v>
      </c>
      <c r="Q213" s="367">
        <v>0</v>
      </c>
      <c r="R213" s="367">
        <f>Q213*H213</f>
        <v>0</v>
      </c>
      <c r="S213" s="367">
        <v>0</v>
      </c>
      <c r="T213" s="368">
        <f>S213*H213</f>
        <v>0</v>
      </c>
      <c r="AR213" s="369" t="s">
        <v>206</v>
      </c>
      <c r="AT213" s="369" t="s">
        <v>157</v>
      </c>
      <c r="AU213" s="369" t="s">
        <v>83</v>
      </c>
      <c r="AY213" s="291" t="s">
        <v>155</v>
      </c>
      <c r="BE213" s="370">
        <f>IF(N213="základní",J213,0)</f>
        <v>0</v>
      </c>
      <c r="BF213" s="370">
        <f>IF(N213="snížená",J213,0)</f>
        <v>0</v>
      </c>
      <c r="BG213" s="370">
        <f>IF(N213="zákl. přenesená",J213,0)</f>
        <v>0</v>
      </c>
      <c r="BH213" s="370">
        <f>IF(N213="sníž. přenesená",J213,0)</f>
        <v>0</v>
      </c>
      <c r="BI213" s="370">
        <f>IF(N213="nulová",J213,0)</f>
        <v>0</v>
      </c>
      <c r="BJ213" s="291" t="s">
        <v>81</v>
      </c>
      <c r="BK213" s="370">
        <f>ROUND(I213*H213,2)</f>
        <v>0</v>
      </c>
      <c r="BL213" s="291" t="s">
        <v>206</v>
      </c>
      <c r="BM213" s="369" t="s">
        <v>2269</v>
      </c>
    </row>
    <row r="214" spans="2:65" s="284" customFormat="1">
      <c r="B214" s="299"/>
      <c r="C214" s="45"/>
      <c r="D214" s="402" t="s">
        <v>163</v>
      </c>
      <c r="E214" s="45"/>
      <c r="F214" s="403" t="s">
        <v>1471</v>
      </c>
      <c r="G214" s="45"/>
      <c r="H214" s="45"/>
      <c r="I214" s="371"/>
      <c r="J214" s="45"/>
      <c r="K214" s="45"/>
      <c r="L214" s="299"/>
      <c r="M214" s="372"/>
      <c r="T214" s="308"/>
      <c r="AT214" s="291" t="s">
        <v>163</v>
      </c>
      <c r="AU214" s="291" t="s">
        <v>83</v>
      </c>
    </row>
    <row r="215" spans="2:65" s="284" customFormat="1" ht="16.5" customHeight="1">
      <c r="B215" s="362"/>
      <c r="C215" s="398" t="s">
        <v>222</v>
      </c>
      <c r="D215" s="398" t="s">
        <v>157</v>
      </c>
      <c r="E215" s="399" t="s">
        <v>1699</v>
      </c>
      <c r="F215" s="277" t="s">
        <v>1905</v>
      </c>
      <c r="G215" s="400" t="s">
        <v>334</v>
      </c>
      <c r="H215" s="401">
        <v>1</v>
      </c>
      <c r="I215" s="364"/>
      <c r="J215" s="440">
        <f>ROUND(I215*H215,2)</f>
        <v>0</v>
      </c>
      <c r="K215" s="277" t="s">
        <v>1</v>
      </c>
      <c r="L215" s="299"/>
      <c r="M215" s="365" t="s">
        <v>1</v>
      </c>
      <c r="N215" s="366" t="s">
        <v>38</v>
      </c>
      <c r="P215" s="367">
        <f>O215*H215</f>
        <v>0</v>
      </c>
      <c r="Q215" s="367">
        <v>0</v>
      </c>
      <c r="R215" s="367">
        <f>Q215*H215</f>
        <v>0</v>
      </c>
      <c r="S215" s="367">
        <v>0</v>
      </c>
      <c r="T215" s="368">
        <f>S215*H215</f>
        <v>0</v>
      </c>
      <c r="AR215" s="369" t="s">
        <v>162</v>
      </c>
      <c r="AT215" s="369" t="s">
        <v>157</v>
      </c>
      <c r="AU215" s="369" t="s">
        <v>83</v>
      </c>
      <c r="AY215" s="291" t="s">
        <v>155</v>
      </c>
      <c r="BE215" s="370">
        <f>IF(N215="základní",J215,0)</f>
        <v>0</v>
      </c>
      <c r="BF215" s="370">
        <f>IF(N215="snížená",J215,0)</f>
        <v>0</v>
      </c>
      <c r="BG215" s="370">
        <f>IF(N215="zákl. přenesená",J215,0)</f>
        <v>0</v>
      </c>
      <c r="BH215" s="370">
        <f>IF(N215="sníž. přenesená",J215,0)</f>
        <v>0</v>
      </c>
      <c r="BI215" s="370">
        <f>IF(N215="nulová",J215,0)</f>
        <v>0</v>
      </c>
      <c r="BJ215" s="291" t="s">
        <v>81</v>
      </c>
      <c r="BK215" s="370">
        <f>ROUND(I215*H215,2)</f>
        <v>0</v>
      </c>
      <c r="BL215" s="291" t="s">
        <v>162</v>
      </c>
      <c r="BM215" s="369" t="s">
        <v>2268</v>
      </c>
    </row>
    <row r="216" spans="2:65" s="284" customFormat="1" ht="16.5" customHeight="1">
      <c r="B216" s="362"/>
      <c r="C216" s="420" t="s">
        <v>838</v>
      </c>
      <c r="D216" s="420" t="s">
        <v>157</v>
      </c>
      <c r="E216" s="421" t="s">
        <v>1472</v>
      </c>
      <c r="F216" s="422" t="s">
        <v>2267</v>
      </c>
      <c r="G216" s="423" t="s">
        <v>334</v>
      </c>
      <c r="H216" s="424">
        <v>1</v>
      </c>
      <c r="I216" s="364"/>
      <c r="J216" s="443">
        <f>ROUND(I216*H216,2)</f>
        <v>0</v>
      </c>
      <c r="K216" s="428" t="s">
        <v>1</v>
      </c>
      <c r="L216" s="299"/>
      <c r="M216" s="365" t="s">
        <v>1</v>
      </c>
      <c r="N216" s="366" t="s">
        <v>38</v>
      </c>
      <c r="P216" s="367">
        <f>O216*H216</f>
        <v>0</v>
      </c>
      <c r="Q216" s="367">
        <v>0</v>
      </c>
      <c r="R216" s="367">
        <f>Q216*H216</f>
        <v>0</v>
      </c>
      <c r="S216" s="367">
        <v>0</v>
      </c>
      <c r="T216" s="368">
        <f>S216*H216</f>
        <v>0</v>
      </c>
      <c r="AR216" s="369" t="s">
        <v>162</v>
      </c>
      <c r="AT216" s="369" t="s">
        <v>157</v>
      </c>
      <c r="AU216" s="369" t="s">
        <v>83</v>
      </c>
      <c r="AY216" s="291" t="s">
        <v>155</v>
      </c>
      <c r="BE216" s="370">
        <f>IF(N216="základní",J216,0)</f>
        <v>0</v>
      </c>
      <c r="BF216" s="370">
        <f>IF(N216="snížená",J216,0)</f>
        <v>0</v>
      </c>
      <c r="BG216" s="370">
        <f>IF(N216="zákl. přenesená",J216,0)</f>
        <v>0</v>
      </c>
      <c r="BH216" s="370">
        <f>IF(N216="sníž. přenesená",J216,0)</f>
        <v>0</v>
      </c>
      <c r="BI216" s="370">
        <f>IF(N216="nulová",J216,0)</f>
        <v>0</v>
      </c>
      <c r="BJ216" s="291" t="s">
        <v>81</v>
      </c>
      <c r="BK216" s="370">
        <f>ROUND(I216*H216,2)</f>
        <v>0</v>
      </c>
      <c r="BL216" s="291" t="s">
        <v>162</v>
      </c>
      <c r="BM216" s="369" t="s">
        <v>2266</v>
      </c>
    </row>
    <row r="217" spans="2:65" s="284" customFormat="1" ht="16.5" customHeight="1">
      <c r="B217" s="362"/>
      <c r="C217" s="420" t="s">
        <v>362</v>
      </c>
      <c r="D217" s="420" t="s">
        <v>157</v>
      </c>
      <c r="E217" s="421" t="s">
        <v>1474</v>
      </c>
      <c r="F217" s="422" t="s">
        <v>1475</v>
      </c>
      <c r="G217" s="423" t="s">
        <v>1378</v>
      </c>
      <c r="H217" s="424">
        <v>2</v>
      </c>
      <c r="I217" s="364"/>
      <c r="J217" s="443">
        <f>ROUND(I217*H217,2)</f>
        <v>0</v>
      </c>
      <c r="K217" s="428" t="s">
        <v>161</v>
      </c>
      <c r="L217" s="299"/>
      <c r="M217" s="365" t="s">
        <v>1</v>
      </c>
      <c r="N217" s="366" t="s">
        <v>38</v>
      </c>
      <c r="P217" s="367">
        <f>O217*H217</f>
        <v>0</v>
      </c>
      <c r="Q217" s="367">
        <v>4.6710000000000002E-2</v>
      </c>
      <c r="R217" s="367">
        <f>Q217*H217</f>
        <v>9.3420000000000003E-2</v>
      </c>
      <c r="S217" s="367">
        <v>0</v>
      </c>
      <c r="T217" s="368">
        <f>S217*H217</f>
        <v>0</v>
      </c>
      <c r="AR217" s="369" t="s">
        <v>206</v>
      </c>
      <c r="AT217" s="369" t="s">
        <v>157</v>
      </c>
      <c r="AU217" s="369" t="s">
        <v>83</v>
      </c>
      <c r="AY217" s="291" t="s">
        <v>155</v>
      </c>
      <c r="BE217" s="370">
        <f>IF(N217="základní",J217,0)</f>
        <v>0</v>
      </c>
      <c r="BF217" s="370">
        <f>IF(N217="snížená",J217,0)</f>
        <v>0</v>
      </c>
      <c r="BG217" s="370">
        <f>IF(N217="zákl. přenesená",J217,0)</f>
        <v>0</v>
      </c>
      <c r="BH217" s="370">
        <f>IF(N217="sníž. přenesená",J217,0)</f>
        <v>0</v>
      </c>
      <c r="BI217" s="370">
        <f>IF(N217="nulová",J217,0)</f>
        <v>0</v>
      </c>
      <c r="BJ217" s="291" t="s">
        <v>81</v>
      </c>
      <c r="BK217" s="370">
        <f>ROUND(I217*H217,2)</f>
        <v>0</v>
      </c>
      <c r="BL217" s="291" t="s">
        <v>206</v>
      </c>
      <c r="BM217" s="369" t="s">
        <v>2265</v>
      </c>
    </row>
    <row r="218" spans="2:65" s="284" customFormat="1">
      <c r="B218" s="299"/>
      <c r="C218" s="45"/>
      <c r="D218" s="402" t="s">
        <v>163</v>
      </c>
      <c r="E218" s="45"/>
      <c r="F218" s="403" t="s">
        <v>1476</v>
      </c>
      <c r="G218" s="45"/>
      <c r="H218" s="45"/>
      <c r="I218" s="371"/>
      <c r="J218" s="45"/>
      <c r="K218" s="45"/>
      <c r="L218" s="299"/>
      <c r="M218" s="372"/>
      <c r="T218" s="308"/>
      <c r="AT218" s="291" t="s">
        <v>163</v>
      </c>
      <c r="AU218" s="291" t="s">
        <v>83</v>
      </c>
    </row>
    <row r="219" spans="2:65" s="284" customFormat="1" ht="24.2" customHeight="1">
      <c r="B219" s="362"/>
      <c r="C219" s="404" t="s">
        <v>847</v>
      </c>
      <c r="D219" s="404" t="s">
        <v>232</v>
      </c>
      <c r="E219" s="405" t="s">
        <v>1477</v>
      </c>
      <c r="F219" s="242" t="s">
        <v>1478</v>
      </c>
      <c r="G219" s="406" t="s">
        <v>290</v>
      </c>
      <c r="H219" s="407">
        <v>3</v>
      </c>
      <c r="I219" s="378"/>
      <c r="J219" s="441">
        <f>ROUND(I219*H219,2)</f>
        <v>0</v>
      </c>
      <c r="K219" s="242" t="s">
        <v>1</v>
      </c>
      <c r="L219" s="379"/>
      <c r="M219" s="380" t="s">
        <v>1</v>
      </c>
      <c r="N219" s="381" t="s">
        <v>38</v>
      </c>
      <c r="P219" s="367">
        <f>O219*H219</f>
        <v>0</v>
      </c>
      <c r="Q219" s="367">
        <v>3.6999999999999998E-2</v>
      </c>
      <c r="R219" s="367">
        <f>Q219*H219</f>
        <v>0.11099999999999999</v>
      </c>
      <c r="S219" s="367">
        <v>0</v>
      </c>
      <c r="T219" s="368">
        <f>S219*H219</f>
        <v>0</v>
      </c>
      <c r="AR219" s="369" t="s">
        <v>178</v>
      </c>
      <c r="AT219" s="369" t="s">
        <v>232</v>
      </c>
      <c r="AU219" s="369" t="s">
        <v>83</v>
      </c>
      <c r="AY219" s="291" t="s">
        <v>155</v>
      </c>
      <c r="BE219" s="370">
        <f>IF(N219="základní",J219,0)</f>
        <v>0</v>
      </c>
      <c r="BF219" s="370">
        <f>IF(N219="snížená",J219,0)</f>
        <v>0</v>
      </c>
      <c r="BG219" s="370">
        <f>IF(N219="zákl. přenesená",J219,0)</f>
        <v>0</v>
      </c>
      <c r="BH219" s="370">
        <f>IF(N219="sníž. přenesená",J219,0)</f>
        <v>0</v>
      </c>
      <c r="BI219" s="370">
        <f>IF(N219="nulová",J219,0)</f>
        <v>0</v>
      </c>
      <c r="BJ219" s="291" t="s">
        <v>81</v>
      </c>
      <c r="BK219" s="370">
        <f>ROUND(I219*H219,2)</f>
        <v>0</v>
      </c>
      <c r="BL219" s="291" t="s">
        <v>162</v>
      </c>
      <c r="BM219" s="369" t="s">
        <v>2264</v>
      </c>
    </row>
    <row r="220" spans="2:65" s="284" customFormat="1" ht="24.2" customHeight="1">
      <c r="B220" s="362"/>
      <c r="C220" s="404" t="s">
        <v>366</v>
      </c>
      <c r="D220" s="404" t="s">
        <v>232</v>
      </c>
      <c r="E220" s="405" t="s">
        <v>1479</v>
      </c>
      <c r="F220" s="242" t="s">
        <v>1480</v>
      </c>
      <c r="G220" s="406" t="s">
        <v>290</v>
      </c>
      <c r="H220" s="407">
        <v>12</v>
      </c>
      <c r="I220" s="378"/>
      <c r="J220" s="441">
        <f>ROUND(I220*H220,2)</f>
        <v>0</v>
      </c>
      <c r="K220" s="242" t="s">
        <v>1</v>
      </c>
      <c r="L220" s="379"/>
      <c r="M220" s="380" t="s">
        <v>1</v>
      </c>
      <c r="N220" s="381" t="s">
        <v>38</v>
      </c>
      <c r="P220" s="367">
        <f>O220*H220</f>
        <v>0</v>
      </c>
      <c r="Q220" s="367">
        <v>2.35E-2</v>
      </c>
      <c r="R220" s="367">
        <f>Q220*H220</f>
        <v>0.28200000000000003</v>
      </c>
      <c r="S220" s="367">
        <v>0</v>
      </c>
      <c r="T220" s="368">
        <f>S220*H220</f>
        <v>0</v>
      </c>
      <c r="AR220" s="369" t="s">
        <v>178</v>
      </c>
      <c r="AT220" s="369" t="s">
        <v>232</v>
      </c>
      <c r="AU220" s="369" t="s">
        <v>83</v>
      </c>
      <c r="AY220" s="291" t="s">
        <v>155</v>
      </c>
      <c r="BE220" s="370">
        <f>IF(N220="základní",J220,0)</f>
        <v>0</v>
      </c>
      <c r="BF220" s="370">
        <f>IF(N220="snížená",J220,0)</f>
        <v>0</v>
      </c>
      <c r="BG220" s="370">
        <f>IF(N220="zákl. přenesená",J220,0)</f>
        <v>0</v>
      </c>
      <c r="BH220" s="370">
        <f>IF(N220="sníž. přenesená",J220,0)</f>
        <v>0</v>
      </c>
      <c r="BI220" s="370">
        <f>IF(N220="nulová",J220,0)</f>
        <v>0</v>
      </c>
      <c r="BJ220" s="291" t="s">
        <v>81</v>
      </c>
      <c r="BK220" s="370">
        <f>ROUND(I220*H220,2)</f>
        <v>0</v>
      </c>
      <c r="BL220" s="291" t="s">
        <v>162</v>
      </c>
      <c r="BM220" s="369" t="s">
        <v>2263</v>
      </c>
    </row>
    <row r="221" spans="2:65" s="284" customFormat="1" ht="16.5" customHeight="1">
      <c r="B221" s="362"/>
      <c r="C221" s="398" t="s">
        <v>854</v>
      </c>
      <c r="D221" s="398" t="s">
        <v>157</v>
      </c>
      <c r="E221" s="399" t="s">
        <v>1486</v>
      </c>
      <c r="F221" s="277" t="s">
        <v>1487</v>
      </c>
      <c r="G221" s="400" t="s">
        <v>1378</v>
      </c>
      <c r="H221" s="401">
        <v>2</v>
      </c>
      <c r="I221" s="364"/>
      <c r="J221" s="440">
        <f>ROUND(I221*H221,2)</f>
        <v>0</v>
      </c>
      <c r="K221" s="277" t="s">
        <v>161</v>
      </c>
      <c r="L221" s="299"/>
      <c r="M221" s="365" t="s">
        <v>1</v>
      </c>
      <c r="N221" s="366" t="s">
        <v>38</v>
      </c>
      <c r="P221" s="367">
        <f>O221*H221</f>
        <v>0</v>
      </c>
      <c r="Q221" s="367">
        <v>0.14161000000000001</v>
      </c>
      <c r="R221" s="367">
        <f>Q221*H221</f>
        <v>0.28322000000000003</v>
      </c>
      <c r="S221" s="367">
        <v>0</v>
      </c>
      <c r="T221" s="368">
        <f>S221*H221</f>
        <v>0</v>
      </c>
      <c r="AR221" s="369" t="s">
        <v>206</v>
      </c>
      <c r="AT221" s="369" t="s">
        <v>157</v>
      </c>
      <c r="AU221" s="369" t="s">
        <v>83</v>
      </c>
      <c r="AY221" s="291" t="s">
        <v>155</v>
      </c>
      <c r="BE221" s="370">
        <f>IF(N221="základní",J221,0)</f>
        <v>0</v>
      </c>
      <c r="BF221" s="370">
        <f>IF(N221="snížená",J221,0)</f>
        <v>0</v>
      </c>
      <c r="BG221" s="370">
        <f>IF(N221="zákl. přenesená",J221,0)</f>
        <v>0</v>
      </c>
      <c r="BH221" s="370">
        <f>IF(N221="sníž. přenesená",J221,0)</f>
        <v>0</v>
      </c>
      <c r="BI221" s="370">
        <f>IF(N221="nulová",J221,0)</f>
        <v>0</v>
      </c>
      <c r="BJ221" s="291" t="s">
        <v>81</v>
      </c>
      <c r="BK221" s="370">
        <f>ROUND(I221*H221,2)</f>
        <v>0</v>
      </c>
      <c r="BL221" s="291" t="s">
        <v>206</v>
      </c>
      <c r="BM221" s="369" t="s">
        <v>2262</v>
      </c>
    </row>
    <row r="222" spans="2:65" s="284" customFormat="1">
      <c r="B222" s="299"/>
      <c r="C222" s="45"/>
      <c r="D222" s="402" t="s">
        <v>163</v>
      </c>
      <c r="E222" s="45"/>
      <c r="F222" s="403" t="s">
        <v>1488</v>
      </c>
      <c r="G222" s="45"/>
      <c r="H222" s="45"/>
      <c r="I222" s="371"/>
      <c r="J222" s="45"/>
      <c r="K222" s="45"/>
      <c r="L222" s="299"/>
      <c r="M222" s="372"/>
      <c r="T222" s="308"/>
      <c r="AT222" s="291" t="s">
        <v>163</v>
      </c>
      <c r="AU222" s="291" t="s">
        <v>83</v>
      </c>
    </row>
    <row r="223" spans="2:65" s="284" customFormat="1" ht="16.5" customHeight="1">
      <c r="B223" s="362"/>
      <c r="C223" s="398" t="s">
        <v>371</v>
      </c>
      <c r="D223" s="398" t="s">
        <v>157</v>
      </c>
      <c r="E223" s="399" t="s">
        <v>1489</v>
      </c>
      <c r="F223" s="277" t="s">
        <v>1490</v>
      </c>
      <c r="G223" s="400" t="s">
        <v>334</v>
      </c>
      <c r="H223" s="401">
        <v>1</v>
      </c>
      <c r="I223" s="364"/>
      <c r="J223" s="440">
        <f>ROUND(I223*H223,2)</f>
        <v>0</v>
      </c>
      <c r="K223" s="277" t="s">
        <v>1</v>
      </c>
      <c r="L223" s="299"/>
      <c r="M223" s="365" t="s">
        <v>1</v>
      </c>
      <c r="N223" s="366" t="s">
        <v>38</v>
      </c>
      <c r="P223" s="367">
        <f>O223*H223</f>
        <v>0</v>
      </c>
      <c r="Q223" s="367">
        <v>0.03</v>
      </c>
      <c r="R223" s="367">
        <f>Q223*H223</f>
        <v>0.03</v>
      </c>
      <c r="S223" s="367">
        <v>0</v>
      </c>
      <c r="T223" s="368">
        <f>S223*H223</f>
        <v>0</v>
      </c>
      <c r="AR223" s="369" t="s">
        <v>162</v>
      </c>
      <c r="AT223" s="369" t="s">
        <v>157</v>
      </c>
      <c r="AU223" s="369" t="s">
        <v>83</v>
      </c>
      <c r="AY223" s="291" t="s">
        <v>155</v>
      </c>
      <c r="BE223" s="370">
        <f>IF(N223="základní",J223,0)</f>
        <v>0</v>
      </c>
      <c r="BF223" s="370">
        <f>IF(N223="snížená",J223,0)</f>
        <v>0</v>
      </c>
      <c r="BG223" s="370">
        <f>IF(N223="zákl. přenesená",J223,0)</f>
        <v>0</v>
      </c>
      <c r="BH223" s="370">
        <f>IF(N223="sníž. přenesená",J223,0)</f>
        <v>0</v>
      </c>
      <c r="BI223" s="370">
        <f>IF(N223="nulová",J223,0)</f>
        <v>0</v>
      </c>
      <c r="BJ223" s="291" t="s">
        <v>81</v>
      </c>
      <c r="BK223" s="370">
        <f>ROUND(I223*H223,2)</f>
        <v>0</v>
      </c>
      <c r="BL223" s="291" t="s">
        <v>162</v>
      </c>
      <c r="BM223" s="369" t="s">
        <v>2261</v>
      </c>
    </row>
    <row r="224" spans="2:65" s="284" customFormat="1" ht="16.5" customHeight="1">
      <c r="B224" s="362"/>
      <c r="C224" s="398" t="s">
        <v>855</v>
      </c>
      <c r="D224" s="398" t="s">
        <v>157</v>
      </c>
      <c r="E224" s="399" t="s">
        <v>2260</v>
      </c>
      <c r="F224" s="277" t="s">
        <v>1906</v>
      </c>
      <c r="G224" s="400" t="s">
        <v>334</v>
      </c>
      <c r="H224" s="401">
        <v>1</v>
      </c>
      <c r="I224" s="364"/>
      <c r="J224" s="440">
        <f>ROUND(I224*H224,2)</f>
        <v>0</v>
      </c>
      <c r="K224" s="277" t="s">
        <v>1</v>
      </c>
      <c r="L224" s="299"/>
      <c r="M224" s="365" t="s">
        <v>1</v>
      </c>
      <c r="N224" s="366" t="s">
        <v>38</v>
      </c>
      <c r="P224" s="367">
        <f>O224*H224</f>
        <v>0</v>
      </c>
      <c r="Q224" s="367">
        <v>0.05</v>
      </c>
      <c r="R224" s="367">
        <f>Q224*H224</f>
        <v>0.05</v>
      </c>
      <c r="S224" s="367">
        <v>0</v>
      </c>
      <c r="T224" s="368">
        <f>S224*H224</f>
        <v>0</v>
      </c>
      <c r="AR224" s="369" t="s">
        <v>162</v>
      </c>
      <c r="AT224" s="369" t="s">
        <v>157</v>
      </c>
      <c r="AU224" s="369" t="s">
        <v>83</v>
      </c>
      <c r="AY224" s="291" t="s">
        <v>155</v>
      </c>
      <c r="BE224" s="370">
        <f>IF(N224="základní",J224,0)</f>
        <v>0</v>
      </c>
      <c r="BF224" s="370">
        <f>IF(N224="snížená",J224,0)</f>
        <v>0</v>
      </c>
      <c r="BG224" s="370">
        <f>IF(N224="zákl. přenesená",J224,0)</f>
        <v>0</v>
      </c>
      <c r="BH224" s="370">
        <f>IF(N224="sníž. přenesená",J224,0)</f>
        <v>0</v>
      </c>
      <c r="BI224" s="370">
        <f>IF(N224="nulová",J224,0)</f>
        <v>0</v>
      </c>
      <c r="BJ224" s="291" t="s">
        <v>81</v>
      </c>
      <c r="BK224" s="370">
        <f>ROUND(I224*H224,2)</f>
        <v>0</v>
      </c>
      <c r="BL224" s="291" t="s">
        <v>162</v>
      </c>
      <c r="BM224" s="369" t="s">
        <v>2259</v>
      </c>
    </row>
    <row r="225" spans="2:65" s="289" customFormat="1" ht="25.9" customHeight="1">
      <c r="B225" s="350"/>
      <c r="C225" s="417"/>
      <c r="D225" s="418" t="s">
        <v>72</v>
      </c>
      <c r="E225" s="431" t="s">
        <v>232</v>
      </c>
      <c r="F225" s="431" t="s">
        <v>419</v>
      </c>
      <c r="G225" s="417"/>
      <c r="H225" s="417"/>
      <c r="I225" s="353"/>
      <c r="J225" s="444">
        <f>BK225</f>
        <v>0</v>
      </c>
      <c r="K225" s="417"/>
      <c r="L225" s="350"/>
      <c r="M225" s="355"/>
      <c r="P225" s="356">
        <f>P226</f>
        <v>0</v>
      </c>
      <c r="R225" s="356">
        <f>R226</f>
        <v>10.707170000000003</v>
      </c>
      <c r="T225" s="357">
        <f>T226</f>
        <v>0</v>
      </c>
      <c r="AR225" s="351" t="s">
        <v>170</v>
      </c>
      <c r="AT225" s="358" t="s">
        <v>72</v>
      </c>
      <c r="AU225" s="358" t="s">
        <v>73</v>
      </c>
      <c r="AY225" s="351" t="s">
        <v>155</v>
      </c>
      <c r="BK225" s="359">
        <f>BK226</f>
        <v>0</v>
      </c>
    </row>
    <row r="226" spans="2:65" s="289" customFormat="1" ht="22.9" customHeight="1">
      <c r="B226" s="350"/>
      <c r="C226" s="417"/>
      <c r="D226" s="418" t="s">
        <v>72</v>
      </c>
      <c r="E226" s="419" t="s">
        <v>536</v>
      </c>
      <c r="F226" s="419" t="s">
        <v>537</v>
      </c>
      <c r="G226" s="417"/>
      <c r="H226" s="417"/>
      <c r="I226" s="353"/>
      <c r="J226" s="442">
        <f>BK226</f>
        <v>0</v>
      </c>
      <c r="K226" s="417"/>
      <c r="L226" s="350"/>
      <c r="M226" s="355"/>
      <c r="P226" s="356">
        <f>SUM(P227:P293)</f>
        <v>0</v>
      </c>
      <c r="R226" s="356">
        <f>SUM(R227:R293)</f>
        <v>10.707170000000003</v>
      </c>
      <c r="T226" s="357">
        <f>SUM(T227:T293)</f>
        <v>0</v>
      </c>
      <c r="AR226" s="351" t="s">
        <v>170</v>
      </c>
      <c r="AT226" s="358" t="s">
        <v>72</v>
      </c>
      <c r="AU226" s="358" t="s">
        <v>81</v>
      </c>
      <c r="AY226" s="351" t="s">
        <v>155</v>
      </c>
      <c r="BK226" s="359">
        <f>SUM(BK227:BK294)</f>
        <v>0</v>
      </c>
    </row>
    <row r="227" spans="2:65" s="284" customFormat="1" ht="16.5" customHeight="1">
      <c r="B227" s="362"/>
      <c r="C227" s="398" t="s">
        <v>375</v>
      </c>
      <c r="D227" s="398" t="s">
        <v>157</v>
      </c>
      <c r="E227" s="399" t="s">
        <v>1120</v>
      </c>
      <c r="F227" s="277" t="s">
        <v>1638</v>
      </c>
      <c r="G227" s="400" t="s">
        <v>1632</v>
      </c>
      <c r="H227" s="401">
        <v>2</v>
      </c>
      <c r="I227" s="364"/>
      <c r="J227" s="440">
        <f>ROUND(I227*H227,2)</f>
        <v>0</v>
      </c>
      <c r="K227" s="277" t="s">
        <v>1</v>
      </c>
      <c r="L227" s="299"/>
      <c r="M227" s="365" t="s">
        <v>1</v>
      </c>
      <c r="N227" s="366" t="s">
        <v>38</v>
      </c>
      <c r="P227" s="367">
        <f>O227*H227</f>
        <v>0</v>
      </c>
      <c r="Q227" s="367">
        <v>1.23E-3</v>
      </c>
      <c r="R227" s="367">
        <f>Q227*H227</f>
        <v>2.4599999999999999E-3</v>
      </c>
      <c r="S227" s="367">
        <v>0</v>
      </c>
      <c r="T227" s="368">
        <f>S227*H227</f>
        <v>0</v>
      </c>
      <c r="AR227" s="369" t="s">
        <v>162</v>
      </c>
      <c r="AT227" s="369" t="s">
        <v>157</v>
      </c>
      <c r="AU227" s="369" t="s">
        <v>83</v>
      </c>
      <c r="AY227" s="291" t="s">
        <v>155</v>
      </c>
      <c r="BE227" s="370">
        <f>IF(N227="základní",J227,0)</f>
        <v>0</v>
      </c>
      <c r="BF227" s="370">
        <f>IF(N227="snížená",J227,0)</f>
        <v>0</v>
      </c>
      <c r="BG227" s="370">
        <f>IF(N227="zákl. přenesená",J227,0)</f>
        <v>0</v>
      </c>
      <c r="BH227" s="370">
        <f>IF(N227="sníž. přenesená",J227,0)</f>
        <v>0</v>
      </c>
      <c r="BI227" s="370">
        <f>IF(N227="nulová",J227,0)</f>
        <v>0</v>
      </c>
      <c r="BJ227" s="291" t="s">
        <v>81</v>
      </c>
      <c r="BK227" s="370">
        <f>ROUND(I227*H227,2)</f>
        <v>0</v>
      </c>
      <c r="BL227" s="291" t="s">
        <v>162</v>
      </c>
      <c r="BM227" s="369" t="s">
        <v>2258</v>
      </c>
    </row>
    <row r="228" spans="2:65" s="284" customFormat="1" ht="16.5" customHeight="1">
      <c r="B228" s="362"/>
      <c r="C228" s="398" t="s">
        <v>857</v>
      </c>
      <c r="D228" s="398" t="s">
        <v>157</v>
      </c>
      <c r="E228" s="399" t="s">
        <v>1542</v>
      </c>
      <c r="F228" s="277" t="s">
        <v>1543</v>
      </c>
      <c r="G228" s="400" t="s">
        <v>290</v>
      </c>
      <c r="H228" s="401">
        <v>24</v>
      </c>
      <c r="I228" s="364"/>
      <c r="J228" s="440">
        <f>ROUND(I228*H228,2)</f>
        <v>0</v>
      </c>
      <c r="K228" s="277" t="s">
        <v>161</v>
      </c>
      <c r="L228" s="299"/>
      <c r="M228" s="365" t="s">
        <v>1</v>
      </c>
      <c r="N228" s="366" t="s">
        <v>38</v>
      </c>
      <c r="P228" s="367">
        <f>O228*H228</f>
        <v>0</v>
      </c>
      <c r="Q228" s="367">
        <v>4.0000000000000003E-5</v>
      </c>
      <c r="R228" s="367">
        <f>Q228*H228</f>
        <v>9.6000000000000013E-4</v>
      </c>
      <c r="S228" s="367">
        <v>0</v>
      </c>
      <c r="T228" s="368">
        <f>S228*H228</f>
        <v>0</v>
      </c>
      <c r="AR228" s="369" t="s">
        <v>255</v>
      </c>
      <c r="AT228" s="369" t="s">
        <v>157</v>
      </c>
      <c r="AU228" s="369" t="s">
        <v>83</v>
      </c>
      <c r="AY228" s="291" t="s">
        <v>155</v>
      </c>
      <c r="BE228" s="370">
        <f>IF(N228="základní",J228,0)</f>
        <v>0</v>
      </c>
      <c r="BF228" s="370">
        <f>IF(N228="snížená",J228,0)</f>
        <v>0</v>
      </c>
      <c r="BG228" s="370">
        <f>IF(N228="zákl. přenesená",J228,0)</f>
        <v>0</v>
      </c>
      <c r="BH228" s="370">
        <f>IF(N228="sníž. přenesená",J228,0)</f>
        <v>0</v>
      </c>
      <c r="BI228" s="370">
        <f>IF(N228="nulová",J228,0)</f>
        <v>0</v>
      </c>
      <c r="BJ228" s="291" t="s">
        <v>81</v>
      </c>
      <c r="BK228" s="370">
        <f>ROUND(I228*H228,2)</f>
        <v>0</v>
      </c>
      <c r="BL228" s="291" t="s">
        <v>255</v>
      </c>
      <c r="BM228" s="369" t="s">
        <v>2257</v>
      </c>
    </row>
    <row r="229" spans="2:65" s="284" customFormat="1">
      <c r="B229" s="299"/>
      <c r="C229" s="45"/>
      <c r="D229" s="402" t="s">
        <v>163</v>
      </c>
      <c r="E229" s="45"/>
      <c r="F229" s="403" t="s">
        <v>1544</v>
      </c>
      <c r="G229" s="45"/>
      <c r="H229" s="45"/>
      <c r="I229" s="371"/>
      <c r="J229" s="45"/>
      <c r="K229" s="45"/>
      <c r="L229" s="299"/>
      <c r="M229" s="372"/>
      <c r="T229" s="308"/>
      <c r="AT229" s="291" t="s">
        <v>163</v>
      </c>
      <c r="AU229" s="291" t="s">
        <v>83</v>
      </c>
    </row>
    <row r="230" spans="2:65" s="284" customFormat="1" ht="16.5" customHeight="1">
      <c r="B230" s="362"/>
      <c r="C230" s="398" t="s">
        <v>380</v>
      </c>
      <c r="D230" s="398" t="s">
        <v>157</v>
      </c>
      <c r="E230" s="399" t="s">
        <v>1545</v>
      </c>
      <c r="F230" s="277" t="s">
        <v>1546</v>
      </c>
      <c r="G230" s="400" t="s">
        <v>290</v>
      </c>
      <c r="H230" s="401">
        <v>21</v>
      </c>
      <c r="I230" s="364"/>
      <c r="J230" s="440">
        <f>ROUND(I230*H230,2)</f>
        <v>0</v>
      </c>
      <c r="K230" s="277" t="s">
        <v>161</v>
      </c>
      <c r="L230" s="299"/>
      <c r="M230" s="365" t="s">
        <v>1</v>
      </c>
      <c r="N230" s="366" t="s">
        <v>38</v>
      </c>
      <c r="P230" s="367">
        <f>O230*H230</f>
        <v>0</v>
      </c>
      <c r="Q230" s="367">
        <v>6.0000000000000002E-5</v>
      </c>
      <c r="R230" s="367">
        <f>Q230*H230</f>
        <v>1.2600000000000001E-3</v>
      </c>
      <c r="S230" s="367">
        <v>0</v>
      </c>
      <c r="T230" s="368">
        <f>S230*H230</f>
        <v>0</v>
      </c>
      <c r="AR230" s="369" t="s">
        <v>255</v>
      </c>
      <c r="AT230" s="369" t="s">
        <v>157</v>
      </c>
      <c r="AU230" s="369" t="s">
        <v>83</v>
      </c>
      <c r="AY230" s="291" t="s">
        <v>155</v>
      </c>
      <c r="BE230" s="370">
        <f>IF(N230="základní",J230,0)</f>
        <v>0</v>
      </c>
      <c r="BF230" s="370">
        <f>IF(N230="snížená",J230,0)</f>
        <v>0</v>
      </c>
      <c r="BG230" s="370">
        <f>IF(N230="zákl. přenesená",J230,0)</f>
        <v>0</v>
      </c>
      <c r="BH230" s="370">
        <f>IF(N230="sníž. přenesená",J230,0)</f>
        <v>0</v>
      </c>
      <c r="BI230" s="370">
        <f>IF(N230="nulová",J230,0)</f>
        <v>0</v>
      </c>
      <c r="BJ230" s="291" t="s">
        <v>81</v>
      </c>
      <c r="BK230" s="370">
        <f>ROUND(I230*H230,2)</f>
        <v>0</v>
      </c>
      <c r="BL230" s="291" t="s">
        <v>255</v>
      </c>
      <c r="BM230" s="369" t="s">
        <v>2256</v>
      </c>
    </row>
    <row r="231" spans="2:65" s="284" customFormat="1">
      <c r="B231" s="299"/>
      <c r="C231" s="45"/>
      <c r="D231" s="402" t="s">
        <v>163</v>
      </c>
      <c r="E231" s="45"/>
      <c r="F231" s="403" t="s">
        <v>1547</v>
      </c>
      <c r="G231" s="45"/>
      <c r="H231" s="45"/>
      <c r="I231" s="371"/>
      <c r="J231" s="45"/>
      <c r="K231" s="45"/>
      <c r="L231" s="299"/>
      <c r="M231" s="372"/>
      <c r="T231" s="308"/>
      <c r="AT231" s="291" t="s">
        <v>163</v>
      </c>
      <c r="AU231" s="291" t="s">
        <v>83</v>
      </c>
    </row>
    <row r="232" spans="2:65" s="284" customFormat="1" ht="16.5" customHeight="1">
      <c r="B232" s="362"/>
      <c r="C232" s="398" t="s">
        <v>865</v>
      </c>
      <c r="D232" s="398" t="s">
        <v>157</v>
      </c>
      <c r="E232" s="399" t="s">
        <v>1548</v>
      </c>
      <c r="F232" s="277" t="s">
        <v>1549</v>
      </c>
      <c r="G232" s="400" t="s">
        <v>290</v>
      </c>
      <c r="H232" s="401">
        <v>4</v>
      </c>
      <c r="I232" s="364"/>
      <c r="J232" s="440">
        <f>ROUND(I232*H232,2)</f>
        <v>0</v>
      </c>
      <c r="K232" s="277" t="s">
        <v>161</v>
      </c>
      <c r="L232" s="299"/>
      <c r="M232" s="365" t="s">
        <v>1</v>
      </c>
      <c r="N232" s="366" t="s">
        <v>38</v>
      </c>
      <c r="P232" s="367">
        <f>O232*H232</f>
        <v>0</v>
      </c>
      <c r="Q232" s="367">
        <v>1.7000000000000001E-4</v>
      </c>
      <c r="R232" s="367">
        <f>Q232*H232</f>
        <v>6.8000000000000005E-4</v>
      </c>
      <c r="S232" s="367">
        <v>0</v>
      </c>
      <c r="T232" s="368">
        <f>S232*H232</f>
        <v>0</v>
      </c>
      <c r="AR232" s="369" t="s">
        <v>255</v>
      </c>
      <c r="AT232" s="369" t="s">
        <v>157</v>
      </c>
      <c r="AU232" s="369" t="s">
        <v>83</v>
      </c>
      <c r="AY232" s="291" t="s">
        <v>155</v>
      </c>
      <c r="BE232" s="370">
        <f>IF(N232="základní",J232,0)</f>
        <v>0</v>
      </c>
      <c r="BF232" s="370">
        <f>IF(N232="snížená",J232,0)</f>
        <v>0</v>
      </c>
      <c r="BG232" s="370">
        <f>IF(N232="zákl. přenesená",J232,0)</f>
        <v>0</v>
      </c>
      <c r="BH232" s="370">
        <f>IF(N232="sníž. přenesená",J232,0)</f>
        <v>0</v>
      </c>
      <c r="BI232" s="370">
        <f>IF(N232="nulová",J232,0)</f>
        <v>0</v>
      </c>
      <c r="BJ232" s="291" t="s">
        <v>81</v>
      </c>
      <c r="BK232" s="370">
        <f>ROUND(I232*H232,2)</f>
        <v>0</v>
      </c>
      <c r="BL232" s="291" t="s">
        <v>255</v>
      </c>
      <c r="BM232" s="369" t="s">
        <v>2255</v>
      </c>
    </row>
    <row r="233" spans="2:65" s="284" customFormat="1">
      <c r="B233" s="299"/>
      <c r="C233" s="45"/>
      <c r="D233" s="402" t="s">
        <v>163</v>
      </c>
      <c r="E233" s="45"/>
      <c r="F233" s="403" t="s">
        <v>1550</v>
      </c>
      <c r="G233" s="45"/>
      <c r="H233" s="45"/>
      <c r="I233" s="371"/>
      <c r="J233" s="45"/>
      <c r="K233" s="45"/>
      <c r="L233" s="299"/>
      <c r="M233" s="372"/>
      <c r="T233" s="308"/>
      <c r="AT233" s="291" t="s">
        <v>163</v>
      </c>
      <c r="AU233" s="291" t="s">
        <v>83</v>
      </c>
    </row>
    <row r="234" spans="2:65" s="284" customFormat="1" ht="16.5" customHeight="1">
      <c r="B234" s="362"/>
      <c r="C234" s="398" t="s">
        <v>384</v>
      </c>
      <c r="D234" s="398" t="s">
        <v>157</v>
      </c>
      <c r="E234" s="399" t="s">
        <v>1551</v>
      </c>
      <c r="F234" s="277" t="s">
        <v>1552</v>
      </c>
      <c r="G234" s="400" t="s">
        <v>290</v>
      </c>
      <c r="H234" s="401">
        <v>6</v>
      </c>
      <c r="I234" s="364"/>
      <c r="J234" s="440">
        <f>ROUND(I234*H234,2)</f>
        <v>0</v>
      </c>
      <c r="K234" s="277" t="s">
        <v>161</v>
      </c>
      <c r="L234" s="299"/>
      <c r="M234" s="365" t="s">
        <v>1</v>
      </c>
      <c r="N234" s="366" t="s">
        <v>38</v>
      </c>
      <c r="P234" s="367">
        <f>O234*H234</f>
        <v>0</v>
      </c>
      <c r="Q234" s="367">
        <v>2.2000000000000001E-4</v>
      </c>
      <c r="R234" s="367">
        <f>Q234*H234</f>
        <v>1.32E-3</v>
      </c>
      <c r="S234" s="367">
        <v>0</v>
      </c>
      <c r="T234" s="368">
        <f>S234*H234</f>
        <v>0</v>
      </c>
      <c r="AR234" s="369" t="s">
        <v>255</v>
      </c>
      <c r="AT234" s="369" t="s">
        <v>157</v>
      </c>
      <c r="AU234" s="369" t="s">
        <v>83</v>
      </c>
      <c r="AY234" s="291" t="s">
        <v>155</v>
      </c>
      <c r="BE234" s="370">
        <f>IF(N234="základní",J234,0)</f>
        <v>0</v>
      </c>
      <c r="BF234" s="370">
        <f>IF(N234="snížená",J234,0)</f>
        <v>0</v>
      </c>
      <c r="BG234" s="370">
        <f>IF(N234="zákl. přenesená",J234,0)</f>
        <v>0</v>
      </c>
      <c r="BH234" s="370">
        <f>IF(N234="sníž. přenesená",J234,0)</f>
        <v>0</v>
      </c>
      <c r="BI234" s="370">
        <f>IF(N234="nulová",J234,0)</f>
        <v>0</v>
      </c>
      <c r="BJ234" s="291" t="s">
        <v>81</v>
      </c>
      <c r="BK234" s="370">
        <f>ROUND(I234*H234,2)</f>
        <v>0</v>
      </c>
      <c r="BL234" s="291" t="s">
        <v>255</v>
      </c>
      <c r="BM234" s="369" t="s">
        <v>2254</v>
      </c>
    </row>
    <row r="235" spans="2:65" s="284" customFormat="1">
      <c r="B235" s="299"/>
      <c r="C235" s="45"/>
      <c r="D235" s="402" t="s">
        <v>163</v>
      </c>
      <c r="E235" s="45"/>
      <c r="F235" s="403" t="s">
        <v>1553</v>
      </c>
      <c r="G235" s="45"/>
      <c r="H235" s="45"/>
      <c r="I235" s="371"/>
      <c r="J235" s="45"/>
      <c r="K235" s="45"/>
      <c r="L235" s="299"/>
      <c r="M235" s="372"/>
      <c r="T235" s="308"/>
      <c r="AT235" s="291" t="s">
        <v>163</v>
      </c>
      <c r="AU235" s="291" t="s">
        <v>83</v>
      </c>
    </row>
    <row r="236" spans="2:65" s="284" customFormat="1" ht="16.5" customHeight="1">
      <c r="B236" s="362"/>
      <c r="C236" s="398" t="s">
        <v>874</v>
      </c>
      <c r="D236" s="398" t="s">
        <v>157</v>
      </c>
      <c r="E236" s="399" t="s">
        <v>1907</v>
      </c>
      <c r="F236" s="277" t="s">
        <v>1908</v>
      </c>
      <c r="G236" s="400" t="s">
        <v>290</v>
      </c>
      <c r="H236" s="401">
        <v>1</v>
      </c>
      <c r="I236" s="364"/>
      <c r="J236" s="440">
        <f>ROUND(I236*H236,2)</f>
        <v>0</v>
      </c>
      <c r="K236" s="277" t="s">
        <v>161</v>
      </c>
      <c r="L236" s="299"/>
      <c r="M236" s="365" t="s">
        <v>1</v>
      </c>
      <c r="N236" s="366" t="s">
        <v>38</v>
      </c>
      <c r="P236" s="367">
        <f>O236*H236</f>
        <v>0</v>
      </c>
      <c r="Q236" s="367">
        <v>2.5000000000000001E-4</v>
      </c>
      <c r="R236" s="367">
        <f>Q236*H236</f>
        <v>2.5000000000000001E-4</v>
      </c>
      <c r="S236" s="367">
        <v>0</v>
      </c>
      <c r="T236" s="368">
        <f>S236*H236</f>
        <v>0</v>
      </c>
      <c r="AR236" s="369" t="s">
        <v>255</v>
      </c>
      <c r="AT236" s="369" t="s">
        <v>157</v>
      </c>
      <c r="AU236" s="369" t="s">
        <v>83</v>
      </c>
      <c r="AY236" s="291" t="s">
        <v>155</v>
      </c>
      <c r="BE236" s="370">
        <f>IF(N236="základní",J236,0)</f>
        <v>0</v>
      </c>
      <c r="BF236" s="370">
        <f>IF(N236="snížená",J236,0)</f>
        <v>0</v>
      </c>
      <c r="BG236" s="370">
        <f>IF(N236="zákl. přenesená",J236,0)</f>
        <v>0</v>
      </c>
      <c r="BH236" s="370">
        <f>IF(N236="sníž. přenesená",J236,0)</f>
        <v>0</v>
      </c>
      <c r="BI236" s="370">
        <f>IF(N236="nulová",J236,0)</f>
        <v>0</v>
      </c>
      <c r="BJ236" s="291" t="s">
        <v>81</v>
      </c>
      <c r="BK236" s="370">
        <f>ROUND(I236*H236,2)</f>
        <v>0</v>
      </c>
      <c r="BL236" s="291" t="s">
        <v>255</v>
      </c>
      <c r="BM236" s="369" t="s">
        <v>2253</v>
      </c>
    </row>
    <row r="237" spans="2:65" s="284" customFormat="1">
      <c r="B237" s="299"/>
      <c r="C237" s="45"/>
      <c r="D237" s="402" t="s">
        <v>163</v>
      </c>
      <c r="E237" s="45"/>
      <c r="F237" s="403" t="s">
        <v>1909</v>
      </c>
      <c r="G237" s="45"/>
      <c r="H237" s="45"/>
      <c r="I237" s="371"/>
      <c r="J237" s="45"/>
      <c r="K237" s="45"/>
      <c r="L237" s="299"/>
      <c r="M237" s="372"/>
      <c r="T237" s="308"/>
      <c r="AT237" s="291" t="s">
        <v>163</v>
      </c>
      <c r="AU237" s="291" t="s">
        <v>83</v>
      </c>
    </row>
    <row r="238" spans="2:65" s="284" customFormat="1" ht="21.75" customHeight="1">
      <c r="B238" s="362"/>
      <c r="C238" s="398" t="s">
        <v>389</v>
      </c>
      <c r="D238" s="398" t="s">
        <v>157</v>
      </c>
      <c r="E238" s="399" t="s">
        <v>1559</v>
      </c>
      <c r="F238" s="277" t="s">
        <v>1560</v>
      </c>
      <c r="G238" s="400" t="s">
        <v>290</v>
      </c>
      <c r="H238" s="401">
        <v>24</v>
      </c>
      <c r="I238" s="364"/>
      <c r="J238" s="440">
        <f>ROUND(I238*H238,2)</f>
        <v>0</v>
      </c>
      <c r="K238" s="277" t="s">
        <v>161</v>
      </c>
      <c r="L238" s="299"/>
      <c r="M238" s="365" t="s">
        <v>1</v>
      </c>
      <c r="N238" s="366" t="s">
        <v>38</v>
      </c>
      <c r="P238" s="367">
        <f>O238*H238</f>
        <v>0</v>
      </c>
      <c r="Q238" s="367">
        <v>2.0000000000000002E-5</v>
      </c>
      <c r="R238" s="367">
        <f>Q238*H238</f>
        <v>4.8000000000000007E-4</v>
      </c>
      <c r="S238" s="367">
        <v>0</v>
      </c>
      <c r="T238" s="368">
        <f>S238*H238</f>
        <v>0</v>
      </c>
      <c r="AR238" s="369" t="s">
        <v>255</v>
      </c>
      <c r="AT238" s="369" t="s">
        <v>157</v>
      </c>
      <c r="AU238" s="369" t="s">
        <v>83</v>
      </c>
      <c r="AY238" s="291" t="s">
        <v>155</v>
      </c>
      <c r="BE238" s="370">
        <f>IF(N238="základní",J238,0)</f>
        <v>0</v>
      </c>
      <c r="BF238" s="370">
        <f>IF(N238="snížená",J238,0)</f>
        <v>0</v>
      </c>
      <c r="BG238" s="370">
        <f>IF(N238="zákl. přenesená",J238,0)</f>
        <v>0</v>
      </c>
      <c r="BH238" s="370">
        <f>IF(N238="sníž. přenesená",J238,0)</f>
        <v>0</v>
      </c>
      <c r="BI238" s="370">
        <f>IF(N238="nulová",J238,0)</f>
        <v>0</v>
      </c>
      <c r="BJ238" s="291" t="s">
        <v>81</v>
      </c>
      <c r="BK238" s="370">
        <f>ROUND(I238*H238,2)</f>
        <v>0</v>
      </c>
      <c r="BL238" s="291" t="s">
        <v>255</v>
      </c>
      <c r="BM238" s="369" t="s">
        <v>2252</v>
      </c>
    </row>
    <row r="239" spans="2:65" s="284" customFormat="1">
      <c r="B239" s="299"/>
      <c r="C239" s="45"/>
      <c r="D239" s="402" t="s">
        <v>163</v>
      </c>
      <c r="E239" s="45"/>
      <c r="F239" s="403" t="s">
        <v>1561</v>
      </c>
      <c r="G239" s="45"/>
      <c r="H239" s="45"/>
      <c r="I239" s="371"/>
      <c r="J239" s="45"/>
      <c r="K239" s="45"/>
      <c r="L239" s="299"/>
      <c r="M239" s="372"/>
      <c r="T239" s="308"/>
      <c r="AT239" s="291" t="s">
        <v>163</v>
      </c>
      <c r="AU239" s="291" t="s">
        <v>83</v>
      </c>
    </row>
    <row r="240" spans="2:65" s="284" customFormat="1" ht="16.5" customHeight="1">
      <c r="B240" s="362"/>
      <c r="C240" s="404" t="s">
        <v>882</v>
      </c>
      <c r="D240" s="404" t="s">
        <v>232</v>
      </c>
      <c r="E240" s="405" t="s">
        <v>1562</v>
      </c>
      <c r="F240" s="242" t="s">
        <v>1563</v>
      </c>
      <c r="G240" s="406" t="s">
        <v>334</v>
      </c>
      <c r="H240" s="407">
        <v>24</v>
      </c>
      <c r="I240" s="378"/>
      <c r="J240" s="441">
        <f>ROUND(I240*H240,2)</f>
        <v>0</v>
      </c>
      <c r="K240" s="242" t="s">
        <v>1</v>
      </c>
      <c r="L240" s="379"/>
      <c r="M240" s="380" t="s">
        <v>1</v>
      </c>
      <c r="N240" s="381" t="s">
        <v>38</v>
      </c>
      <c r="P240" s="367">
        <f>O240*H240</f>
        <v>0</v>
      </c>
      <c r="Q240" s="367">
        <v>1.9E-3</v>
      </c>
      <c r="R240" s="367">
        <f>Q240*H240</f>
        <v>4.5600000000000002E-2</v>
      </c>
      <c r="S240" s="367">
        <v>0</v>
      </c>
      <c r="T240" s="368">
        <f>S240*H240</f>
        <v>0</v>
      </c>
      <c r="AR240" s="369" t="s">
        <v>178</v>
      </c>
      <c r="AT240" s="369" t="s">
        <v>232</v>
      </c>
      <c r="AU240" s="369" t="s">
        <v>83</v>
      </c>
      <c r="AY240" s="291" t="s">
        <v>155</v>
      </c>
      <c r="BE240" s="370">
        <f>IF(N240="základní",J240,0)</f>
        <v>0</v>
      </c>
      <c r="BF240" s="370">
        <f>IF(N240="snížená",J240,0)</f>
        <v>0</v>
      </c>
      <c r="BG240" s="370">
        <f>IF(N240="zákl. přenesená",J240,0)</f>
        <v>0</v>
      </c>
      <c r="BH240" s="370">
        <f>IF(N240="sníž. přenesená",J240,0)</f>
        <v>0</v>
      </c>
      <c r="BI240" s="370">
        <f>IF(N240="nulová",J240,0)</f>
        <v>0</v>
      </c>
      <c r="BJ240" s="291" t="s">
        <v>81</v>
      </c>
      <c r="BK240" s="370">
        <f>ROUND(I240*H240,2)</f>
        <v>0</v>
      </c>
      <c r="BL240" s="291" t="s">
        <v>162</v>
      </c>
      <c r="BM240" s="369" t="s">
        <v>2251</v>
      </c>
    </row>
    <row r="241" spans="2:65" s="284" customFormat="1" ht="21.75" customHeight="1">
      <c r="B241" s="362"/>
      <c r="C241" s="398" t="s">
        <v>400</v>
      </c>
      <c r="D241" s="398" t="s">
        <v>157</v>
      </c>
      <c r="E241" s="399" t="s">
        <v>1564</v>
      </c>
      <c r="F241" s="277" t="s">
        <v>1565</v>
      </c>
      <c r="G241" s="400" t="s">
        <v>290</v>
      </c>
      <c r="H241" s="401">
        <v>19</v>
      </c>
      <c r="I241" s="364"/>
      <c r="J241" s="440">
        <f>ROUND(I241*H241,2)</f>
        <v>0</v>
      </c>
      <c r="K241" s="277" t="s">
        <v>161</v>
      </c>
      <c r="L241" s="299"/>
      <c r="M241" s="365" t="s">
        <v>1</v>
      </c>
      <c r="N241" s="366" t="s">
        <v>38</v>
      </c>
      <c r="P241" s="367">
        <f>O241*H241</f>
        <v>0</v>
      </c>
      <c r="Q241" s="367">
        <v>1.2E-4</v>
      </c>
      <c r="R241" s="367">
        <f>Q241*H241</f>
        <v>2.2799999999999999E-3</v>
      </c>
      <c r="S241" s="367">
        <v>0</v>
      </c>
      <c r="T241" s="368">
        <f>S241*H241</f>
        <v>0</v>
      </c>
      <c r="AR241" s="369" t="s">
        <v>255</v>
      </c>
      <c r="AT241" s="369" t="s">
        <v>157</v>
      </c>
      <c r="AU241" s="369" t="s">
        <v>83</v>
      </c>
      <c r="AY241" s="291" t="s">
        <v>155</v>
      </c>
      <c r="BE241" s="370">
        <f>IF(N241="základní",J241,0)</f>
        <v>0</v>
      </c>
      <c r="BF241" s="370">
        <f>IF(N241="snížená",J241,0)</f>
        <v>0</v>
      </c>
      <c r="BG241" s="370">
        <f>IF(N241="zákl. přenesená",J241,0)</f>
        <v>0</v>
      </c>
      <c r="BH241" s="370">
        <f>IF(N241="sníž. přenesená",J241,0)</f>
        <v>0</v>
      </c>
      <c r="BI241" s="370">
        <f>IF(N241="nulová",J241,0)</f>
        <v>0</v>
      </c>
      <c r="BJ241" s="291" t="s">
        <v>81</v>
      </c>
      <c r="BK241" s="370">
        <f>ROUND(I241*H241,2)</f>
        <v>0</v>
      </c>
      <c r="BL241" s="291" t="s">
        <v>255</v>
      </c>
      <c r="BM241" s="369" t="s">
        <v>2250</v>
      </c>
    </row>
    <row r="242" spans="2:65" s="284" customFormat="1">
      <c r="B242" s="299"/>
      <c r="C242" s="45"/>
      <c r="D242" s="402" t="s">
        <v>163</v>
      </c>
      <c r="E242" s="45"/>
      <c r="F242" s="403" t="s">
        <v>1566</v>
      </c>
      <c r="G242" s="45"/>
      <c r="H242" s="45"/>
      <c r="I242" s="371"/>
      <c r="J242" s="45"/>
      <c r="K242" s="45"/>
      <c r="L242" s="299"/>
      <c r="M242" s="372"/>
      <c r="T242" s="308"/>
      <c r="AT242" s="291" t="s">
        <v>163</v>
      </c>
      <c r="AU242" s="291" t="s">
        <v>83</v>
      </c>
    </row>
    <row r="243" spans="2:65" s="284" customFormat="1" ht="16.5" customHeight="1">
      <c r="B243" s="362"/>
      <c r="C243" s="393" t="s">
        <v>906</v>
      </c>
      <c r="D243" s="393" t="s">
        <v>232</v>
      </c>
      <c r="E243" s="394" t="s">
        <v>1568</v>
      </c>
      <c r="F243" s="395" t="s">
        <v>1569</v>
      </c>
      <c r="G243" s="396" t="s">
        <v>334</v>
      </c>
      <c r="H243" s="412">
        <v>8</v>
      </c>
      <c r="I243" s="378"/>
      <c r="J243" s="397">
        <f>ROUND(I243*H243,2)</f>
        <v>0</v>
      </c>
      <c r="K243" s="395" t="s">
        <v>1</v>
      </c>
      <c r="L243" s="379"/>
      <c r="M243" s="380" t="s">
        <v>1</v>
      </c>
      <c r="N243" s="381" t="s">
        <v>38</v>
      </c>
      <c r="P243" s="367">
        <f>O243*H243</f>
        <v>0</v>
      </c>
      <c r="Q243" s="367">
        <v>2.5999999999999999E-3</v>
      </c>
      <c r="R243" s="367">
        <f>Q243*H243</f>
        <v>2.0799999999999999E-2</v>
      </c>
      <c r="S243" s="367">
        <v>0</v>
      </c>
      <c r="T243" s="368">
        <f>S243*H243</f>
        <v>0</v>
      </c>
      <c r="AR243" s="369" t="s">
        <v>178</v>
      </c>
      <c r="AT243" s="369" t="s">
        <v>232</v>
      </c>
      <c r="AU243" s="369" t="s">
        <v>83</v>
      </c>
      <c r="AY243" s="291" t="s">
        <v>155</v>
      </c>
      <c r="BE243" s="370">
        <f>IF(N243="základní",J243,0)</f>
        <v>0</v>
      </c>
      <c r="BF243" s="370">
        <f>IF(N243="snížená",J243,0)</f>
        <v>0</v>
      </c>
      <c r="BG243" s="370">
        <f>IF(N243="zákl. přenesená",J243,0)</f>
        <v>0</v>
      </c>
      <c r="BH243" s="370">
        <f>IF(N243="sníž. přenesená",J243,0)</f>
        <v>0</v>
      </c>
      <c r="BI243" s="370">
        <f>IF(N243="nulová",J243,0)</f>
        <v>0</v>
      </c>
      <c r="BJ243" s="291" t="s">
        <v>81</v>
      </c>
      <c r="BK243" s="370">
        <f>ROUND(I243*H243,2)</f>
        <v>0</v>
      </c>
      <c r="BL243" s="291" t="s">
        <v>162</v>
      </c>
      <c r="BM243" s="369" t="s">
        <v>2249</v>
      </c>
    </row>
    <row r="244" spans="2:65" s="284" customFormat="1" ht="16.5" customHeight="1">
      <c r="B244" s="362"/>
      <c r="C244" s="404" t="s">
        <v>405</v>
      </c>
      <c r="D244" s="404" t="s">
        <v>232</v>
      </c>
      <c r="E244" s="405" t="s">
        <v>1571</v>
      </c>
      <c r="F244" s="242" t="s">
        <v>1572</v>
      </c>
      <c r="G244" s="406" t="s">
        <v>290</v>
      </c>
      <c r="H244" s="407">
        <v>11</v>
      </c>
      <c r="I244" s="378"/>
      <c r="J244" s="441">
        <f>ROUND(I244*H244,2)</f>
        <v>0</v>
      </c>
      <c r="K244" s="242" t="s">
        <v>161</v>
      </c>
      <c r="L244" s="379"/>
      <c r="M244" s="380" t="s">
        <v>1</v>
      </c>
      <c r="N244" s="381" t="s">
        <v>38</v>
      </c>
      <c r="P244" s="367">
        <f>O244*H244</f>
        <v>0</v>
      </c>
      <c r="Q244" s="367">
        <v>1.42E-3</v>
      </c>
      <c r="R244" s="367">
        <f>Q244*H244</f>
        <v>1.562E-2</v>
      </c>
      <c r="S244" s="367">
        <v>0</v>
      </c>
      <c r="T244" s="368">
        <f>S244*H244</f>
        <v>0</v>
      </c>
      <c r="AR244" s="369" t="s">
        <v>178</v>
      </c>
      <c r="AT244" s="369" t="s">
        <v>232</v>
      </c>
      <c r="AU244" s="369" t="s">
        <v>83</v>
      </c>
      <c r="AY244" s="291" t="s">
        <v>155</v>
      </c>
      <c r="BE244" s="370">
        <f>IF(N244="základní",J244,0)</f>
        <v>0</v>
      </c>
      <c r="BF244" s="370">
        <f>IF(N244="snížená",J244,0)</f>
        <v>0</v>
      </c>
      <c r="BG244" s="370">
        <f>IF(N244="zákl. přenesená",J244,0)</f>
        <v>0</v>
      </c>
      <c r="BH244" s="370">
        <f>IF(N244="sníž. přenesená",J244,0)</f>
        <v>0</v>
      </c>
      <c r="BI244" s="370">
        <f>IF(N244="nulová",J244,0)</f>
        <v>0</v>
      </c>
      <c r="BJ244" s="291" t="s">
        <v>81</v>
      </c>
      <c r="BK244" s="370">
        <f>ROUND(I244*H244,2)</f>
        <v>0</v>
      </c>
      <c r="BL244" s="291" t="s">
        <v>162</v>
      </c>
      <c r="BM244" s="369" t="s">
        <v>2248</v>
      </c>
    </row>
    <row r="245" spans="2:65" s="284" customFormat="1" ht="21.75" customHeight="1">
      <c r="B245" s="362"/>
      <c r="C245" s="398" t="s">
        <v>912</v>
      </c>
      <c r="D245" s="398" t="s">
        <v>157</v>
      </c>
      <c r="E245" s="399" t="s">
        <v>1910</v>
      </c>
      <c r="F245" s="277" t="s">
        <v>1911</v>
      </c>
      <c r="G245" s="400" t="s">
        <v>290</v>
      </c>
      <c r="H245" s="401">
        <v>14</v>
      </c>
      <c r="I245" s="364"/>
      <c r="J245" s="440">
        <f>ROUND(I245*H245,2)</f>
        <v>0</v>
      </c>
      <c r="K245" s="277" t="s">
        <v>161</v>
      </c>
      <c r="L245" s="299"/>
      <c r="M245" s="365" t="s">
        <v>1</v>
      </c>
      <c r="N245" s="366" t="s">
        <v>38</v>
      </c>
      <c r="P245" s="367">
        <f>O245*H245</f>
        <v>0</v>
      </c>
      <c r="Q245" s="367">
        <v>1.4999999999999999E-4</v>
      </c>
      <c r="R245" s="367">
        <f>Q245*H245</f>
        <v>2.0999999999999999E-3</v>
      </c>
      <c r="S245" s="367">
        <v>0</v>
      </c>
      <c r="T245" s="368">
        <f>S245*H245</f>
        <v>0</v>
      </c>
      <c r="AR245" s="369" t="s">
        <v>255</v>
      </c>
      <c r="AT245" s="369" t="s">
        <v>157</v>
      </c>
      <c r="AU245" s="369" t="s">
        <v>83</v>
      </c>
      <c r="AY245" s="291" t="s">
        <v>155</v>
      </c>
      <c r="BE245" s="370">
        <f>IF(N245="základní",J245,0)</f>
        <v>0</v>
      </c>
      <c r="BF245" s="370">
        <f>IF(N245="snížená",J245,0)</f>
        <v>0</v>
      </c>
      <c r="BG245" s="370">
        <f>IF(N245="zákl. přenesená",J245,0)</f>
        <v>0</v>
      </c>
      <c r="BH245" s="370">
        <f>IF(N245="sníž. přenesená",J245,0)</f>
        <v>0</v>
      </c>
      <c r="BI245" s="370">
        <f>IF(N245="nulová",J245,0)</f>
        <v>0</v>
      </c>
      <c r="BJ245" s="291" t="s">
        <v>81</v>
      </c>
      <c r="BK245" s="370">
        <f>ROUND(I245*H245,2)</f>
        <v>0</v>
      </c>
      <c r="BL245" s="291" t="s">
        <v>255</v>
      </c>
      <c r="BM245" s="369" t="s">
        <v>2247</v>
      </c>
    </row>
    <row r="246" spans="2:65" s="284" customFormat="1">
      <c r="B246" s="299"/>
      <c r="C246" s="45"/>
      <c r="D246" s="402" t="s">
        <v>163</v>
      </c>
      <c r="E246" s="45"/>
      <c r="F246" s="403" t="s">
        <v>1912</v>
      </c>
      <c r="G246" s="45"/>
      <c r="H246" s="45"/>
      <c r="I246" s="371"/>
      <c r="J246" s="45"/>
      <c r="K246" s="45"/>
      <c r="L246" s="299"/>
      <c r="M246" s="372"/>
      <c r="T246" s="308"/>
      <c r="AT246" s="291" t="s">
        <v>163</v>
      </c>
      <c r="AU246" s="291" t="s">
        <v>83</v>
      </c>
    </row>
    <row r="247" spans="2:65" s="284" customFormat="1" ht="16.5" customHeight="1">
      <c r="B247" s="362"/>
      <c r="C247" s="404" t="s">
        <v>408</v>
      </c>
      <c r="D247" s="404" t="s">
        <v>232</v>
      </c>
      <c r="E247" s="405" t="s">
        <v>1913</v>
      </c>
      <c r="F247" s="242" t="s">
        <v>1914</v>
      </c>
      <c r="G247" s="406" t="s">
        <v>290</v>
      </c>
      <c r="H247" s="407">
        <v>11</v>
      </c>
      <c r="I247" s="378"/>
      <c r="J247" s="441">
        <f>ROUND(I247*H247,2)</f>
        <v>0</v>
      </c>
      <c r="K247" s="242" t="s">
        <v>161</v>
      </c>
      <c r="L247" s="379"/>
      <c r="M247" s="380" t="s">
        <v>1</v>
      </c>
      <c r="N247" s="381" t="s">
        <v>38</v>
      </c>
      <c r="P247" s="367">
        <f>O247*H247</f>
        <v>0</v>
      </c>
      <c r="Q247" s="367">
        <v>5.9999999999999995E-4</v>
      </c>
      <c r="R247" s="367">
        <f>Q247*H247</f>
        <v>6.5999999999999991E-3</v>
      </c>
      <c r="S247" s="367">
        <v>0</v>
      </c>
      <c r="T247" s="368">
        <f>S247*H247</f>
        <v>0</v>
      </c>
      <c r="AR247" s="369" t="s">
        <v>178</v>
      </c>
      <c r="AT247" s="369" t="s">
        <v>232</v>
      </c>
      <c r="AU247" s="369" t="s">
        <v>83</v>
      </c>
      <c r="AY247" s="291" t="s">
        <v>155</v>
      </c>
      <c r="BE247" s="370">
        <f>IF(N247="základní",J247,0)</f>
        <v>0</v>
      </c>
      <c r="BF247" s="370">
        <f>IF(N247="snížená",J247,0)</f>
        <v>0</v>
      </c>
      <c r="BG247" s="370">
        <f>IF(N247="zákl. přenesená",J247,0)</f>
        <v>0</v>
      </c>
      <c r="BH247" s="370">
        <f>IF(N247="sníž. přenesená",J247,0)</f>
        <v>0</v>
      </c>
      <c r="BI247" s="370">
        <f>IF(N247="nulová",J247,0)</f>
        <v>0</v>
      </c>
      <c r="BJ247" s="291" t="s">
        <v>81</v>
      </c>
      <c r="BK247" s="370">
        <f>ROUND(I247*H247,2)</f>
        <v>0</v>
      </c>
      <c r="BL247" s="291" t="s">
        <v>162</v>
      </c>
      <c r="BM247" s="369" t="s">
        <v>2246</v>
      </c>
    </row>
    <row r="248" spans="2:65" s="284" customFormat="1" ht="16.5" customHeight="1">
      <c r="B248" s="362"/>
      <c r="C248" s="404" t="s">
        <v>918</v>
      </c>
      <c r="D248" s="404" t="s">
        <v>232</v>
      </c>
      <c r="E248" s="405" t="s">
        <v>1252</v>
      </c>
      <c r="F248" s="242" t="s">
        <v>1915</v>
      </c>
      <c r="G248" s="406" t="s">
        <v>334</v>
      </c>
      <c r="H248" s="407">
        <v>3</v>
      </c>
      <c r="I248" s="378"/>
      <c r="J248" s="441">
        <f>ROUND(I248*H248,2)</f>
        <v>0</v>
      </c>
      <c r="K248" s="242" t="s">
        <v>1</v>
      </c>
      <c r="L248" s="379"/>
      <c r="M248" s="380" t="s">
        <v>1</v>
      </c>
      <c r="N248" s="381" t="s">
        <v>38</v>
      </c>
      <c r="P248" s="367">
        <f>O248*H248</f>
        <v>0</v>
      </c>
      <c r="Q248" s="367">
        <v>2.5999999999999999E-3</v>
      </c>
      <c r="R248" s="367">
        <f>Q248*H248</f>
        <v>7.7999999999999996E-3</v>
      </c>
      <c r="S248" s="367">
        <v>0</v>
      </c>
      <c r="T248" s="368">
        <f>S248*H248</f>
        <v>0</v>
      </c>
      <c r="AR248" s="369" t="s">
        <v>178</v>
      </c>
      <c r="AT248" s="369" t="s">
        <v>232</v>
      </c>
      <c r="AU248" s="369" t="s">
        <v>83</v>
      </c>
      <c r="AY248" s="291" t="s">
        <v>155</v>
      </c>
      <c r="BE248" s="370">
        <f>IF(N248="základní",J248,0)</f>
        <v>0</v>
      </c>
      <c r="BF248" s="370">
        <f>IF(N248="snížená",J248,0)</f>
        <v>0</v>
      </c>
      <c r="BG248" s="370">
        <f>IF(N248="zákl. přenesená",J248,0)</f>
        <v>0</v>
      </c>
      <c r="BH248" s="370">
        <f>IF(N248="sníž. přenesená",J248,0)</f>
        <v>0</v>
      </c>
      <c r="BI248" s="370">
        <f>IF(N248="nulová",J248,0)</f>
        <v>0</v>
      </c>
      <c r="BJ248" s="291" t="s">
        <v>81</v>
      </c>
      <c r="BK248" s="370">
        <f>ROUND(I248*H248,2)</f>
        <v>0</v>
      </c>
      <c r="BL248" s="291" t="s">
        <v>162</v>
      </c>
      <c r="BM248" s="369" t="s">
        <v>2245</v>
      </c>
    </row>
    <row r="249" spans="2:65" s="284" customFormat="1" ht="19.5">
      <c r="B249" s="299"/>
      <c r="C249" s="45"/>
      <c r="D249" s="409" t="s">
        <v>168</v>
      </c>
      <c r="E249" s="45"/>
      <c r="F249" s="425" t="s">
        <v>2244</v>
      </c>
      <c r="G249" s="45"/>
      <c r="H249" s="45"/>
      <c r="I249" s="371"/>
      <c r="J249" s="45"/>
      <c r="K249" s="45"/>
      <c r="L249" s="299"/>
      <c r="M249" s="372"/>
      <c r="T249" s="308"/>
      <c r="AT249" s="291" t="s">
        <v>168</v>
      </c>
      <c r="AU249" s="291" t="s">
        <v>83</v>
      </c>
    </row>
    <row r="250" spans="2:65" s="284" customFormat="1" ht="21.75" customHeight="1">
      <c r="B250" s="362"/>
      <c r="C250" s="398" t="s">
        <v>413</v>
      </c>
      <c r="D250" s="398" t="s">
        <v>157</v>
      </c>
      <c r="E250" s="399" t="s">
        <v>1573</v>
      </c>
      <c r="F250" s="277" t="s">
        <v>1574</v>
      </c>
      <c r="G250" s="400" t="s">
        <v>290</v>
      </c>
      <c r="H250" s="401">
        <v>8</v>
      </c>
      <c r="I250" s="364"/>
      <c r="J250" s="440">
        <f>ROUND(I250*H250,2)</f>
        <v>0</v>
      </c>
      <c r="K250" s="277" t="s">
        <v>161</v>
      </c>
      <c r="L250" s="299"/>
      <c r="M250" s="365" t="s">
        <v>1</v>
      </c>
      <c r="N250" s="366" t="s">
        <v>38</v>
      </c>
      <c r="P250" s="367">
        <f>O250*H250</f>
        <v>0</v>
      </c>
      <c r="Q250" s="367">
        <v>2.0000000000000001E-4</v>
      </c>
      <c r="R250" s="367">
        <f>Q250*H250</f>
        <v>1.6000000000000001E-3</v>
      </c>
      <c r="S250" s="367">
        <v>0</v>
      </c>
      <c r="T250" s="368">
        <f>S250*H250</f>
        <v>0</v>
      </c>
      <c r="AR250" s="369" t="s">
        <v>255</v>
      </c>
      <c r="AT250" s="369" t="s">
        <v>157</v>
      </c>
      <c r="AU250" s="369" t="s">
        <v>83</v>
      </c>
      <c r="AY250" s="291" t="s">
        <v>155</v>
      </c>
      <c r="BE250" s="370">
        <f>IF(N250="základní",J250,0)</f>
        <v>0</v>
      </c>
      <c r="BF250" s="370">
        <f>IF(N250="snížená",J250,0)</f>
        <v>0</v>
      </c>
      <c r="BG250" s="370">
        <f>IF(N250="zákl. přenesená",J250,0)</f>
        <v>0</v>
      </c>
      <c r="BH250" s="370">
        <f>IF(N250="sníž. přenesená",J250,0)</f>
        <v>0</v>
      </c>
      <c r="BI250" s="370">
        <f>IF(N250="nulová",J250,0)</f>
        <v>0</v>
      </c>
      <c r="BJ250" s="291" t="s">
        <v>81</v>
      </c>
      <c r="BK250" s="370">
        <f>ROUND(I250*H250,2)</f>
        <v>0</v>
      </c>
      <c r="BL250" s="291" t="s">
        <v>255</v>
      </c>
      <c r="BM250" s="369" t="s">
        <v>2243</v>
      </c>
    </row>
    <row r="251" spans="2:65" s="284" customFormat="1">
      <c r="B251" s="299"/>
      <c r="C251" s="45"/>
      <c r="D251" s="402" t="s">
        <v>163</v>
      </c>
      <c r="E251" s="45"/>
      <c r="F251" s="403" t="s">
        <v>1575</v>
      </c>
      <c r="G251" s="45"/>
      <c r="H251" s="45"/>
      <c r="I251" s="371"/>
      <c r="J251" s="45"/>
      <c r="K251" s="45"/>
      <c r="L251" s="299"/>
      <c r="M251" s="372"/>
      <c r="T251" s="308"/>
      <c r="AT251" s="291" t="s">
        <v>163</v>
      </c>
      <c r="AU251" s="291" t="s">
        <v>83</v>
      </c>
    </row>
    <row r="252" spans="2:65" s="284" customFormat="1" ht="16.5" customHeight="1">
      <c r="B252" s="362"/>
      <c r="C252" s="404" t="s">
        <v>927</v>
      </c>
      <c r="D252" s="404" t="s">
        <v>232</v>
      </c>
      <c r="E252" s="405" t="s">
        <v>1576</v>
      </c>
      <c r="F252" s="242" t="s">
        <v>1577</v>
      </c>
      <c r="G252" s="406" t="s">
        <v>290</v>
      </c>
      <c r="H252" s="407">
        <v>8</v>
      </c>
      <c r="I252" s="378"/>
      <c r="J252" s="441">
        <f>ROUND(I252*H252,2)</f>
        <v>0</v>
      </c>
      <c r="K252" s="242" t="s">
        <v>161</v>
      </c>
      <c r="L252" s="379"/>
      <c r="M252" s="380" t="s">
        <v>1</v>
      </c>
      <c r="N252" s="381" t="s">
        <v>38</v>
      </c>
      <c r="P252" s="367">
        <f>O252*H252</f>
        <v>0</v>
      </c>
      <c r="Q252" s="367">
        <v>2.3600000000000001E-3</v>
      </c>
      <c r="R252" s="367">
        <f>Q252*H252</f>
        <v>1.8880000000000001E-2</v>
      </c>
      <c r="S252" s="367">
        <v>0</v>
      </c>
      <c r="T252" s="368">
        <f>S252*H252</f>
        <v>0</v>
      </c>
      <c r="AR252" s="369" t="s">
        <v>817</v>
      </c>
      <c r="AT252" s="369" t="s">
        <v>232</v>
      </c>
      <c r="AU252" s="369" t="s">
        <v>83</v>
      </c>
      <c r="AY252" s="291" t="s">
        <v>155</v>
      </c>
      <c r="BE252" s="370">
        <f>IF(N252="základní",J252,0)</f>
        <v>0</v>
      </c>
      <c r="BF252" s="370">
        <f>IF(N252="snížená",J252,0)</f>
        <v>0</v>
      </c>
      <c r="BG252" s="370">
        <f>IF(N252="zákl. přenesená",J252,0)</f>
        <v>0</v>
      </c>
      <c r="BH252" s="370">
        <f>IF(N252="sníž. přenesená",J252,0)</f>
        <v>0</v>
      </c>
      <c r="BI252" s="370">
        <f>IF(N252="nulová",J252,0)</f>
        <v>0</v>
      </c>
      <c r="BJ252" s="291" t="s">
        <v>81</v>
      </c>
      <c r="BK252" s="370">
        <f>ROUND(I252*H252,2)</f>
        <v>0</v>
      </c>
      <c r="BL252" s="291" t="s">
        <v>817</v>
      </c>
      <c r="BM252" s="369" t="s">
        <v>2242</v>
      </c>
    </row>
    <row r="253" spans="2:65" s="284" customFormat="1" ht="21.75" customHeight="1">
      <c r="B253" s="362"/>
      <c r="C253" s="420" t="s">
        <v>424</v>
      </c>
      <c r="D253" s="420" t="s">
        <v>157</v>
      </c>
      <c r="E253" s="421" t="s">
        <v>1578</v>
      </c>
      <c r="F253" s="422" t="s">
        <v>1579</v>
      </c>
      <c r="G253" s="423" t="s">
        <v>290</v>
      </c>
      <c r="H253" s="424">
        <v>20</v>
      </c>
      <c r="I253" s="378"/>
      <c r="J253" s="443">
        <f>ROUND(I253*H253,2)</f>
        <v>0</v>
      </c>
      <c r="K253" s="428" t="s">
        <v>161</v>
      </c>
      <c r="L253" s="299"/>
      <c r="M253" s="365" t="s">
        <v>1</v>
      </c>
      <c r="N253" s="366" t="s">
        <v>38</v>
      </c>
      <c r="P253" s="367">
        <f>O253*H253</f>
        <v>0</v>
      </c>
      <c r="Q253" s="367">
        <v>2.1000000000000001E-4</v>
      </c>
      <c r="R253" s="367">
        <f>Q253*H253</f>
        <v>4.2000000000000006E-3</v>
      </c>
      <c r="S253" s="367">
        <v>0</v>
      </c>
      <c r="T253" s="368">
        <f>S253*H253</f>
        <v>0</v>
      </c>
      <c r="AR253" s="369" t="s">
        <v>255</v>
      </c>
      <c r="AT253" s="369" t="s">
        <v>157</v>
      </c>
      <c r="AU253" s="369" t="s">
        <v>83</v>
      </c>
      <c r="AY253" s="291" t="s">
        <v>155</v>
      </c>
      <c r="BE253" s="370">
        <f>IF(N253="základní",J253,0)</f>
        <v>0</v>
      </c>
      <c r="BF253" s="370">
        <f>IF(N253="snížená",J253,0)</f>
        <v>0</v>
      </c>
      <c r="BG253" s="370">
        <f>IF(N253="zákl. přenesená",J253,0)</f>
        <v>0</v>
      </c>
      <c r="BH253" s="370">
        <f>IF(N253="sníž. přenesená",J253,0)</f>
        <v>0</v>
      </c>
      <c r="BI253" s="370">
        <f>IF(N253="nulová",J253,0)</f>
        <v>0</v>
      </c>
      <c r="BJ253" s="291" t="s">
        <v>81</v>
      </c>
      <c r="BK253" s="370">
        <f>ROUND(I253*H253,2)</f>
        <v>0</v>
      </c>
      <c r="BL253" s="291" t="s">
        <v>255</v>
      </c>
      <c r="BM253" s="369" t="s">
        <v>2241</v>
      </c>
    </row>
    <row r="254" spans="2:65" s="284" customFormat="1">
      <c r="B254" s="299"/>
      <c r="C254" s="432"/>
      <c r="D254" s="433" t="s">
        <v>163</v>
      </c>
      <c r="E254" s="432"/>
      <c r="F254" s="434" t="s">
        <v>1580</v>
      </c>
      <c r="G254" s="432"/>
      <c r="H254" s="432"/>
      <c r="I254" s="392"/>
      <c r="J254" s="432"/>
      <c r="K254" s="432"/>
      <c r="L254" s="299"/>
      <c r="M254" s="372"/>
      <c r="T254" s="308"/>
      <c r="AT254" s="291" t="s">
        <v>163</v>
      </c>
      <c r="AU254" s="291" t="s">
        <v>83</v>
      </c>
    </row>
    <row r="255" spans="2:65" s="284" customFormat="1" ht="16.5" customHeight="1">
      <c r="B255" s="362"/>
      <c r="C255" s="413" t="s">
        <v>936</v>
      </c>
      <c r="D255" s="413" t="s">
        <v>232</v>
      </c>
      <c r="E255" s="414" t="s">
        <v>1581</v>
      </c>
      <c r="F255" s="415" t="s">
        <v>1582</v>
      </c>
      <c r="G255" s="416" t="s">
        <v>290</v>
      </c>
      <c r="H255" s="276">
        <v>20</v>
      </c>
      <c r="I255" s="378"/>
      <c r="J255" s="397">
        <f>ROUND(I255*H255,2)</f>
        <v>0</v>
      </c>
      <c r="K255" s="395" t="s">
        <v>161</v>
      </c>
      <c r="L255" s="379"/>
      <c r="M255" s="380" t="s">
        <v>1</v>
      </c>
      <c r="N255" s="381" t="s">
        <v>38</v>
      </c>
      <c r="P255" s="367">
        <f>O255*H255</f>
        <v>0</v>
      </c>
      <c r="Q255" s="367">
        <v>4.0400000000000002E-3</v>
      </c>
      <c r="R255" s="367">
        <f>Q255*H255</f>
        <v>8.0800000000000011E-2</v>
      </c>
      <c r="S255" s="367">
        <v>0</v>
      </c>
      <c r="T255" s="368">
        <f>S255*H255</f>
        <v>0</v>
      </c>
      <c r="AR255" s="369" t="s">
        <v>817</v>
      </c>
      <c r="AT255" s="369" t="s">
        <v>232</v>
      </c>
      <c r="AU255" s="369" t="s">
        <v>83</v>
      </c>
      <c r="AY255" s="291" t="s">
        <v>155</v>
      </c>
      <c r="BE255" s="370">
        <f>IF(N255="základní",J255,0)</f>
        <v>0</v>
      </c>
      <c r="BF255" s="370">
        <f>IF(N255="snížená",J255,0)</f>
        <v>0</v>
      </c>
      <c r="BG255" s="370">
        <f>IF(N255="zákl. přenesená",J255,0)</f>
        <v>0</v>
      </c>
      <c r="BH255" s="370">
        <f>IF(N255="sníž. přenesená",J255,0)</f>
        <v>0</v>
      </c>
      <c r="BI255" s="370">
        <f>IF(N255="nulová",J255,0)</f>
        <v>0</v>
      </c>
      <c r="BJ255" s="291" t="s">
        <v>81</v>
      </c>
      <c r="BK255" s="370">
        <f>ROUND(I255*H255,2)</f>
        <v>0</v>
      </c>
      <c r="BL255" s="291" t="s">
        <v>817</v>
      </c>
      <c r="BM255" s="369" t="s">
        <v>2240</v>
      </c>
    </row>
    <row r="256" spans="2:65" s="284" customFormat="1" ht="21.75" customHeight="1">
      <c r="B256" s="362"/>
      <c r="C256" s="398" t="s">
        <v>430</v>
      </c>
      <c r="D256" s="398" t="s">
        <v>157</v>
      </c>
      <c r="E256" s="399" t="s">
        <v>1583</v>
      </c>
      <c r="F256" s="277" t="s">
        <v>1584</v>
      </c>
      <c r="G256" s="400" t="s">
        <v>290</v>
      </c>
      <c r="H256" s="401">
        <v>62</v>
      </c>
      <c r="I256" s="364"/>
      <c r="J256" s="440">
        <f>ROUND(I256*H256,2)</f>
        <v>0</v>
      </c>
      <c r="K256" s="277" t="s">
        <v>161</v>
      </c>
      <c r="L256" s="299"/>
      <c r="M256" s="365" t="s">
        <v>1</v>
      </c>
      <c r="N256" s="366" t="s">
        <v>38</v>
      </c>
      <c r="P256" s="367">
        <f>O256*H256</f>
        <v>0</v>
      </c>
      <c r="Q256" s="367">
        <v>2.0000000000000002E-5</v>
      </c>
      <c r="R256" s="367">
        <f>Q256*H256</f>
        <v>1.24E-3</v>
      </c>
      <c r="S256" s="367">
        <v>0</v>
      </c>
      <c r="T256" s="368">
        <f>S256*H256</f>
        <v>0</v>
      </c>
      <c r="AR256" s="369" t="s">
        <v>255</v>
      </c>
      <c r="AT256" s="369" t="s">
        <v>157</v>
      </c>
      <c r="AU256" s="369" t="s">
        <v>83</v>
      </c>
      <c r="AY256" s="291" t="s">
        <v>155</v>
      </c>
      <c r="BE256" s="370">
        <f>IF(N256="základní",J256,0)</f>
        <v>0</v>
      </c>
      <c r="BF256" s="370">
        <f>IF(N256="snížená",J256,0)</f>
        <v>0</v>
      </c>
      <c r="BG256" s="370">
        <f>IF(N256="zákl. přenesená",J256,0)</f>
        <v>0</v>
      </c>
      <c r="BH256" s="370">
        <f>IF(N256="sníž. přenesená",J256,0)</f>
        <v>0</v>
      </c>
      <c r="BI256" s="370">
        <f>IF(N256="nulová",J256,0)</f>
        <v>0</v>
      </c>
      <c r="BJ256" s="291" t="s">
        <v>81</v>
      </c>
      <c r="BK256" s="370">
        <f>ROUND(I256*H256,2)</f>
        <v>0</v>
      </c>
      <c r="BL256" s="291" t="s">
        <v>255</v>
      </c>
      <c r="BM256" s="369" t="s">
        <v>2239</v>
      </c>
    </row>
    <row r="257" spans="2:65" s="284" customFormat="1">
      <c r="B257" s="299"/>
      <c r="C257" s="45"/>
      <c r="D257" s="402" t="s">
        <v>163</v>
      </c>
      <c r="E257" s="45"/>
      <c r="F257" s="403" t="s">
        <v>1585</v>
      </c>
      <c r="G257" s="45"/>
      <c r="H257" s="45"/>
      <c r="I257" s="371"/>
      <c r="J257" s="45"/>
      <c r="K257" s="45"/>
      <c r="L257" s="299"/>
      <c r="M257" s="372"/>
      <c r="T257" s="308"/>
      <c r="AT257" s="291" t="s">
        <v>163</v>
      </c>
      <c r="AU257" s="291" t="s">
        <v>83</v>
      </c>
    </row>
    <row r="258" spans="2:65" s="284" customFormat="1" ht="16.5" customHeight="1">
      <c r="B258" s="362"/>
      <c r="C258" s="404" t="s">
        <v>945</v>
      </c>
      <c r="D258" s="404" t="s">
        <v>232</v>
      </c>
      <c r="E258" s="405" t="s">
        <v>1586</v>
      </c>
      <c r="F258" s="242" t="s">
        <v>1587</v>
      </c>
      <c r="G258" s="406" t="s">
        <v>290</v>
      </c>
      <c r="H258" s="407">
        <v>4</v>
      </c>
      <c r="I258" s="378"/>
      <c r="J258" s="441">
        <f>ROUND(I258*H258,2)</f>
        <v>0</v>
      </c>
      <c r="K258" s="242" t="s">
        <v>1</v>
      </c>
      <c r="L258" s="379"/>
      <c r="M258" s="380" t="s">
        <v>1</v>
      </c>
      <c r="N258" s="381" t="s">
        <v>38</v>
      </c>
      <c r="P258" s="367">
        <f>O258*H258</f>
        <v>0</v>
      </c>
      <c r="Q258" s="367">
        <v>1E-3</v>
      </c>
      <c r="R258" s="367">
        <f>Q258*H258</f>
        <v>4.0000000000000001E-3</v>
      </c>
      <c r="S258" s="367">
        <v>0</v>
      </c>
      <c r="T258" s="368">
        <f>S258*H258</f>
        <v>0</v>
      </c>
      <c r="AR258" s="369" t="s">
        <v>178</v>
      </c>
      <c r="AT258" s="369" t="s">
        <v>232</v>
      </c>
      <c r="AU258" s="369" t="s">
        <v>83</v>
      </c>
      <c r="AY258" s="291" t="s">
        <v>155</v>
      </c>
      <c r="BE258" s="370">
        <f>IF(N258="základní",J258,0)</f>
        <v>0</v>
      </c>
      <c r="BF258" s="370">
        <f>IF(N258="snížená",J258,0)</f>
        <v>0</v>
      </c>
      <c r="BG258" s="370">
        <f>IF(N258="zákl. přenesená",J258,0)</f>
        <v>0</v>
      </c>
      <c r="BH258" s="370">
        <f>IF(N258="sníž. přenesená",J258,0)</f>
        <v>0</v>
      </c>
      <c r="BI258" s="370">
        <f>IF(N258="nulová",J258,0)</f>
        <v>0</v>
      </c>
      <c r="BJ258" s="291" t="s">
        <v>81</v>
      </c>
      <c r="BK258" s="370">
        <f>ROUND(I258*H258,2)</f>
        <v>0</v>
      </c>
      <c r="BL258" s="291" t="s">
        <v>162</v>
      </c>
      <c r="BM258" s="369" t="s">
        <v>2238</v>
      </c>
    </row>
    <row r="259" spans="2:65" s="284" customFormat="1" ht="19.5">
      <c r="B259" s="299"/>
      <c r="C259" s="45"/>
      <c r="D259" s="409" t="s">
        <v>168</v>
      </c>
      <c r="E259" s="45"/>
      <c r="F259" s="425" t="s">
        <v>2237</v>
      </c>
      <c r="G259" s="45"/>
      <c r="H259" s="45"/>
      <c r="I259" s="371"/>
      <c r="J259" s="45"/>
      <c r="K259" s="45"/>
      <c r="L259" s="299"/>
      <c r="M259" s="372"/>
      <c r="T259" s="308"/>
      <c r="AT259" s="291" t="s">
        <v>168</v>
      </c>
      <c r="AU259" s="291" t="s">
        <v>83</v>
      </c>
    </row>
    <row r="260" spans="2:65" s="284" customFormat="1" ht="16.5" customHeight="1">
      <c r="B260" s="362"/>
      <c r="C260" s="404" t="s">
        <v>436</v>
      </c>
      <c r="D260" s="404" t="s">
        <v>232</v>
      </c>
      <c r="E260" s="405" t="s">
        <v>1588</v>
      </c>
      <c r="F260" s="242" t="s">
        <v>1589</v>
      </c>
      <c r="G260" s="406" t="s">
        <v>290</v>
      </c>
      <c r="H260" s="407">
        <v>2</v>
      </c>
      <c r="I260" s="378"/>
      <c r="J260" s="441">
        <f t="shared" ref="J260:J266" si="20">ROUND(I260*H260,2)</f>
        <v>0</v>
      </c>
      <c r="K260" s="242" t="s">
        <v>161</v>
      </c>
      <c r="L260" s="379"/>
      <c r="M260" s="380" t="s">
        <v>1</v>
      </c>
      <c r="N260" s="381" t="s">
        <v>38</v>
      </c>
      <c r="P260" s="367">
        <f t="shared" ref="P260:P266" si="21">O260*H260</f>
        <v>0</v>
      </c>
      <c r="Q260" s="367">
        <v>5.4999999999999997E-3</v>
      </c>
      <c r="R260" s="367">
        <f t="shared" ref="R260:R266" si="22">Q260*H260</f>
        <v>1.0999999999999999E-2</v>
      </c>
      <c r="S260" s="367">
        <v>0</v>
      </c>
      <c r="T260" s="368">
        <f t="shared" ref="T260:T266" si="23">S260*H260</f>
        <v>0</v>
      </c>
      <c r="AR260" s="369" t="s">
        <v>178</v>
      </c>
      <c r="AT260" s="369" t="s">
        <v>232</v>
      </c>
      <c r="AU260" s="369" t="s">
        <v>83</v>
      </c>
      <c r="AY260" s="291" t="s">
        <v>155</v>
      </c>
      <c r="BE260" s="370">
        <f t="shared" ref="BE260:BE266" si="24">IF(N260="základní",J260,0)</f>
        <v>0</v>
      </c>
      <c r="BF260" s="370">
        <f t="shared" ref="BF260:BF266" si="25">IF(N260="snížená",J260,0)</f>
        <v>0</v>
      </c>
      <c r="BG260" s="370">
        <f t="shared" ref="BG260:BG266" si="26">IF(N260="zákl. přenesená",J260,0)</f>
        <v>0</v>
      </c>
      <c r="BH260" s="370">
        <f t="shared" ref="BH260:BH266" si="27">IF(N260="sníž. přenesená",J260,0)</f>
        <v>0</v>
      </c>
      <c r="BI260" s="370">
        <f t="shared" ref="BI260:BI266" si="28">IF(N260="nulová",J260,0)</f>
        <v>0</v>
      </c>
      <c r="BJ260" s="291" t="s">
        <v>81</v>
      </c>
      <c r="BK260" s="370">
        <f t="shared" ref="BK260:BK266" si="29">ROUND(I260*H260,2)</f>
        <v>0</v>
      </c>
      <c r="BL260" s="291" t="s">
        <v>162</v>
      </c>
      <c r="BM260" s="369" t="s">
        <v>2236</v>
      </c>
    </row>
    <row r="261" spans="2:65" s="284" customFormat="1" ht="16.5" customHeight="1">
      <c r="B261" s="362"/>
      <c r="C261" s="404" t="s">
        <v>1616</v>
      </c>
      <c r="D261" s="404" t="s">
        <v>232</v>
      </c>
      <c r="E261" s="405" t="s">
        <v>1590</v>
      </c>
      <c r="F261" s="242" t="s">
        <v>1591</v>
      </c>
      <c r="G261" s="406" t="s">
        <v>290</v>
      </c>
      <c r="H261" s="407">
        <v>9</v>
      </c>
      <c r="I261" s="378"/>
      <c r="J261" s="441">
        <f t="shared" si="20"/>
        <v>0</v>
      </c>
      <c r="K261" s="242" t="s">
        <v>1</v>
      </c>
      <c r="L261" s="379"/>
      <c r="M261" s="380" t="s">
        <v>1</v>
      </c>
      <c r="N261" s="381" t="s">
        <v>38</v>
      </c>
      <c r="P261" s="367">
        <f t="shared" si="21"/>
        <v>0</v>
      </c>
      <c r="Q261" s="367">
        <v>0</v>
      </c>
      <c r="R261" s="367">
        <f t="shared" si="22"/>
        <v>0</v>
      </c>
      <c r="S261" s="367">
        <v>0</v>
      </c>
      <c r="T261" s="368">
        <f t="shared" si="23"/>
        <v>0</v>
      </c>
      <c r="AR261" s="369" t="s">
        <v>178</v>
      </c>
      <c r="AT261" s="369" t="s">
        <v>232</v>
      </c>
      <c r="AU261" s="369" t="s">
        <v>83</v>
      </c>
      <c r="AY261" s="291" t="s">
        <v>155</v>
      </c>
      <c r="BE261" s="370">
        <f t="shared" si="24"/>
        <v>0</v>
      </c>
      <c r="BF261" s="370">
        <f t="shared" si="25"/>
        <v>0</v>
      </c>
      <c r="BG261" s="370">
        <f t="shared" si="26"/>
        <v>0</v>
      </c>
      <c r="BH261" s="370">
        <f t="shared" si="27"/>
        <v>0</v>
      </c>
      <c r="BI261" s="370">
        <f t="shared" si="28"/>
        <v>0</v>
      </c>
      <c r="BJ261" s="291" t="s">
        <v>81</v>
      </c>
      <c r="BK261" s="370">
        <f t="shared" si="29"/>
        <v>0</v>
      </c>
      <c r="BL261" s="291" t="s">
        <v>162</v>
      </c>
      <c r="BM261" s="369" t="s">
        <v>2235</v>
      </c>
    </row>
    <row r="262" spans="2:65" s="284" customFormat="1" ht="24.2" customHeight="1">
      <c r="B262" s="362"/>
      <c r="C262" s="404" t="s">
        <v>442</v>
      </c>
      <c r="D262" s="404" t="s">
        <v>232</v>
      </c>
      <c r="E262" s="405" t="s">
        <v>1592</v>
      </c>
      <c r="F262" s="242" t="s">
        <v>1593</v>
      </c>
      <c r="G262" s="406" t="s">
        <v>290</v>
      </c>
      <c r="H262" s="407">
        <v>9</v>
      </c>
      <c r="I262" s="378"/>
      <c r="J262" s="441">
        <f t="shared" si="20"/>
        <v>0</v>
      </c>
      <c r="K262" s="242" t="s">
        <v>1</v>
      </c>
      <c r="L262" s="379"/>
      <c r="M262" s="380" t="s">
        <v>1</v>
      </c>
      <c r="N262" s="381" t="s">
        <v>38</v>
      </c>
      <c r="P262" s="367">
        <f t="shared" si="21"/>
        <v>0</v>
      </c>
      <c r="Q262" s="367">
        <v>0</v>
      </c>
      <c r="R262" s="367">
        <f t="shared" si="22"/>
        <v>0</v>
      </c>
      <c r="S262" s="367">
        <v>0</v>
      </c>
      <c r="T262" s="368">
        <f t="shared" si="23"/>
        <v>0</v>
      </c>
      <c r="AR262" s="369" t="s">
        <v>178</v>
      </c>
      <c r="AT262" s="369" t="s">
        <v>232</v>
      </c>
      <c r="AU262" s="369" t="s">
        <v>83</v>
      </c>
      <c r="AY262" s="291" t="s">
        <v>155</v>
      </c>
      <c r="BE262" s="370">
        <f t="shared" si="24"/>
        <v>0</v>
      </c>
      <c r="BF262" s="370">
        <f t="shared" si="25"/>
        <v>0</v>
      </c>
      <c r="BG262" s="370">
        <f t="shared" si="26"/>
        <v>0</v>
      </c>
      <c r="BH262" s="370">
        <f t="shared" si="27"/>
        <v>0</v>
      </c>
      <c r="BI262" s="370">
        <f t="shared" si="28"/>
        <v>0</v>
      </c>
      <c r="BJ262" s="291" t="s">
        <v>81</v>
      </c>
      <c r="BK262" s="370">
        <f t="shared" si="29"/>
        <v>0</v>
      </c>
      <c r="BL262" s="291" t="s">
        <v>162</v>
      </c>
      <c r="BM262" s="369" t="s">
        <v>2234</v>
      </c>
    </row>
    <row r="263" spans="2:65" s="284" customFormat="1" ht="16.5" customHeight="1">
      <c r="B263" s="362"/>
      <c r="C263" s="404" t="s">
        <v>959</v>
      </c>
      <c r="D263" s="404" t="s">
        <v>232</v>
      </c>
      <c r="E263" s="405" t="s">
        <v>1594</v>
      </c>
      <c r="F263" s="242" t="s">
        <v>1595</v>
      </c>
      <c r="G263" s="406" t="s">
        <v>334</v>
      </c>
      <c r="H263" s="407">
        <v>15</v>
      </c>
      <c r="I263" s="378"/>
      <c r="J263" s="441">
        <f t="shared" si="20"/>
        <v>0</v>
      </c>
      <c r="K263" s="242" t="s">
        <v>1</v>
      </c>
      <c r="L263" s="379"/>
      <c r="M263" s="380" t="s">
        <v>1</v>
      </c>
      <c r="N263" s="381" t="s">
        <v>38</v>
      </c>
      <c r="P263" s="367">
        <f t="shared" si="21"/>
        <v>0</v>
      </c>
      <c r="Q263" s="367">
        <v>0</v>
      </c>
      <c r="R263" s="367">
        <f t="shared" si="22"/>
        <v>0</v>
      </c>
      <c r="S263" s="367">
        <v>0</v>
      </c>
      <c r="T263" s="368">
        <f t="shared" si="23"/>
        <v>0</v>
      </c>
      <c r="AR263" s="369" t="s">
        <v>178</v>
      </c>
      <c r="AT263" s="369" t="s">
        <v>232</v>
      </c>
      <c r="AU263" s="369" t="s">
        <v>83</v>
      </c>
      <c r="AY263" s="291" t="s">
        <v>155</v>
      </c>
      <c r="BE263" s="370">
        <f t="shared" si="24"/>
        <v>0</v>
      </c>
      <c r="BF263" s="370">
        <f t="shared" si="25"/>
        <v>0</v>
      </c>
      <c r="BG263" s="370">
        <f t="shared" si="26"/>
        <v>0</v>
      </c>
      <c r="BH263" s="370">
        <f t="shared" si="27"/>
        <v>0</v>
      </c>
      <c r="BI263" s="370">
        <f t="shared" si="28"/>
        <v>0</v>
      </c>
      <c r="BJ263" s="291" t="s">
        <v>81</v>
      </c>
      <c r="BK263" s="370">
        <f t="shared" si="29"/>
        <v>0</v>
      </c>
      <c r="BL263" s="291" t="s">
        <v>162</v>
      </c>
      <c r="BM263" s="369" t="s">
        <v>2233</v>
      </c>
    </row>
    <row r="264" spans="2:65" s="284" customFormat="1" ht="16.5" customHeight="1">
      <c r="B264" s="362"/>
      <c r="C264" s="404" t="s">
        <v>450</v>
      </c>
      <c r="D264" s="404" t="s">
        <v>232</v>
      </c>
      <c r="E264" s="405" t="s">
        <v>1596</v>
      </c>
      <c r="F264" s="242" t="s">
        <v>1597</v>
      </c>
      <c r="G264" s="406" t="s">
        <v>334</v>
      </c>
      <c r="H264" s="407">
        <v>15</v>
      </c>
      <c r="I264" s="378"/>
      <c r="J264" s="441">
        <f t="shared" si="20"/>
        <v>0</v>
      </c>
      <c r="K264" s="242" t="s">
        <v>1</v>
      </c>
      <c r="L264" s="379"/>
      <c r="M264" s="380" t="s">
        <v>1</v>
      </c>
      <c r="N264" s="381" t="s">
        <v>38</v>
      </c>
      <c r="P264" s="367">
        <f t="shared" si="21"/>
        <v>0</v>
      </c>
      <c r="Q264" s="367">
        <v>0</v>
      </c>
      <c r="R264" s="367">
        <f t="shared" si="22"/>
        <v>0</v>
      </c>
      <c r="S264" s="367">
        <v>0</v>
      </c>
      <c r="T264" s="368">
        <f t="shared" si="23"/>
        <v>0</v>
      </c>
      <c r="AR264" s="369" t="s">
        <v>178</v>
      </c>
      <c r="AT264" s="369" t="s">
        <v>232</v>
      </c>
      <c r="AU264" s="369" t="s">
        <v>83</v>
      </c>
      <c r="AY264" s="291" t="s">
        <v>155</v>
      </c>
      <c r="BE264" s="370">
        <f t="shared" si="24"/>
        <v>0</v>
      </c>
      <c r="BF264" s="370">
        <f t="shared" si="25"/>
        <v>0</v>
      </c>
      <c r="BG264" s="370">
        <f t="shared" si="26"/>
        <v>0</v>
      </c>
      <c r="BH264" s="370">
        <f t="shared" si="27"/>
        <v>0</v>
      </c>
      <c r="BI264" s="370">
        <f t="shared" si="28"/>
        <v>0</v>
      </c>
      <c r="BJ264" s="291" t="s">
        <v>81</v>
      </c>
      <c r="BK264" s="370">
        <f t="shared" si="29"/>
        <v>0</v>
      </c>
      <c r="BL264" s="291" t="s">
        <v>162</v>
      </c>
      <c r="BM264" s="369" t="s">
        <v>2232</v>
      </c>
    </row>
    <row r="265" spans="2:65" s="284" customFormat="1" ht="16.5" customHeight="1">
      <c r="B265" s="362"/>
      <c r="C265" s="404" t="s">
        <v>968</v>
      </c>
      <c r="D265" s="404" t="s">
        <v>232</v>
      </c>
      <c r="E265" s="405" t="s">
        <v>1598</v>
      </c>
      <c r="F265" s="242" t="s">
        <v>1599</v>
      </c>
      <c r="G265" s="406" t="s">
        <v>290</v>
      </c>
      <c r="H265" s="407">
        <v>8</v>
      </c>
      <c r="I265" s="378"/>
      <c r="J265" s="441">
        <f t="shared" si="20"/>
        <v>0</v>
      </c>
      <c r="K265" s="242" t="s">
        <v>161</v>
      </c>
      <c r="L265" s="379"/>
      <c r="M265" s="380" t="s">
        <v>1</v>
      </c>
      <c r="N265" s="381" t="s">
        <v>38</v>
      </c>
      <c r="P265" s="367">
        <f t="shared" si="21"/>
        <v>0</v>
      </c>
      <c r="Q265" s="367">
        <v>3.4000000000000002E-4</v>
      </c>
      <c r="R265" s="367">
        <f t="shared" si="22"/>
        <v>2.7200000000000002E-3</v>
      </c>
      <c r="S265" s="367">
        <v>0</v>
      </c>
      <c r="T265" s="368">
        <f t="shared" si="23"/>
        <v>0</v>
      </c>
      <c r="AR265" s="369" t="s">
        <v>178</v>
      </c>
      <c r="AT265" s="369" t="s">
        <v>232</v>
      </c>
      <c r="AU265" s="369" t="s">
        <v>83</v>
      </c>
      <c r="AY265" s="291" t="s">
        <v>155</v>
      </c>
      <c r="BE265" s="370">
        <f t="shared" si="24"/>
        <v>0</v>
      </c>
      <c r="BF265" s="370">
        <f t="shared" si="25"/>
        <v>0</v>
      </c>
      <c r="BG265" s="370">
        <f t="shared" si="26"/>
        <v>0</v>
      </c>
      <c r="BH265" s="370">
        <f t="shared" si="27"/>
        <v>0</v>
      </c>
      <c r="BI265" s="370">
        <f t="shared" si="28"/>
        <v>0</v>
      </c>
      <c r="BJ265" s="291" t="s">
        <v>81</v>
      </c>
      <c r="BK265" s="370">
        <f t="shared" si="29"/>
        <v>0</v>
      </c>
      <c r="BL265" s="291" t="s">
        <v>162</v>
      </c>
      <c r="BM265" s="369" t="s">
        <v>2231</v>
      </c>
    </row>
    <row r="266" spans="2:65" s="284" customFormat="1" ht="21.75" customHeight="1">
      <c r="B266" s="362"/>
      <c r="C266" s="398" t="s">
        <v>456</v>
      </c>
      <c r="D266" s="398" t="s">
        <v>157</v>
      </c>
      <c r="E266" s="399" t="s">
        <v>1600</v>
      </c>
      <c r="F266" s="277" t="s">
        <v>1601</v>
      </c>
      <c r="G266" s="400" t="s">
        <v>290</v>
      </c>
      <c r="H266" s="401">
        <v>11</v>
      </c>
      <c r="I266" s="364"/>
      <c r="J266" s="440">
        <f t="shared" si="20"/>
        <v>0</v>
      </c>
      <c r="K266" s="277" t="s">
        <v>161</v>
      </c>
      <c r="L266" s="299"/>
      <c r="M266" s="365" t="s">
        <v>1</v>
      </c>
      <c r="N266" s="366" t="s">
        <v>38</v>
      </c>
      <c r="P266" s="367">
        <f t="shared" si="21"/>
        <v>0</v>
      </c>
      <c r="Q266" s="367">
        <v>9.0000000000000006E-5</v>
      </c>
      <c r="R266" s="367">
        <f t="shared" si="22"/>
        <v>9.8999999999999999E-4</v>
      </c>
      <c r="S266" s="367">
        <v>0</v>
      </c>
      <c r="T266" s="368">
        <f t="shared" si="23"/>
        <v>0</v>
      </c>
      <c r="AR266" s="369" t="s">
        <v>255</v>
      </c>
      <c r="AT266" s="369" t="s">
        <v>157</v>
      </c>
      <c r="AU266" s="369" t="s">
        <v>83</v>
      </c>
      <c r="AY266" s="291" t="s">
        <v>155</v>
      </c>
      <c r="BE266" s="370">
        <f t="shared" si="24"/>
        <v>0</v>
      </c>
      <c r="BF266" s="370">
        <f t="shared" si="25"/>
        <v>0</v>
      </c>
      <c r="BG266" s="370">
        <f t="shared" si="26"/>
        <v>0</v>
      </c>
      <c r="BH266" s="370">
        <f t="shared" si="27"/>
        <v>0</v>
      </c>
      <c r="BI266" s="370">
        <f t="shared" si="28"/>
        <v>0</v>
      </c>
      <c r="BJ266" s="291" t="s">
        <v>81</v>
      </c>
      <c r="BK266" s="370">
        <f t="shared" si="29"/>
        <v>0</v>
      </c>
      <c r="BL266" s="291" t="s">
        <v>255</v>
      </c>
      <c r="BM266" s="369" t="s">
        <v>2230</v>
      </c>
    </row>
    <row r="267" spans="2:65" s="284" customFormat="1">
      <c r="B267" s="299"/>
      <c r="C267" s="45"/>
      <c r="D267" s="402" t="s">
        <v>163</v>
      </c>
      <c r="E267" s="45"/>
      <c r="F267" s="403" t="s">
        <v>1602</v>
      </c>
      <c r="G267" s="45"/>
      <c r="H267" s="45"/>
      <c r="I267" s="371"/>
      <c r="J267" s="45"/>
      <c r="K267" s="45"/>
      <c r="L267" s="299"/>
      <c r="M267" s="372"/>
      <c r="T267" s="308"/>
      <c r="AT267" s="291" t="s">
        <v>163</v>
      </c>
      <c r="AU267" s="291" t="s">
        <v>83</v>
      </c>
    </row>
    <row r="268" spans="2:65" s="284" customFormat="1" ht="16.5" customHeight="1">
      <c r="B268" s="362"/>
      <c r="C268" s="404" t="s">
        <v>979</v>
      </c>
      <c r="D268" s="404" t="s">
        <v>232</v>
      </c>
      <c r="E268" s="405" t="s">
        <v>1603</v>
      </c>
      <c r="F268" s="242" t="s">
        <v>1604</v>
      </c>
      <c r="G268" s="406" t="s">
        <v>334</v>
      </c>
      <c r="H268" s="407">
        <v>4</v>
      </c>
      <c r="I268" s="378"/>
      <c r="J268" s="441">
        <f>ROUND(I268*H268,2)</f>
        <v>0</v>
      </c>
      <c r="K268" s="242" t="s">
        <v>1</v>
      </c>
      <c r="L268" s="379"/>
      <c r="M268" s="380" t="s">
        <v>1</v>
      </c>
      <c r="N268" s="381" t="s">
        <v>38</v>
      </c>
      <c r="P268" s="367">
        <f>O268*H268</f>
        <v>0</v>
      </c>
      <c r="Q268" s="367">
        <v>3.7000000000000002E-3</v>
      </c>
      <c r="R268" s="367">
        <f>Q268*H268</f>
        <v>1.4800000000000001E-2</v>
      </c>
      <c r="S268" s="367">
        <v>0</v>
      </c>
      <c r="T268" s="368">
        <f>S268*H268</f>
        <v>0</v>
      </c>
      <c r="AR268" s="369" t="s">
        <v>178</v>
      </c>
      <c r="AT268" s="369" t="s">
        <v>232</v>
      </c>
      <c r="AU268" s="369" t="s">
        <v>83</v>
      </c>
      <c r="AY268" s="291" t="s">
        <v>155</v>
      </c>
      <c r="BE268" s="370">
        <f>IF(N268="základní",J268,0)</f>
        <v>0</v>
      </c>
      <c r="BF268" s="370">
        <f>IF(N268="snížená",J268,0)</f>
        <v>0</v>
      </c>
      <c r="BG268" s="370">
        <f>IF(N268="zákl. přenesená",J268,0)</f>
        <v>0</v>
      </c>
      <c r="BH268" s="370">
        <f>IF(N268="sníž. přenesená",J268,0)</f>
        <v>0</v>
      </c>
      <c r="BI268" s="370">
        <f>IF(N268="nulová",J268,0)</f>
        <v>0</v>
      </c>
      <c r="BJ268" s="291" t="s">
        <v>81</v>
      </c>
      <c r="BK268" s="370">
        <f>ROUND(I268*H268,2)</f>
        <v>0</v>
      </c>
      <c r="BL268" s="291" t="s">
        <v>162</v>
      </c>
      <c r="BM268" s="369" t="s">
        <v>2229</v>
      </c>
    </row>
    <row r="269" spans="2:65" s="284" customFormat="1" ht="16.5" customHeight="1">
      <c r="B269" s="362"/>
      <c r="C269" s="404" t="s">
        <v>461</v>
      </c>
      <c r="D269" s="404" t="s">
        <v>232</v>
      </c>
      <c r="E269" s="405" t="s">
        <v>1605</v>
      </c>
      <c r="F269" s="242" t="s">
        <v>1606</v>
      </c>
      <c r="G269" s="406" t="s">
        <v>290</v>
      </c>
      <c r="H269" s="407">
        <v>6</v>
      </c>
      <c r="I269" s="378"/>
      <c r="J269" s="441">
        <f>ROUND(I269*H269,2)</f>
        <v>0</v>
      </c>
      <c r="K269" s="242" t="s">
        <v>1</v>
      </c>
      <c r="L269" s="379"/>
      <c r="M269" s="380" t="s">
        <v>1</v>
      </c>
      <c r="N269" s="381" t="s">
        <v>38</v>
      </c>
      <c r="P269" s="367">
        <f>O269*H269</f>
        <v>0</v>
      </c>
      <c r="Q269" s="367">
        <v>6.0999999999999997E-4</v>
      </c>
      <c r="R269" s="367">
        <f>Q269*H269</f>
        <v>3.6600000000000001E-3</v>
      </c>
      <c r="S269" s="367">
        <v>0</v>
      </c>
      <c r="T269" s="368">
        <f>S269*H269</f>
        <v>0</v>
      </c>
      <c r="AR269" s="369" t="s">
        <v>429</v>
      </c>
      <c r="AT269" s="369" t="s">
        <v>232</v>
      </c>
      <c r="AU269" s="369" t="s">
        <v>83</v>
      </c>
      <c r="AY269" s="291" t="s">
        <v>155</v>
      </c>
      <c r="BE269" s="370">
        <f>IF(N269="základní",J269,0)</f>
        <v>0</v>
      </c>
      <c r="BF269" s="370">
        <f>IF(N269="snížená",J269,0)</f>
        <v>0</v>
      </c>
      <c r="BG269" s="370">
        <f>IF(N269="zákl. přenesená",J269,0)</f>
        <v>0</v>
      </c>
      <c r="BH269" s="370">
        <f>IF(N269="sníž. přenesená",J269,0)</f>
        <v>0</v>
      </c>
      <c r="BI269" s="370">
        <f>IF(N269="nulová",J269,0)</f>
        <v>0</v>
      </c>
      <c r="BJ269" s="291" t="s">
        <v>81</v>
      </c>
      <c r="BK269" s="370">
        <f>ROUND(I269*H269,2)</f>
        <v>0</v>
      </c>
      <c r="BL269" s="291" t="s">
        <v>255</v>
      </c>
      <c r="BM269" s="369" t="s">
        <v>2228</v>
      </c>
    </row>
    <row r="270" spans="2:65" s="284" customFormat="1" ht="21.75" customHeight="1">
      <c r="B270" s="362"/>
      <c r="C270" s="398" t="s">
        <v>999</v>
      </c>
      <c r="D270" s="398" t="s">
        <v>157</v>
      </c>
      <c r="E270" s="399" t="s">
        <v>1916</v>
      </c>
      <c r="F270" s="277" t="s">
        <v>1608</v>
      </c>
      <c r="G270" s="400" t="s">
        <v>290</v>
      </c>
      <c r="H270" s="401">
        <v>32</v>
      </c>
      <c r="I270" s="364"/>
      <c r="J270" s="440">
        <f>ROUND(I270*H270,2)</f>
        <v>0</v>
      </c>
      <c r="K270" s="277" t="s">
        <v>1</v>
      </c>
      <c r="L270" s="299"/>
      <c r="M270" s="365" t="s">
        <v>1</v>
      </c>
      <c r="N270" s="366" t="s">
        <v>38</v>
      </c>
      <c r="P270" s="367">
        <f>O270*H270</f>
        <v>0</v>
      </c>
      <c r="Q270" s="367">
        <v>3.0000000000000001E-5</v>
      </c>
      <c r="R270" s="367">
        <f>Q270*H270</f>
        <v>9.6000000000000002E-4</v>
      </c>
      <c r="S270" s="367">
        <v>0</v>
      </c>
      <c r="T270" s="368">
        <f>S270*H270</f>
        <v>0</v>
      </c>
      <c r="AR270" s="369" t="s">
        <v>255</v>
      </c>
      <c r="AT270" s="369" t="s">
        <v>157</v>
      </c>
      <c r="AU270" s="369" t="s">
        <v>83</v>
      </c>
      <c r="AY270" s="291" t="s">
        <v>155</v>
      </c>
      <c r="BE270" s="370">
        <f>IF(N270="základní",J270,0)</f>
        <v>0</v>
      </c>
      <c r="BF270" s="370">
        <f>IF(N270="snížená",J270,0)</f>
        <v>0</v>
      </c>
      <c r="BG270" s="370">
        <f>IF(N270="zákl. přenesená",J270,0)</f>
        <v>0</v>
      </c>
      <c r="BH270" s="370">
        <f>IF(N270="sníž. přenesená",J270,0)</f>
        <v>0</v>
      </c>
      <c r="BI270" s="370">
        <f>IF(N270="nulová",J270,0)</f>
        <v>0</v>
      </c>
      <c r="BJ270" s="291" t="s">
        <v>81</v>
      </c>
      <c r="BK270" s="370">
        <f>ROUND(I270*H270,2)</f>
        <v>0</v>
      </c>
      <c r="BL270" s="291" t="s">
        <v>255</v>
      </c>
      <c r="BM270" s="369" t="s">
        <v>2227</v>
      </c>
    </row>
    <row r="271" spans="2:65" s="284" customFormat="1" ht="16.5" customHeight="1">
      <c r="B271" s="362"/>
      <c r="C271" s="404" t="s">
        <v>466</v>
      </c>
      <c r="D271" s="404" t="s">
        <v>232</v>
      </c>
      <c r="E271" s="405" t="s">
        <v>1610</v>
      </c>
      <c r="F271" s="242" t="s">
        <v>1611</v>
      </c>
      <c r="G271" s="406" t="s">
        <v>290</v>
      </c>
      <c r="H271" s="407">
        <v>32</v>
      </c>
      <c r="I271" s="378"/>
      <c r="J271" s="441">
        <f>ROUND(I271*H271,2)</f>
        <v>0</v>
      </c>
      <c r="K271" s="242" t="s">
        <v>1</v>
      </c>
      <c r="L271" s="379"/>
      <c r="M271" s="380" t="s">
        <v>1</v>
      </c>
      <c r="N271" s="381" t="s">
        <v>38</v>
      </c>
      <c r="P271" s="367">
        <f>O271*H271</f>
        <v>0</v>
      </c>
      <c r="Q271" s="367">
        <v>4.0000000000000002E-4</v>
      </c>
      <c r="R271" s="367">
        <f>Q271*H271</f>
        <v>1.2800000000000001E-2</v>
      </c>
      <c r="S271" s="367">
        <v>0</v>
      </c>
      <c r="T271" s="368">
        <f>S271*H271</f>
        <v>0</v>
      </c>
      <c r="AR271" s="369" t="s">
        <v>429</v>
      </c>
      <c r="AT271" s="369" t="s">
        <v>232</v>
      </c>
      <c r="AU271" s="369" t="s">
        <v>83</v>
      </c>
      <c r="AY271" s="291" t="s">
        <v>155</v>
      </c>
      <c r="BE271" s="370">
        <f>IF(N271="základní",J271,0)</f>
        <v>0</v>
      </c>
      <c r="BF271" s="370">
        <f>IF(N271="snížená",J271,0)</f>
        <v>0</v>
      </c>
      <c r="BG271" s="370">
        <f>IF(N271="zákl. přenesená",J271,0)</f>
        <v>0</v>
      </c>
      <c r="BH271" s="370">
        <f>IF(N271="sníž. přenesená",J271,0)</f>
        <v>0</v>
      </c>
      <c r="BI271" s="370">
        <f>IF(N271="nulová",J271,0)</f>
        <v>0</v>
      </c>
      <c r="BJ271" s="291" t="s">
        <v>81</v>
      </c>
      <c r="BK271" s="370">
        <f>ROUND(I271*H271,2)</f>
        <v>0</v>
      </c>
      <c r="BL271" s="291" t="s">
        <v>255</v>
      </c>
      <c r="BM271" s="369" t="s">
        <v>2226</v>
      </c>
    </row>
    <row r="272" spans="2:65" s="284" customFormat="1" ht="21.75" customHeight="1">
      <c r="B272" s="362"/>
      <c r="C272" s="398" t="s">
        <v>1007</v>
      </c>
      <c r="D272" s="398" t="s">
        <v>157</v>
      </c>
      <c r="E272" s="399" t="s">
        <v>1612</v>
      </c>
      <c r="F272" s="277" t="s">
        <v>1613</v>
      </c>
      <c r="G272" s="400" t="s">
        <v>290</v>
      </c>
      <c r="H272" s="401">
        <v>20</v>
      </c>
      <c r="I272" s="364"/>
      <c r="J272" s="440">
        <f>ROUND(I272*H272,2)</f>
        <v>0</v>
      </c>
      <c r="K272" s="277" t="s">
        <v>161</v>
      </c>
      <c r="L272" s="299"/>
      <c r="M272" s="365" t="s">
        <v>1</v>
      </c>
      <c r="N272" s="366" t="s">
        <v>38</v>
      </c>
      <c r="P272" s="367">
        <f>O272*H272</f>
        <v>0</v>
      </c>
      <c r="Q272" s="367">
        <v>3.5E-4</v>
      </c>
      <c r="R272" s="367">
        <f>Q272*H272</f>
        <v>7.0000000000000001E-3</v>
      </c>
      <c r="S272" s="367">
        <v>0</v>
      </c>
      <c r="T272" s="368">
        <f>S272*H272</f>
        <v>0</v>
      </c>
      <c r="AR272" s="369" t="s">
        <v>255</v>
      </c>
      <c r="AT272" s="369" t="s">
        <v>157</v>
      </c>
      <c r="AU272" s="369" t="s">
        <v>83</v>
      </c>
      <c r="AY272" s="291" t="s">
        <v>155</v>
      </c>
      <c r="BE272" s="370">
        <f>IF(N272="základní",J272,0)</f>
        <v>0</v>
      </c>
      <c r="BF272" s="370">
        <f>IF(N272="snížená",J272,0)</f>
        <v>0</v>
      </c>
      <c r="BG272" s="370">
        <f>IF(N272="zákl. přenesená",J272,0)</f>
        <v>0</v>
      </c>
      <c r="BH272" s="370">
        <f>IF(N272="sníž. přenesená",J272,0)</f>
        <v>0</v>
      </c>
      <c r="BI272" s="370">
        <f>IF(N272="nulová",J272,0)</f>
        <v>0</v>
      </c>
      <c r="BJ272" s="291" t="s">
        <v>81</v>
      </c>
      <c r="BK272" s="370">
        <f>ROUND(I272*H272,2)</f>
        <v>0</v>
      </c>
      <c r="BL272" s="291" t="s">
        <v>255</v>
      </c>
      <c r="BM272" s="369" t="s">
        <v>2225</v>
      </c>
    </row>
    <row r="273" spans="2:65" s="284" customFormat="1">
      <c r="B273" s="299"/>
      <c r="C273" s="45"/>
      <c r="D273" s="402" t="s">
        <v>163</v>
      </c>
      <c r="E273" s="45"/>
      <c r="F273" s="403" t="s">
        <v>1615</v>
      </c>
      <c r="G273" s="45"/>
      <c r="H273" s="45"/>
      <c r="I273" s="371"/>
      <c r="J273" s="45"/>
      <c r="K273" s="45"/>
      <c r="L273" s="299"/>
      <c r="M273" s="372"/>
      <c r="T273" s="308"/>
      <c r="AT273" s="291" t="s">
        <v>163</v>
      </c>
      <c r="AU273" s="291" t="s">
        <v>83</v>
      </c>
    </row>
    <row r="274" spans="2:65" s="284" customFormat="1" ht="16.5" customHeight="1">
      <c r="B274" s="362"/>
      <c r="C274" s="404" t="s">
        <v>470</v>
      </c>
      <c r="D274" s="404" t="s">
        <v>232</v>
      </c>
      <c r="E274" s="405" t="s">
        <v>1617</v>
      </c>
      <c r="F274" s="242" t="s">
        <v>1618</v>
      </c>
      <c r="G274" s="406" t="s">
        <v>290</v>
      </c>
      <c r="H274" s="407">
        <v>20</v>
      </c>
      <c r="I274" s="378"/>
      <c r="J274" s="441">
        <f>ROUND(I274*H274,2)</f>
        <v>0</v>
      </c>
      <c r="K274" s="242" t="s">
        <v>161</v>
      </c>
      <c r="L274" s="379"/>
      <c r="M274" s="380" t="s">
        <v>1</v>
      </c>
      <c r="N274" s="381" t="s">
        <v>38</v>
      </c>
      <c r="P274" s="367">
        <f>O274*H274</f>
        <v>0</v>
      </c>
      <c r="Q274" s="367">
        <v>5.2089999999999997E-2</v>
      </c>
      <c r="R274" s="367">
        <f>Q274*H274</f>
        <v>1.0417999999999998</v>
      </c>
      <c r="S274" s="367">
        <v>0</v>
      </c>
      <c r="T274" s="368">
        <f>S274*H274</f>
        <v>0</v>
      </c>
      <c r="AR274" s="369" t="s">
        <v>429</v>
      </c>
      <c r="AT274" s="369" t="s">
        <v>232</v>
      </c>
      <c r="AU274" s="369" t="s">
        <v>83</v>
      </c>
      <c r="AY274" s="291" t="s">
        <v>155</v>
      </c>
      <c r="BE274" s="370">
        <f>IF(N274="základní",J274,0)</f>
        <v>0</v>
      </c>
      <c r="BF274" s="370">
        <f>IF(N274="snížená",J274,0)</f>
        <v>0</v>
      </c>
      <c r="BG274" s="370">
        <f>IF(N274="zákl. přenesená",J274,0)</f>
        <v>0</v>
      </c>
      <c r="BH274" s="370">
        <f>IF(N274="sníž. přenesená",J274,0)</f>
        <v>0</v>
      </c>
      <c r="BI274" s="370">
        <f>IF(N274="nulová",J274,0)</f>
        <v>0</v>
      </c>
      <c r="BJ274" s="291" t="s">
        <v>81</v>
      </c>
      <c r="BK274" s="370">
        <f>ROUND(I274*H274,2)</f>
        <v>0</v>
      </c>
      <c r="BL274" s="291" t="s">
        <v>255</v>
      </c>
      <c r="BM274" s="369" t="s">
        <v>2224</v>
      </c>
    </row>
    <row r="275" spans="2:65" s="284" customFormat="1" ht="21.75" customHeight="1">
      <c r="B275" s="362"/>
      <c r="C275" s="398" t="s">
        <v>1015</v>
      </c>
      <c r="D275" s="398" t="s">
        <v>157</v>
      </c>
      <c r="E275" s="399" t="s">
        <v>538</v>
      </c>
      <c r="F275" s="277" t="s">
        <v>539</v>
      </c>
      <c r="G275" s="400" t="s">
        <v>290</v>
      </c>
      <c r="H275" s="401">
        <v>56</v>
      </c>
      <c r="I275" s="364"/>
      <c r="J275" s="440">
        <f>ROUND(I275*H275,2)</f>
        <v>0</v>
      </c>
      <c r="K275" s="277" t="s">
        <v>161</v>
      </c>
      <c r="L275" s="299"/>
      <c r="M275" s="365" t="s">
        <v>1</v>
      </c>
      <c r="N275" s="366" t="s">
        <v>38</v>
      </c>
      <c r="P275" s="367">
        <f>O275*H275</f>
        <v>0</v>
      </c>
      <c r="Q275" s="367">
        <v>8.5999999999999998E-4</v>
      </c>
      <c r="R275" s="367">
        <f>Q275*H275</f>
        <v>4.8160000000000001E-2</v>
      </c>
      <c r="S275" s="367">
        <v>0</v>
      </c>
      <c r="T275" s="368">
        <f>S275*H275</f>
        <v>0</v>
      </c>
      <c r="AR275" s="369" t="s">
        <v>255</v>
      </c>
      <c r="AT275" s="369" t="s">
        <v>157</v>
      </c>
      <c r="AU275" s="369" t="s">
        <v>83</v>
      </c>
      <c r="AY275" s="291" t="s">
        <v>155</v>
      </c>
      <c r="BE275" s="370">
        <f>IF(N275="základní",J275,0)</f>
        <v>0</v>
      </c>
      <c r="BF275" s="370">
        <f>IF(N275="snížená",J275,0)</f>
        <v>0</v>
      </c>
      <c r="BG275" s="370">
        <f>IF(N275="zákl. přenesená",J275,0)</f>
        <v>0</v>
      </c>
      <c r="BH275" s="370">
        <f>IF(N275="sníž. přenesená",J275,0)</f>
        <v>0</v>
      </c>
      <c r="BI275" s="370">
        <f>IF(N275="nulová",J275,0)</f>
        <v>0</v>
      </c>
      <c r="BJ275" s="291" t="s">
        <v>81</v>
      </c>
      <c r="BK275" s="370">
        <f>ROUND(I275*H275,2)</f>
        <v>0</v>
      </c>
      <c r="BL275" s="291" t="s">
        <v>255</v>
      </c>
      <c r="BM275" s="369" t="s">
        <v>2223</v>
      </c>
    </row>
    <row r="276" spans="2:65" s="284" customFormat="1">
      <c r="B276" s="299"/>
      <c r="C276" s="45"/>
      <c r="D276" s="402" t="s">
        <v>163</v>
      </c>
      <c r="E276" s="45"/>
      <c r="F276" s="403" t="s">
        <v>540</v>
      </c>
      <c r="G276" s="45"/>
      <c r="H276" s="45"/>
      <c r="I276" s="371"/>
      <c r="J276" s="45"/>
      <c r="K276" s="45"/>
      <c r="L276" s="299"/>
      <c r="M276" s="372"/>
      <c r="T276" s="308"/>
      <c r="AT276" s="291" t="s">
        <v>163</v>
      </c>
      <c r="AU276" s="291" t="s">
        <v>83</v>
      </c>
    </row>
    <row r="277" spans="2:65" s="284" customFormat="1" ht="16.5" customHeight="1">
      <c r="B277" s="362"/>
      <c r="C277" s="404" t="s">
        <v>478</v>
      </c>
      <c r="D277" s="404" t="s">
        <v>232</v>
      </c>
      <c r="E277" s="405" t="s">
        <v>1620</v>
      </c>
      <c r="F277" s="242" t="s">
        <v>1621</v>
      </c>
      <c r="G277" s="406" t="s">
        <v>334</v>
      </c>
      <c r="H277" s="407">
        <v>2</v>
      </c>
      <c r="I277" s="378"/>
      <c r="J277" s="441">
        <f>ROUND(I277*H277,2)</f>
        <v>0</v>
      </c>
      <c r="K277" s="242" t="s">
        <v>1</v>
      </c>
      <c r="L277" s="379"/>
      <c r="M277" s="380" t="s">
        <v>1</v>
      </c>
      <c r="N277" s="381" t="s">
        <v>38</v>
      </c>
      <c r="P277" s="367">
        <f>O277*H277</f>
        <v>0</v>
      </c>
      <c r="Q277" s="367">
        <v>1.6E-2</v>
      </c>
      <c r="R277" s="367">
        <f>Q277*H277</f>
        <v>3.2000000000000001E-2</v>
      </c>
      <c r="S277" s="367">
        <v>0</v>
      </c>
      <c r="T277" s="368">
        <f>S277*H277</f>
        <v>0</v>
      </c>
      <c r="AR277" s="369" t="s">
        <v>178</v>
      </c>
      <c r="AT277" s="369" t="s">
        <v>232</v>
      </c>
      <c r="AU277" s="369" t="s">
        <v>83</v>
      </c>
      <c r="AY277" s="291" t="s">
        <v>155</v>
      </c>
      <c r="BE277" s="370">
        <f>IF(N277="základní",J277,0)</f>
        <v>0</v>
      </c>
      <c r="BF277" s="370">
        <f>IF(N277="snížená",J277,0)</f>
        <v>0</v>
      </c>
      <c r="BG277" s="370">
        <f>IF(N277="zákl. přenesená",J277,0)</f>
        <v>0</v>
      </c>
      <c r="BH277" s="370">
        <f>IF(N277="sníž. přenesená",J277,0)</f>
        <v>0</v>
      </c>
      <c r="BI277" s="370">
        <f>IF(N277="nulová",J277,0)</f>
        <v>0</v>
      </c>
      <c r="BJ277" s="291" t="s">
        <v>81</v>
      </c>
      <c r="BK277" s="370">
        <f>ROUND(I277*H277,2)</f>
        <v>0</v>
      </c>
      <c r="BL277" s="291" t="s">
        <v>162</v>
      </c>
      <c r="BM277" s="369" t="s">
        <v>2222</v>
      </c>
    </row>
    <row r="278" spans="2:65" s="284" customFormat="1" ht="16.5" customHeight="1">
      <c r="B278" s="362"/>
      <c r="C278" s="404" t="s">
        <v>1023</v>
      </c>
      <c r="D278" s="404" t="s">
        <v>232</v>
      </c>
      <c r="E278" s="405" t="s">
        <v>1622</v>
      </c>
      <c r="F278" s="242" t="s">
        <v>1623</v>
      </c>
      <c r="G278" s="406" t="s">
        <v>290</v>
      </c>
      <c r="H278" s="407">
        <v>8</v>
      </c>
      <c r="I278" s="378"/>
      <c r="J278" s="441">
        <f>ROUND(I278*H278,2)</f>
        <v>0</v>
      </c>
      <c r="K278" s="242" t="s">
        <v>161</v>
      </c>
      <c r="L278" s="379"/>
      <c r="M278" s="380" t="s">
        <v>1</v>
      </c>
      <c r="N278" s="381" t="s">
        <v>38</v>
      </c>
      <c r="P278" s="367">
        <f>O278*H278</f>
        <v>0</v>
      </c>
      <c r="Q278" s="367">
        <v>3.3500000000000001E-3</v>
      </c>
      <c r="R278" s="367">
        <f>Q278*H278</f>
        <v>2.6800000000000001E-2</v>
      </c>
      <c r="S278" s="367">
        <v>0</v>
      </c>
      <c r="T278" s="368">
        <f>S278*H278</f>
        <v>0</v>
      </c>
      <c r="AR278" s="369" t="s">
        <v>253</v>
      </c>
      <c r="AT278" s="369" t="s">
        <v>232</v>
      </c>
      <c r="AU278" s="369" t="s">
        <v>83</v>
      </c>
      <c r="AY278" s="291" t="s">
        <v>155</v>
      </c>
      <c r="BE278" s="370">
        <f>IF(N278="základní",J278,0)</f>
        <v>0</v>
      </c>
      <c r="BF278" s="370">
        <f>IF(N278="snížená",J278,0)</f>
        <v>0</v>
      </c>
      <c r="BG278" s="370">
        <f>IF(N278="zákl. přenesená",J278,0)</f>
        <v>0</v>
      </c>
      <c r="BH278" s="370">
        <f>IF(N278="sníž. přenesená",J278,0)</f>
        <v>0</v>
      </c>
      <c r="BI278" s="370">
        <f>IF(N278="nulová",J278,0)</f>
        <v>0</v>
      </c>
      <c r="BJ278" s="291" t="s">
        <v>81</v>
      </c>
      <c r="BK278" s="370">
        <f>ROUND(I278*H278,2)</f>
        <v>0</v>
      </c>
      <c r="BL278" s="291" t="s">
        <v>206</v>
      </c>
      <c r="BM278" s="369" t="s">
        <v>2221</v>
      </c>
    </row>
    <row r="279" spans="2:65" s="284" customFormat="1" ht="16.5" customHeight="1">
      <c r="B279" s="362"/>
      <c r="C279" s="404" t="s">
        <v>482</v>
      </c>
      <c r="D279" s="404" t="s">
        <v>232</v>
      </c>
      <c r="E279" s="405" t="s">
        <v>1624</v>
      </c>
      <c r="F279" s="242" t="s">
        <v>1625</v>
      </c>
      <c r="G279" s="406" t="s">
        <v>290</v>
      </c>
      <c r="H279" s="407">
        <v>46</v>
      </c>
      <c r="I279" s="378"/>
      <c r="J279" s="441">
        <f>ROUND(I279*H279,2)</f>
        <v>0</v>
      </c>
      <c r="K279" s="242" t="s">
        <v>161</v>
      </c>
      <c r="L279" s="379"/>
      <c r="M279" s="380" t="s">
        <v>1</v>
      </c>
      <c r="N279" s="381" t="s">
        <v>38</v>
      </c>
      <c r="P279" s="367">
        <f>O279*H279</f>
        <v>0</v>
      </c>
      <c r="Q279" s="367">
        <v>0.19017000000000001</v>
      </c>
      <c r="R279" s="367">
        <f>Q279*H279</f>
        <v>8.7478200000000008</v>
      </c>
      <c r="S279" s="367">
        <v>0</v>
      </c>
      <c r="T279" s="368">
        <f>S279*H279</f>
        <v>0</v>
      </c>
      <c r="AR279" s="369" t="s">
        <v>253</v>
      </c>
      <c r="AT279" s="369" t="s">
        <v>232</v>
      </c>
      <c r="AU279" s="369" t="s">
        <v>83</v>
      </c>
      <c r="AY279" s="291" t="s">
        <v>155</v>
      </c>
      <c r="BE279" s="370">
        <f>IF(N279="základní",J279,0)</f>
        <v>0</v>
      </c>
      <c r="BF279" s="370">
        <f>IF(N279="snížená",J279,0)</f>
        <v>0</v>
      </c>
      <c r="BG279" s="370">
        <f>IF(N279="zákl. přenesená",J279,0)</f>
        <v>0</v>
      </c>
      <c r="BH279" s="370">
        <f>IF(N279="sníž. přenesená",J279,0)</f>
        <v>0</v>
      </c>
      <c r="BI279" s="370">
        <f>IF(N279="nulová",J279,0)</f>
        <v>0</v>
      </c>
      <c r="BJ279" s="291" t="s">
        <v>81</v>
      </c>
      <c r="BK279" s="370">
        <f>ROUND(I279*H279,2)</f>
        <v>0</v>
      </c>
      <c r="BL279" s="291" t="s">
        <v>206</v>
      </c>
      <c r="BM279" s="369" t="s">
        <v>2220</v>
      </c>
    </row>
    <row r="280" spans="2:65" s="284" customFormat="1" ht="21.75" customHeight="1">
      <c r="B280" s="362"/>
      <c r="C280" s="398" t="s">
        <v>1034</v>
      </c>
      <c r="D280" s="398" t="s">
        <v>157</v>
      </c>
      <c r="E280" s="399" t="s">
        <v>1626</v>
      </c>
      <c r="F280" s="277" t="s">
        <v>1627</v>
      </c>
      <c r="G280" s="400" t="s">
        <v>290</v>
      </c>
      <c r="H280" s="401">
        <v>33</v>
      </c>
      <c r="I280" s="364"/>
      <c r="J280" s="440">
        <f>ROUND(I280*H280,2)</f>
        <v>0</v>
      </c>
      <c r="K280" s="277" t="s">
        <v>161</v>
      </c>
      <c r="L280" s="299"/>
      <c r="M280" s="365" t="s">
        <v>1</v>
      </c>
      <c r="N280" s="366" t="s">
        <v>38</v>
      </c>
      <c r="P280" s="367">
        <f>O280*H280</f>
        <v>0</v>
      </c>
      <c r="Q280" s="367">
        <v>8.5999999999999998E-4</v>
      </c>
      <c r="R280" s="367">
        <f>Q280*H280</f>
        <v>2.8379999999999999E-2</v>
      </c>
      <c r="S280" s="367">
        <v>0</v>
      </c>
      <c r="T280" s="368">
        <f>S280*H280</f>
        <v>0</v>
      </c>
      <c r="AR280" s="369" t="s">
        <v>255</v>
      </c>
      <c r="AT280" s="369" t="s">
        <v>157</v>
      </c>
      <c r="AU280" s="369" t="s">
        <v>83</v>
      </c>
      <c r="AY280" s="291" t="s">
        <v>155</v>
      </c>
      <c r="BE280" s="370">
        <f>IF(N280="základní",J280,0)</f>
        <v>0</v>
      </c>
      <c r="BF280" s="370">
        <f>IF(N280="snížená",J280,0)</f>
        <v>0</v>
      </c>
      <c r="BG280" s="370">
        <f>IF(N280="zákl. přenesená",J280,0)</f>
        <v>0</v>
      </c>
      <c r="BH280" s="370">
        <f>IF(N280="sníž. přenesená",J280,0)</f>
        <v>0</v>
      </c>
      <c r="BI280" s="370">
        <f>IF(N280="nulová",J280,0)</f>
        <v>0</v>
      </c>
      <c r="BJ280" s="291" t="s">
        <v>81</v>
      </c>
      <c r="BK280" s="370">
        <f>ROUND(I280*H280,2)</f>
        <v>0</v>
      </c>
      <c r="BL280" s="291" t="s">
        <v>255</v>
      </c>
      <c r="BM280" s="369" t="s">
        <v>2219</v>
      </c>
    </row>
    <row r="281" spans="2:65" s="284" customFormat="1">
      <c r="B281" s="299"/>
      <c r="C281" s="45"/>
      <c r="D281" s="402" t="s">
        <v>163</v>
      </c>
      <c r="E281" s="45"/>
      <c r="F281" s="403" t="s">
        <v>1628</v>
      </c>
      <c r="G281" s="45"/>
      <c r="H281" s="45"/>
      <c r="I281" s="371"/>
      <c r="J281" s="45"/>
      <c r="K281" s="45"/>
      <c r="L281" s="299"/>
      <c r="M281" s="372"/>
      <c r="T281" s="308"/>
      <c r="AT281" s="291" t="s">
        <v>163</v>
      </c>
      <c r="AU281" s="291" t="s">
        <v>83</v>
      </c>
    </row>
    <row r="282" spans="2:65" s="284" customFormat="1" ht="16.5" customHeight="1">
      <c r="B282" s="362"/>
      <c r="C282" s="398" t="s">
        <v>487</v>
      </c>
      <c r="D282" s="398" t="s">
        <v>157</v>
      </c>
      <c r="E282" s="399" t="s">
        <v>343</v>
      </c>
      <c r="F282" s="277" t="s">
        <v>1631</v>
      </c>
      <c r="G282" s="400" t="s">
        <v>1632</v>
      </c>
      <c r="H282" s="401">
        <v>5</v>
      </c>
      <c r="I282" s="364"/>
      <c r="J282" s="440">
        <f>ROUND(I282*H282,2)</f>
        <v>0</v>
      </c>
      <c r="K282" s="277" t="s">
        <v>1</v>
      </c>
      <c r="L282" s="299"/>
      <c r="M282" s="365" t="s">
        <v>1</v>
      </c>
      <c r="N282" s="366" t="s">
        <v>38</v>
      </c>
      <c r="P282" s="367">
        <f>O282*H282</f>
        <v>0</v>
      </c>
      <c r="Q282" s="367">
        <v>0.05</v>
      </c>
      <c r="R282" s="367">
        <f>Q282*H282</f>
        <v>0.25</v>
      </c>
      <c r="S282" s="367">
        <v>0</v>
      </c>
      <c r="T282" s="368">
        <f>S282*H282</f>
        <v>0</v>
      </c>
      <c r="AR282" s="369" t="s">
        <v>162</v>
      </c>
      <c r="AT282" s="369" t="s">
        <v>157</v>
      </c>
      <c r="AU282" s="369" t="s">
        <v>83</v>
      </c>
      <c r="AY282" s="291" t="s">
        <v>155</v>
      </c>
      <c r="BE282" s="370">
        <f>IF(N282="základní",J282,0)</f>
        <v>0</v>
      </c>
      <c r="BF282" s="370">
        <f>IF(N282="snížená",J282,0)</f>
        <v>0</v>
      </c>
      <c r="BG282" s="370">
        <f>IF(N282="zákl. přenesená",J282,0)</f>
        <v>0</v>
      </c>
      <c r="BH282" s="370">
        <f>IF(N282="sníž. přenesená",J282,0)</f>
        <v>0</v>
      </c>
      <c r="BI282" s="370">
        <f>IF(N282="nulová",J282,0)</f>
        <v>0</v>
      </c>
      <c r="BJ282" s="291" t="s">
        <v>81</v>
      </c>
      <c r="BK282" s="370">
        <f>ROUND(I282*H282,2)</f>
        <v>0</v>
      </c>
      <c r="BL282" s="291" t="s">
        <v>162</v>
      </c>
      <c r="BM282" s="369" t="s">
        <v>2218</v>
      </c>
    </row>
    <row r="283" spans="2:65" s="284" customFormat="1" ht="16.5" customHeight="1">
      <c r="B283" s="362"/>
      <c r="C283" s="398" t="s">
        <v>1044</v>
      </c>
      <c r="D283" s="398" t="s">
        <v>157</v>
      </c>
      <c r="E283" s="399" t="s">
        <v>199</v>
      </c>
      <c r="F283" s="277" t="s">
        <v>1633</v>
      </c>
      <c r="G283" s="400" t="s">
        <v>1632</v>
      </c>
      <c r="H283" s="401">
        <v>5</v>
      </c>
      <c r="I283" s="364"/>
      <c r="J283" s="440">
        <f>ROUND(I283*H283,2)</f>
        <v>0</v>
      </c>
      <c r="K283" s="277" t="s">
        <v>1</v>
      </c>
      <c r="L283" s="299"/>
      <c r="M283" s="365" t="s">
        <v>1</v>
      </c>
      <c r="N283" s="366" t="s">
        <v>38</v>
      </c>
      <c r="P283" s="367">
        <f>O283*H283</f>
        <v>0</v>
      </c>
      <c r="Q283" s="367">
        <v>5.0999999999999997E-2</v>
      </c>
      <c r="R283" s="367">
        <f>Q283*H283</f>
        <v>0.255</v>
      </c>
      <c r="S283" s="367">
        <v>0</v>
      </c>
      <c r="T283" s="368">
        <f>S283*H283</f>
        <v>0</v>
      </c>
      <c r="AR283" s="369" t="s">
        <v>162</v>
      </c>
      <c r="AT283" s="369" t="s">
        <v>157</v>
      </c>
      <c r="AU283" s="369" t="s">
        <v>83</v>
      </c>
      <c r="AY283" s="291" t="s">
        <v>155</v>
      </c>
      <c r="BE283" s="370">
        <f>IF(N283="základní",J283,0)</f>
        <v>0</v>
      </c>
      <c r="BF283" s="370">
        <f>IF(N283="snížená",J283,0)</f>
        <v>0</v>
      </c>
      <c r="BG283" s="370">
        <f>IF(N283="zákl. přenesená",J283,0)</f>
        <v>0</v>
      </c>
      <c r="BH283" s="370">
        <f>IF(N283="sníž. přenesená",J283,0)</f>
        <v>0</v>
      </c>
      <c r="BI283" s="370">
        <f>IF(N283="nulová",J283,0)</f>
        <v>0</v>
      </c>
      <c r="BJ283" s="291" t="s">
        <v>81</v>
      </c>
      <c r="BK283" s="370">
        <f>ROUND(I283*H283,2)</f>
        <v>0</v>
      </c>
      <c r="BL283" s="291" t="s">
        <v>162</v>
      </c>
      <c r="BM283" s="369" t="s">
        <v>2217</v>
      </c>
    </row>
    <row r="284" spans="2:65" s="284" customFormat="1" ht="21.75" customHeight="1">
      <c r="B284" s="362"/>
      <c r="C284" s="398" t="s">
        <v>501</v>
      </c>
      <c r="D284" s="398" t="s">
        <v>157</v>
      </c>
      <c r="E284" s="399" t="s">
        <v>1634</v>
      </c>
      <c r="F284" s="277" t="s">
        <v>1635</v>
      </c>
      <c r="G284" s="400" t="s">
        <v>290</v>
      </c>
      <c r="H284" s="401">
        <v>3</v>
      </c>
      <c r="I284" s="364"/>
      <c r="J284" s="440">
        <f>ROUND(I284*H284,2)</f>
        <v>0</v>
      </c>
      <c r="K284" s="277" t="s">
        <v>161</v>
      </c>
      <c r="L284" s="299"/>
      <c r="M284" s="365" t="s">
        <v>1</v>
      </c>
      <c r="N284" s="366" t="s">
        <v>38</v>
      </c>
      <c r="P284" s="367">
        <f>O284*H284</f>
        <v>0</v>
      </c>
      <c r="Q284" s="367">
        <v>2.1000000000000001E-4</v>
      </c>
      <c r="R284" s="367">
        <f>Q284*H284</f>
        <v>6.3000000000000003E-4</v>
      </c>
      <c r="S284" s="367">
        <v>0</v>
      </c>
      <c r="T284" s="368">
        <f>S284*H284</f>
        <v>0</v>
      </c>
      <c r="AR284" s="369" t="s">
        <v>255</v>
      </c>
      <c r="AT284" s="369" t="s">
        <v>157</v>
      </c>
      <c r="AU284" s="369" t="s">
        <v>83</v>
      </c>
      <c r="AY284" s="291" t="s">
        <v>155</v>
      </c>
      <c r="BE284" s="370">
        <f>IF(N284="základní",J284,0)</f>
        <v>0</v>
      </c>
      <c r="BF284" s="370">
        <f>IF(N284="snížená",J284,0)</f>
        <v>0</v>
      </c>
      <c r="BG284" s="370">
        <f>IF(N284="zákl. přenesená",J284,0)</f>
        <v>0</v>
      </c>
      <c r="BH284" s="370">
        <f>IF(N284="sníž. přenesená",J284,0)</f>
        <v>0</v>
      </c>
      <c r="BI284" s="370">
        <f>IF(N284="nulová",J284,0)</f>
        <v>0</v>
      </c>
      <c r="BJ284" s="291" t="s">
        <v>81</v>
      </c>
      <c r="BK284" s="370">
        <f>ROUND(I284*H284,2)</f>
        <v>0</v>
      </c>
      <c r="BL284" s="291" t="s">
        <v>255</v>
      </c>
      <c r="BM284" s="369" t="s">
        <v>2216</v>
      </c>
    </row>
    <row r="285" spans="2:65" s="284" customFormat="1">
      <c r="B285" s="299"/>
      <c r="C285" s="45"/>
      <c r="D285" s="402" t="s">
        <v>163</v>
      </c>
      <c r="E285" s="45"/>
      <c r="F285" s="403" t="s">
        <v>1636</v>
      </c>
      <c r="G285" s="45"/>
      <c r="H285" s="45"/>
      <c r="I285" s="371"/>
      <c r="J285" s="45"/>
      <c r="K285" s="45"/>
      <c r="L285" s="299"/>
      <c r="M285" s="372"/>
      <c r="T285" s="308"/>
      <c r="AT285" s="291" t="s">
        <v>163</v>
      </c>
      <c r="AU285" s="291" t="s">
        <v>83</v>
      </c>
    </row>
    <row r="286" spans="2:65" s="284" customFormat="1" ht="16.5" customHeight="1">
      <c r="B286" s="362"/>
      <c r="C286" s="398" t="s">
        <v>1055</v>
      </c>
      <c r="D286" s="398" t="s">
        <v>157</v>
      </c>
      <c r="E286" s="399" t="s">
        <v>208</v>
      </c>
      <c r="F286" s="277" t="s">
        <v>1637</v>
      </c>
      <c r="G286" s="400" t="s">
        <v>1632</v>
      </c>
      <c r="H286" s="401">
        <v>3</v>
      </c>
      <c r="I286" s="364"/>
      <c r="J286" s="440">
        <f>ROUND(I286*H286,2)</f>
        <v>0</v>
      </c>
      <c r="K286" s="277" t="s">
        <v>1</v>
      </c>
      <c r="L286" s="299"/>
      <c r="M286" s="365" t="s">
        <v>1</v>
      </c>
      <c r="N286" s="366" t="s">
        <v>38</v>
      </c>
      <c r="P286" s="367">
        <f>O286*H286</f>
        <v>0</v>
      </c>
      <c r="Q286" s="367">
        <v>1.23E-3</v>
      </c>
      <c r="R286" s="367">
        <f>Q286*H286</f>
        <v>3.6899999999999997E-3</v>
      </c>
      <c r="S286" s="367">
        <v>0</v>
      </c>
      <c r="T286" s="368">
        <f>S286*H286</f>
        <v>0</v>
      </c>
      <c r="AR286" s="369" t="s">
        <v>162</v>
      </c>
      <c r="AT286" s="369" t="s">
        <v>157</v>
      </c>
      <c r="AU286" s="369" t="s">
        <v>83</v>
      </c>
      <c r="AY286" s="291" t="s">
        <v>155</v>
      </c>
      <c r="BE286" s="370">
        <f>IF(N286="základní",J286,0)</f>
        <v>0</v>
      </c>
      <c r="BF286" s="370">
        <f>IF(N286="snížená",J286,0)</f>
        <v>0</v>
      </c>
      <c r="BG286" s="370">
        <f>IF(N286="zákl. přenesená",J286,0)</f>
        <v>0</v>
      </c>
      <c r="BH286" s="370">
        <f>IF(N286="sníž. přenesená",J286,0)</f>
        <v>0</v>
      </c>
      <c r="BI286" s="370">
        <f>IF(N286="nulová",J286,0)</f>
        <v>0</v>
      </c>
      <c r="BJ286" s="291" t="s">
        <v>81</v>
      </c>
      <c r="BK286" s="370">
        <f>ROUND(I286*H286,2)</f>
        <v>0</v>
      </c>
      <c r="BL286" s="291" t="s">
        <v>162</v>
      </c>
      <c r="BM286" s="369" t="s">
        <v>2215</v>
      </c>
    </row>
    <row r="287" spans="2:65" s="284" customFormat="1" ht="16.5" customHeight="1">
      <c r="B287" s="362"/>
      <c r="C287" s="398" t="s">
        <v>807</v>
      </c>
      <c r="D287" s="398" t="s">
        <v>157</v>
      </c>
      <c r="E287" s="399" t="s">
        <v>1260</v>
      </c>
      <c r="F287" s="277" t="s">
        <v>1261</v>
      </c>
      <c r="G287" s="400" t="s">
        <v>290</v>
      </c>
      <c r="H287" s="401">
        <v>1</v>
      </c>
      <c r="I287" s="364"/>
      <c r="J287" s="440">
        <f>ROUND(I287*H287,2)</f>
        <v>0</v>
      </c>
      <c r="K287" s="277" t="s">
        <v>161</v>
      </c>
      <c r="L287" s="299"/>
      <c r="M287" s="365" t="s">
        <v>1</v>
      </c>
      <c r="N287" s="366" t="s">
        <v>38</v>
      </c>
      <c r="P287" s="367">
        <f>O287*H287</f>
        <v>0</v>
      </c>
      <c r="Q287" s="367">
        <v>3.0000000000000001E-5</v>
      </c>
      <c r="R287" s="367">
        <f>Q287*H287</f>
        <v>3.0000000000000001E-5</v>
      </c>
      <c r="S287" s="367">
        <v>0</v>
      </c>
      <c r="T287" s="368">
        <f>S287*H287</f>
        <v>0</v>
      </c>
      <c r="AR287" s="369" t="s">
        <v>255</v>
      </c>
      <c r="AT287" s="369" t="s">
        <v>157</v>
      </c>
      <c r="AU287" s="369" t="s">
        <v>83</v>
      </c>
      <c r="AY287" s="291" t="s">
        <v>155</v>
      </c>
      <c r="BE287" s="370">
        <f>IF(N287="základní",J287,0)</f>
        <v>0</v>
      </c>
      <c r="BF287" s="370">
        <f>IF(N287="snížená",J287,0)</f>
        <v>0</v>
      </c>
      <c r="BG287" s="370">
        <f>IF(N287="zákl. přenesená",J287,0)</f>
        <v>0</v>
      </c>
      <c r="BH287" s="370">
        <f>IF(N287="sníž. přenesená",J287,0)</f>
        <v>0</v>
      </c>
      <c r="BI287" s="370">
        <f>IF(N287="nulová",J287,0)</f>
        <v>0</v>
      </c>
      <c r="BJ287" s="291" t="s">
        <v>81</v>
      </c>
      <c r="BK287" s="370">
        <f>ROUND(I287*H287,2)</f>
        <v>0</v>
      </c>
      <c r="BL287" s="291" t="s">
        <v>255</v>
      </c>
      <c r="BM287" s="369" t="s">
        <v>2214</v>
      </c>
    </row>
    <row r="288" spans="2:65" s="284" customFormat="1">
      <c r="B288" s="299"/>
      <c r="C288" s="45"/>
      <c r="D288" s="402" t="s">
        <v>163</v>
      </c>
      <c r="E288" s="45"/>
      <c r="F288" s="403" t="s">
        <v>1262</v>
      </c>
      <c r="G288" s="45"/>
      <c r="H288" s="45"/>
      <c r="I288" s="371"/>
      <c r="J288" s="45"/>
      <c r="K288" s="45"/>
      <c r="L288" s="299"/>
      <c r="M288" s="372"/>
      <c r="T288" s="308"/>
      <c r="AT288" s="291" t="s">
        <v>163</v>
      </c>
      <c r="AU288" s="291" t="s">
        <v>83</v>
      </c>
    </row>
    <row r="289" spans="2:65" s="284" customFormat="1" ht="16.5" customHeight="1">
      <c r="B289" s="362"/>
      <c r="C289" s="398" t="s">
        <v>1064</v>
      </c>
      <c r="D289" s="398" t="s">
        <v>157</v>
      </c>
      <c r="E289" s="399" t="s">
        <v>450</v>
      </c>
      <c r="F289" s="277" t="s">
        <v>1917</v>
      </c>
      <c r="G289" s="400" t="s">
        <v>1632</v>
      </c>
      <c r="H289" s="401">
        <v>1</v>
      </c>
      <c r="I289" s="364"/>
      <c r="J289" s="440">
        <f t="shared" ref="J289:J294" si="30">ROUND(I289*H289,2)</f>
        <v>0</v>
      </c>
      <c r="K289" s="277" t="s">
        <v>1</v>
      </c>
      <c r="L289" s="299"/>
      <c r="M289" s="365" t="s">
        <v>1</v>
      </c>
      <c r="N289" s="366" t="s">
        <v>38</v>
      </c>
      <c r="P289" s="367">
        <f t="shared" ref="P289:P294" si="31">O289*H289</f>
        <v>0</v>
      </c>
      <c r="Q289" s="367">
        <v>0</v>
      </c>
      <c r="R289" s="367">
        <f t="shared" ref="R289:R294" si="32">Q289*H289</f>
        <v>0</v>
      </c>
      <c r="S289" s="367">
        <v>0</v>
      </c>
      <c r="T289" s="368">
        <f t="shared" ref="T289:T294" si="33">S289*H289</f>
        <v>0</v>
      </c>
      <c r="AR289" s="369" t="s">
        <v>162</v>
      </c>
      <c r="AT289" s="369" t="s">
        <v>157</v>
      </c>
      <c r="AU289" s="369" t="s">
        <v>83</v>
      </c>
      <c r="AY289" s="291" t="s">
        <v>155</v>
      </c>
      <c r="BE289" s="370">
        <f t="shared" ref="BE289:BE294" si="34">IF(N289="základní",J289,0)</f>
        <v>0</v>
      </c>
      <c r="BF289" s="370">
        <f t="shared" ref="BF289:BF294" si="35">IF(N289="snížená",J289,0)</f>
        <v>0</v>
      </c>
      <c r="BG289" s="370">
        <f t="shared" ref="BG289:BG294" si="36">IF(N289="zákl. přenesená",J289,0)</f>
        <v>0</v>
      </c>
      <c r="BH289" s="370">
        <f t="shared" ref="BH289:BH294" si="37">IF(N289="sníž. přenesená",J289,0)</f>
        <v>0</v>
      </c>
      <c r="BI289" s="370">
        <f t="shared" ref="BI289:BI294" si="38">IF(N289="nulová",J289,0)</f>
        <v>0</v>
      </c>
      <c r="BJ289" s="291" t="s">
        <v>81</v>
      </c>
      <c r="BK289" s="370">
        <f t="shared" ref="BK289:BK294" si="39">ROUND(I289*H289,2)</f>
        <v>0</v>
      </c>
      <c r="BL289" s="291" t="s">
        <v>162</v>
      </c>
      <c r="BM289" s="369" t="s">
        <v>2213</v>
      </c>
    </row>
    <row r="290" spans="2:65" s="284" customFormat="1" ht="16.5" customHeight="1">
      <c r="B290" s="362"/>
      <c r="C290" s="398" t="s">
        <v>811</v>
      </c>
      <c r="D290" s="398" t="s">
        <v>157</v>
      </c>
      <c r="E290" s="399" t="s">
        <v>834</v>
      </c>
      <c r="F290" s="277" t="s">
        <v>1918</v>
      </c>
      <c r="G290" s="400" t="s">
        <v>1632</v>
      </c>
      <c r="H290" s="401">
        <v>3</v>
      </c>
      <c r="I290" s="364"/>
      <c r="J290" s="440">
        <f t="shared" si="30"/>
        <v>0</v>
      </c>
      <c r="K290" s="277" t="s">
        <v>1</v>
      </c>
      <c r="L290" s="299"/>
      <c r="M290" s="365" t="s">
        <v>1</v>
      </c>
      <c r="N290" s="366" t="s">
        <v>38</v>
      </c>
      <c r="P290" s="367">
        <f t="shared" si="31"/>
        <v>0</v>
      </c>
      <c r="Q290" s="367">
        <v>0</v>
      </c>
      <c r="R290" s="367">
        <f t="shared" si="32"/>
        <v>0</v>
      </c>
      <c r="S290" s="367">
        <v>0</v>
      </c>
      <c r="T290" s="368">
        <f t="shared" si="33"/>
        <v>0</v>
      </c>
      <c r="AR290" s="369" t="s">
        <v>162</v>
      </c>
      <c r="AT290" s="369" t="s">
        <v>157</v>
      </c>
      <c r="AU290" s="369" t="s">
        <v>83</v>
      </c>
      <c r="AY290" s="291" t="s">
        <v>155</v>
      </c>
      <c r="BE290" s="370">
        <f t="shared" si="34"/>
        <v>0</v>
      </c>
      <c r="BF290" s="370">
        <f t="shared" si="35"/>
        <v>0</v>
      </c>
      <c r="BG290" s="370">
        <f t="shared" si="36"/>
        <v>0</v>
      </c>
      <c r="BH290" s="370">
        <f t="shared" si="37"/>
        <v>0</v>
      </c>
      <c r="BI290" s="370">
        <f t="shared" si="38"/>
        <v>0</v>
      </c>
      <c r="BJ290" s="291" t="s">
        <v>81</v>
      </c>
      <c r="BK290" s="370">
        <f t="shared" si="39"/>
        <v>0</v>
      </c>
      <c r="BL290" s="291" t="s">
        <v>162</v>
      </c>
      <c r="BM290" s="369" t="s">
        <v>2212</v>
      </c>
    </row>
    <row r="291" spans="2:65" s="284" customFormat="1" ht="16.5" customHeight="1">
      <c r="B291" s="362"/>
      <c r="C291" s="398" t="s">
        <v>1075</v>
      </c>
      <c r="D291" s="398" t="s">
        <v>157</v>
      </c>
      <c r="E291" s="399" t="s">
        <v>354</v>
      </c>
      <c r="F291" s="277" t="s">
        <v>1642</v>
      </c>
      <c r="G291" s="400" t="s">
        <v>1632</v>
      </c>
      <c r="H291" s="401">
        <v>12</v>
      </c>
      <c r="I291" s="364"/>
      <c r="J291" s="440">
        <f t="shared" si="30"/>
        <v>0</v>
      </c>
      <c r="K291" s="277" t="s">
        <v>1</v>
      </c>
      <c r="L291" s="299"/>
      <c r="M291" s="365" t="s">
        <v>1</v>
      </c>
      <c r="N291" s="366" t="s">
        <v>38</v>
      </c>
      <c r="P291" s="367">
        <f t="shared" si="31"/>
        <v>0</v>
      </c>
      <c r="Q291" s="367">
        <v>0</v>
      </c>
      <c r="R291" s="367">
        <f t="shared" si="32"/>
        <v>0</v>
      </c>
      <c r="S291" s="367">
        <v>0</v>
      </c>
      <c r="T291" s="368">
        <f t="shared" si="33"/>
        <v>0</v>
      </c>
      <c r="AR291" s="369" t="s">
        <v>162</v>
      </c>
      <c r="AT291" s="369" t="s">
        <v>157</v>
      </c>
      <c r="AU291" s="369" t="s">
        <v>83</v>
      </c>
      <c r="AY291" s="291" t="s">
        <v>155</v>
      </c>
      <c r="BE291" s="370">
        <f t="shared" si="34"/>
        <v>0</v>
      </c>
      <c r="BF291" s="370">
        <f t="shared" si="35"/>
        <v>0</v>
      </c>
      <c r="BG291" s="370">
        <f t="shared" si="36"/>
        <v>0</v>
      </c>
      <c r="BH291" s="370">
        <f t="shared" si="37"/>
        <v>0</v>
      </c>
      <c r="BI291" s="370">
        <f t="shared" si="38"/>
        <v>0</v>
      </c>
      <c r="BJ291" s="291" t="s">
        <v>81</v>
      </c>
      <c r="BK291" s="370">
        <f t="shared" si="39"/>
        <v>0</v>
      </c>
      <c r="BL291" s="291" t="s">
        <v>162</v>
      </c>
      <c r="BM291" s="369" t="s">
        <v>2211</v>
      </c>
    </row>
    <row r="292" spans="2:65" s="284" customFormat="1" ht="16.5" customHeight="1">
      <c r="B292" s="362"/>
      <c r="C292" s="398" t="s">
        <v>814</v>
      </c>
      <c r="D292" s="398" t="s">
        <v>157</v>
      </c>
      <c r="E292" s="399" t="s">
        <v>968</v>
      </c>
      <c r="F292" s="277" t="s">
        <v>1644</v>
      </c>
      <c r="G292" s="400" t="s">
        <v>1632</v>
      </c>
      <c r="H292" s="401">
        <v>1</v>
      </c>
      <c r="I292" s="364"/>
      <c r="J292" s="440">
        <f t="shared" si="30"/>
        <v>0</v>
      </c>
      <c r="K292" s="277" t="s">
        <v>1</v>
      </c>
      <c r="L292" s="299"/>
      <c r="M292" s="365" t="s">
        <v>1</v>
      </c>
      <c r="N292" s="366" t="s">
        <v>38</v>
      </c>
      <c r="P292" s="367">
        <f t="shared" si="31"/>
        <v>0</v>
      </c>
      <c r="Q292" s="367">
        <v>0</v>
      </c>
      <c r="R292" s="367">
        <f t="shared" si="32"/>
        <v>0</v>
      </c>
      <c r="S292" s="367">
        <v>0</v>
      </c>
      <c r="T292" s="368">
        <f t="shared" si="33"/>
        <v>0</v>
      </c>
      <c r="AR292" s="369" t="s">
        <v>162</v>
      </c>
      <c r="AT292" s="369" t="s">
        <v>157</v>
      </c>
      <c r="AU292" s="369" t="s">
        <v>83</v>
      </c>
      <c r="AY292" s="291" t="s">
        <v>155</v>
      </c>
      <c r="BE292" s="370">
        <f t="shared" si="34"/>
        <v>0</v>
      </c>
      <c r="BF292" s="370">
        <f t="shared" si="35"/>
        <v>0</v>
      </c>
      <c r="BG292" s="370">
        <f t="shared" si="36"/>
        <v>0</v>
      </c>
      <c r="BH292" s="370">
        <f t="shared" si="37"/>
        <v>0</v>
      </c>
      <c r="BI292" s="370">
        <f t="shared" si="38"/>
        <v>0</v>
      </c>
      <c r="BJ292" s="291" t="s">
        <v>81</v>
      </c>
      <c r="BK292" s="370">
        <f t="shared" si="39"/>
        <v>0</v>
      </c>
      <c r="BL292" s="291" t="s">
        <v>162</v>
      </c>
      <c r="BM292" s="369" t="s">
        <v>2210</v>
      </c>
    </row>
    <row r="293" spans="2:65" s="284" customFormat="1" ht="16.5" customHeight="1">
      <c r="B293" s="362"/>
      <c r="C293" s="398" t="s">
        <v>1084</v>
      </c>
      <c r="D293" s="398" t="s">
        <v>157</v>
      </c>
      <c r="E293" s="399" t="s">
        <v>174</v>
      </c>
      <c r="F293" s="277" t="s">
        <v>1645</v>
      </c>
      <c r="G293" s="400" t="s">
        <v>1632</v>
      </c>
      <c r="H293" s="401">
        <v>8</v>
      </c>
      <c r="I293" s="364"/>
      <c r="J293" s="440">
        <f t="shared" si="30"/>
        <v>0</v>
      </c>
      <c r="K293" s="277" t="s">
        <v>1</v>
      </c>
      <c r="L293" s="299"/>
      <c r="M293" s="365" t="s">
        <v>1</v>
      </c>
      <c r="N293" s="366" t="s">
        <v>38</v>
      </c>
      <c r="P293" s="367">
        <f t="shared" si="31"/>
        <v>0</v>
      </c>
      <c r="Q293" s="367">
        <v>0</v>
      </c>
      <c r="R293" s="367">
        <f t="shared" si="32"/>
        <v>0</v>
      </c>
      <c r="S293" s="367">
        <v>0</v>
      </c>
      <c r="T293" s="368">
        <f t="shared" si="33"/>
        <v>0</v>
      </c>
      <c r="AR293" s="369" t="s">
        <v>162</v>
      </c>
      <c r="AT293" s="369" t="s">
        <v>157</v>
      </c>
      <c r="AU293" s="369" t="s">
        <v>83</v>
      </c>
      <c r="AY293" s="291" t="s">
        <v>155</v>
      </c>
      <c r="BE293" s="370">
        <f t="shared" si="34"/>
        <v>0</v>
      </c>
      <c r="BF293" s="370">
        <f t="shared" si="35"/>
        <v>0</v>
      </c>
      <c r="BG293" s="370">
        <f t="shared" si="36"/>
        <v>0</v>
      </c>
      <c r="BH293" s="370">
        <f t="shared" si="37"/>
        <v>0</v>
      </c>
      <c r="BI293" s="370">
        <f t="shared" si="38"/>
        <v>0</v>
      </c>
      <c r="BJ293" s="291" t="s">
        <v>81</v>
      </c>
      <c r="BK293" s="370">
        <f t="shared" si="39"/>
        <v>0</v>
      </c>
      <c r="BL293" s="291" t="s">
        <v>162</v>
      </c>
      <c r="BM293" s="369" t="s">
        <v>2209</v>
      </c>
    </row>
    <row r="294" spans="2:65" s="284" customFormat="1" ht="16.5" customHeight="1">
      <c r="B294" s="362"/>
      <c r="C294" s="435">
        <v>133</v>
      </c>
      <c r="D294" s="435" t="s">
        <v>157</v>
      </c>
      <c r="E294" s="436" t="s">
        <v>2482</v>
      </c>
      <c r="F294" s="263" t="s">
        <v>2483</v>
      </c>
      <c r="G294" s="437" t="s">
        <v>1632</v>
      </c>
      <c r="H294" s="241">
        <v>1</v>
      </c>
      <c r="I294" s="364"/>
      <c r="J294" s="440">
        <f t="shared" si="30"/>
        <v>0</v>
      </c>
      <c r="K294" s="277" t="s">
        <v>1</v>
      </c>
      <c r="L294" s="299"/>
      <c r="M294" s="365" t="s">
        <v>1</v>
      </c>
      <c r="N294" s="366" t="s">
        <v>38</v>
      </c>
      <c r="P294" s="367">
        <f t="shared" si="31"/>
        <v>0</v>
      </c>
      <c r="Q294" s="367">
        <v>0</v>
      </c>
      <c r="R294" s="367">
        <f t="shared" si="32"/>
        <v>0</v>
      </c>
      <c r="S294" s="367">
        <v>0</v>
      </c>
      <c r="T294" s="368">
        <f t="shared" si="33"/>
        <v>0</v>
      </c>
      <c r="AR294" s="369" t="s">
        <v>162</v>
      </c>
      <c r="AT294" s="369" t="s">
        <v>157</v>
      </c>
      <c r="AU294" s="369" t="s">
        <v>83</v>
      </c>
      <c r="AY294" s="291" t="s">
        <v>155</v>
      </c>
      <c r="BE294" s="370">
        <f t="shared" si="34"/>
        <v>0</v>
      </c>
      <c r="BF294" s="370">
        <f t="shared" si="35"/>
        <v>0</v>
      </c>
      <c r="BG294" s="370">
        <f t="shared" si="36"/>
        <v>0</v>
      </c>
      <c r="BH294" s="370">
        <f t="shared" si="37"/>
        <v>0</v>
      </c>
      <c r="BI294" s="370">
        <f t="shared" si="38"/>
        <v>0</v>
      </c>
      <c r="BJ294" s="291" t="s">
        <v>81</v>
      </c>
      <c r="BK294" s="370">
        <f t="shared" si="39"/>
        <v>0</v>
      </c>
      <c r="BL294" s="291" t="s">
        <v>162</v>
      </c>
      <c r="BM294" s="369" t="s">
        <v>2209</v>
      </c>
    </row>
    <row r="295" spans="2:65" s="289" customFormat="1" ht="25.9" customHeight="1">
      <c r="B295" s="350"/>
      <c r="C295" s="417"/>
      <c r="D295" s="418" t="s">
        <v>72</v>
      </c>
      <c r="E295" s="431" t="s">
        <v>93</v>
      </c>
      <c r="F295" s="431" t="s">
        <v>445</v>
      </c>
      <c r="G295" s="417"/>
      <c r="H295" s="417"/>
      <c r="I295" s="353"/>
      <c r="J295" s="444">
        <f>BK295</f>
        <v>0</v>
      </c>
      <c r="K295" s="417"/>
      <c r="L295" s="350"/>
      <c r="M295" s="355"/>
      <c r="P295" s="356">
        <f>P296+P299</f>
        <v>0</v>
      </c>
      <c r="R295" s="356">
        <f>R296+R299</f>
        <v>0</v>
      </c>
      <c r="T295" s="357">
        <f>T296+T299</f>
        <v>0</v>
      </c>
      <c r="AR295" s="351" t="s">
        <v>180</v>
      </c>
      <c r="AT295" s="358" t="s">
        <v>72</v>
      </c>
      <c r="AU295" s="358" t="s">
        <v>73</v>
      </c>
      <c r="AY295" s="351" t="s">
        <v>155</v>
      </c>
      <c r="BK295" s="359">
        <f>BK296+BK299</f>
        <v>0</v>
      </c>
    </row>
    <row r="296" spans="2:65" s="289" customFormat="1" ht="22.9" customHeight="1">
      <c r="B296" s="350"/>
      <c r="C296" s="417"/>
      <c r="D296" s="418" t="s">
        <v>72</v>
      </c>
      <c r="E296" s="419" t="s">
        <v>446</v>
      </c>
      <c r="F296" s="419" t="s">
        <v>447</v>
      </c>
      <c r="G296" s="417"/>
      <c r="H296" s="417"/>
      <c r="I296" s="353"/>
      <c r="J296" s="442">
        <f>BK296</f>
        <v>0</v>
      </c>
      <c r="K296" s="417"/>
      <c r="L296" s="350"/>
      <c r="M296" s="355"/>
      <c r="P296" s="356">
        <f>SUM(P297:P298)</f>
        <v>0</v>
      </c>
      <c r="R296" s="356">
        <f>SUM(R297:R298)</f>
        <v>0</v>
      </c>
      <c r="T296" s="357">
        <f>SUM(T297:T298)</f>
        <v>0</v>
      </c>
      <c r="AR296" s="351" t="s">
        <v>180</v>
      </c>
      <c r="AT296" s="358" t="s">
        <v>72</v>
      </c>
      <c r="AU296" s="358" t="s">
        <v>81</v>
      </c>
      <c r="AY296" s="351" t="s">
        <v>155</v>
      </c>
      <c r="BK296" s="359">
        <f>SUM(BK297:BK298)</f>
        <v>0</v>
      </c>
    </row>
    <row r="297" spans="2:65" s="284" customFormat="1" ht="16.5" customHeight="1">
      <c r="B297" s="362"/>
      <c r="C297" s="398" t="s">
        <v>817</v>
      </c>
      <c r="D297" s="398" t="s">
        <v>157</v>
      </c>
      <c r="E297" s="399" t="s">
        <v>459</v>
      </c>
      <c r="F297" s="277" t="s">
        <v>460</v>
      </c>
      <c r="G297" s="400" t="s">
        <v>188</v>
      </c>
      <c r="H297" s="401">
        <v>140</v>
      </c>
      <c r="I297" s="364"/>
      <c r="J297" s="440">
        <f>ROUND(I297*H297,2)</f>
        <v>0</v>
      </c>
      <c r="K297" s="277" t="s">
        <v>161</v>
      </c>
      <c r="L297" s="299"/>
      <c r="M297" s="365" t="s">
        <v>1</v>
      </c>
      <c r="N297" s="366" t="s">
        <v>38</v>
      </c>
      <c r="P297" s="367">
        <f>O297*H297</f>
        <v>0</v>
      </c>
      <c r="Q297" s="367">
        <v>0</v>
      </c>
      <c r="R297" s="367">
        <f>Q297*H297</f>
        <v>0</v>
      </c>
      <c r="S297" s="367">
        <v>0</v>
      </c>
      <c r="T297" s="368">
        <f>S297*H297</f>
        <v>0</v>
      </c>
      <c r="AR297" s="369" t="s">
        <v>494</v>
      </c>
      <c r="AT297" s="369" t="s">
        <v>157</v>
      </c>
      <c r="AU297" s="369" t="s">
        <v>83</v>
      </c>
      <c r="AY297" s="291" t="s">
        <v>155</v>
      </c>
      <c r="BE297" s="370">
        <f>IF(N297="základní",J297,0)</f>
        <v>0</v>
      </c>
      <c r="BF297" s="370">
        <f>IF(N297="snížená",J297,0)</f>
        <v>0</v>
      </c>
      <c r="BG297" s="370">
        <f>IF(N297="zákl. přenesená",J297,0)</f>
        <v>0</v>
      </c>
      <c r="BH297" s="370">
        <f>IF(N297="sníž. přenesená",J297,0)</f>
        <v>0</v>
      </c>
      <c r="BI297" s="370">
        <f>IF(N297="nulová",J297,0)</f>
        <v>0</v>
      </c>
      <c r="BJ297" s="291" t="s">
        <v>81</v>
      </c>
      <c r="BK297" s="370">
        <f>ROUND(I297*H297,2)</f>
        <v>0</v>
      </c>
      <c r="BL297" s="291" t="s">
        <v>494</v>
      </c>
      <c r="BM297" s="369" t="s">
        <v>2208</v>
      </c>
    </row>
    <row r="298" spans="2:65" s="284" customFormat="1">
      <c r="B298" s="299"/>
      <c r="C298" s="45"/>
      <c r="D298" s="402" t="s">
        <v>163</v>
      </c>
      <c r="E298" s="45"/>
      <c r="F298" s="403" t="s">
        <v>462</v>
      </c>
      <c r="G298" s="45"/>
      <c r="H298" s="45"/>
      <c r="I298" s="371"/>
      <c r="J298" s="45"/>
      <c r="K298" s="45"/>
      <c r="L298" s="299"/>
      <c r="M298" s="372"/>
      <c r="T298" s="308"/>
      <c r="AT298" s="291" t="s">
        <v>163</v>
      </c>
      <c r="AU298" s="291" t="s">
        <v>83</v>
      </c>
    </row>
    <row r="299" spans="2:65" s="289" customFormat="1" ht="22.9" customHeight="1">
      <c r="B299" s="350"/>
      <c r="C299" s="417"/>
      <c r="D299" s="418" t="s">
        <v>72</v>
      </c>
      <c r="E299" s="419" t="s">
        <v>489</v>
      </c>
      <c r="F299" s="419" t="s">
        <v>490</v>
      </c>
      <c r="G299" s="417"/>
      <c r="H299" s="417"/>
      <c r="I299" s="353"/>
      <c r="J299" s="442">
        <f>BK299</f>
        <v>0</v>
      </c>
      <c r="K299" s="417"/>
      <c r="L299" s="350"/>
      <c r="M299" s="355"/>
      <c r="P299" s="356">
        <f>SUM(P300:P308)</f>
        <v>0</v>
      </c>
      <c r="R299" s="356">
        <f>SUM(R300:R308)</f>
        <v>0</v>
      </c>
      <c r="T299" s="357">
        <f>SUM(T300:T308)</f>
        <v>0</v>
      </c>
      <c r="AR299" s="351" t="s">
        <v>180</v>
      </c>
      <c r="AT299" s="358" t="s">
        <v>72</v>
      </c>
      <c r="AU299" s="358" t="s">
        <v>81</v>
      </c>
      <c r="AY299" s="351" t="s">
        <v>155</v>
      </c>
      <c r="BK299" s="359">
        <f>SUM(BK300:BK308)</f>
        <v>0</v>
      </c>
    </row>
    <row r="300" spans="2:65" s="284" customFormat="1" ht="16.5" customHeight="1">
      <c r="B300" s="362"/>
      <c r="C300" s="398" t="s">
        <v>1091</v>
      </c>
      <c r="D300" s="398" t="s">
        <v>157</v>
      </c>
      <c r="E300" s="399" t="s">
        <v>600</v>
      </c>
      <c r="F300" s="277" t="s">
        <v>1919</v>
      </c>
      <c r="G300" s="400" t="s">
        <v>334</v>
      </c>
      <c r="H300" s="401">
        <v>10</v>
      </c>
      <c r="I300" s="364"/>
      <c r="J300" s="440">
        <f>ROUND(I300*H300,2)</f>
        <v>0</v>
      </c>
      <c r="K300" s="277" t="s">
        <v>161</v>
      </c>
      <c r="L300" s="299"/>
      <c r="M300" s="365" t="s">
        <v>1</v>
      </c>
      <c r="N300" s="366" t="s">
        <v>38</v>
      </c>
      <c r="P300" s="367">
        <f>O300*H300</f>
        <v>0</v>
      </c>
      <c r="Q300" s="367">
        <v>0</v>
      </c>
      <c r="R300" s="367">
        <f>Q300*H300</f>
        <v>0</v>
      </c>
      <c r="S300" s="367">
        <v>0</v>
      </c>
      <c r="T300" s="368">
        <f>S300*H300</f>
        <v>0</v>
      </c>
      <c r="AR300" s="369" t="s">
        <v>494</v>
      </c>
      <c r="AT300" s="369" t="s">
        <v>157</v>
      </c>
      <c r="AU300" s="369" t="s">
        <v>83</v>
      </c>
      <c r="AY300" s="291" t="s">
        <v>155</v>
      </c>
      <c r="BE300" s="370">
        <f>IF(N300="základní",J300,0)</f>
        <v>0</v>
      </c>
      <c r="BF300" s="370">
        <f>IF(N300="snížená",J300,0)</f>
        <v>0</v>
      </c>
      <c r="BG300" s="370">
        <f>IF(N300="zákl. přenesená",J300,0)</f>
        <v>0</v>
      </c>
      <c r="BH300" s="370">
        <f>IF(N300="sníž. přenesená",J300,0)</f>
        <v>0</v>
      </c>
      <c r="BI300" s="370">
        <f>IF(N300="nulová",J300,0)</f>
        <v>0</v>
      </c>
      <c r="BJ300" s="291" t="s">
        <v>81</v>
      </c>
      <c r="BK300" s="370">
        <f>ROUND(I300*H300,2)</f>
        <v>0</v>
      </c>
      <c r="BL300" s="291" t="s">
        <v>494</v>
      </c>
      <c r="BM300" s="369" t="s">
        <v>2207</v>
      </c>
    </row>
    <row r="301" spans="2:65" s="284" customFormat="1">
      <c r="B301" s="299"/>
      <c r="C301" s="45"/>
      <c r="D301" s="402" t="s">
        <v>163</v>
      </c>
      <c r="E301" s="45"/>
      <c r="F301" s="403" t="s">
        <v>602</v>
      </c>
      <c r="G301" s="45"/>
      <c r="H301" s="45"/>
      <c r="I301" s="371"/>
      <c r="J301" s="45"/>
      <c r="K301" s="45"/>
      <c r="L301" s="299"/>
      <c r="M301" s="372"/>
      <c r="T301" s="308"/>
      <c r="AT301" s="291" t="s">
        <v>163</v>
      </c>
      <c r="AU301" s="291" t="s">
        <v>83</v>
      </c>
    </row>
    <row r="302" spans="2:65" s="284" customFormat="1" ht="16.5" customHeight="1">
      <c r="B302" s="362"/>
      <c r="C302" s="398" t="s">
        <v>818</v>
      </c>
      <c r="D302" s="398" t="s">
        <v>157</v>
      </c>
      <c r="E302" s="399" t="s">
        <v>603</v>
      </c>
      <c r="F302" s="277" t="s">
        <v>604</v>
      </c>
      <c r="G302" s="400" t="s">
        <v>334</v>
      </c>
      <c r="H302" s="401">
        <v>100</v>
      </c>
      <c r="I302" s="364"/>
      <c r="J302" s="440">
        <f>ROUND(I302*H302,2)</f>
        <v>0</v>
      </c>
      <c r="K302" s="277" t="s">
        <v>1</v>
      </c>
      <c r="L302" s="299"/>
      <c r="M302" s="365" t="s">
        <v>1</v>
      </c>
      <c r="N302" s="366" t="s">
        <v>38</v>
      </c>
      <c r="P302" s="367">
        <f>O302*H302</f>
        <v>0</v>
      </c>
      <c r="Q302" s="367">
        <v>0</v>
      </c>
      <c r="R302" s="367">
        <f>Q302*H302</f>
        <v>0</v>
      </c>
      <c r="S302" s="367">
        <v>0</v>
      </c>
      <c r="T302" s="368">
        <f>S302*H302</f>
        <v>0</v>
      </c>
      <c r="AR302" s="369" t="s">
        <v>494</v>
      </c>
      <c r="AT302" s="369" t="s">
        <v>157</v>
      </c>
      <c r="AU302" s="369" t="s">
        <v>83</v>
      </c>
      <c r="AY302" s="291" t="s">
        <v>155</v>
      </c>
      <c r="BE302" s="370">
        <f>IF(N302="základní",J302,0)</f>
        <v>0</v>
      </c>
      <c r="BF302" s="370">
        <f>IF(N302="snížená",J302,0)</f>
        <v>0</v>
      </c>
      <c r="BG302" s="370">
        <f>IF(N302="zákl. přenesená",J302,0)</f>
        <v>0</v>
      </c>
      <c r="BH302" s="370">
        <f>IF(N302="sníž. přenesená",J302,0)</f>
        <v>0</v>
      </c>
      <c r="BI302" s="370">
        <f>IF(N302="nulová",J302,0)</f>
        <v>0</v>
      </c>
      <c r="BJ302" s="291" t="s">
        <v>81</v>
      </c>
      <c r="BK302" s="370">
        <f>ROUND(I302*H302,2)</f>
        <v>0</v>
      </c>
      <c r="BL302" s="291" t="s">
        <v>494</v>
      </c>
      <c r="BM302" s="369" t="s">
        <v>2206</v>
      </c>
    </row>
    <row r="303" spans="2:65" s="284" customFormat="1" ht="16.5" customHeight="1">
      <c r="B303" s="362"/>
      <c r="C303" s="398" t="s">
        <v>1099</v>
      </c>
      <c r="D303" s="398" t="s">
        <v>157</v>
      </c>
      <c r="E303" s="399" t="s">
        <v>605</v>
      </c>
      <c r="F303" s="277" t="s">
        <v>606</v>
      </c>
      <c r="G303" s="400" t="s">
        <v>188</v>
      </c>
      <c r="H303" s="401">
        <v>6</v>
      </c>
      <c r="I303" s="364"/>
      <c r="J303" s="440">
        <f>ROUND(I303*H303,2)</f>
        <v>0</v>
      </c>
      <c r="K303" s="277" t="s">
        <v>161</v>
      </c>
      <c r="L303" s="299"/>
      <c r="M303" s="365" t="s">
        <v>1</v>
      </c>
      <c r="N303" s="366" t="s">
        <v>38</v>
      </c>
      <c r="P303" s="367">
        <f>O303*H303</f>
        <v>0</v>
      </c>
      <c r="Q303" s="367">
        <v>0</v>
      </c>
      <c r="R303" s="367">
        <f>Q303*H303</f>
        <v>0</v>
      </c>
      <c r="S303" s="367">
        <v>0</v>
      </c>
      <c r="T303" s="368">
        <f>S303*H303</f>
        <v>0</v>
      </c>
      <c r="AR303" s="369" t="s">
        <v>494</v>
      </c>
      <c r="AT303" s="369" t="s">
        <v>157</v>
      </c>
      <c r="AU303" s="369" t="s">
        <v>83</v>
      </c>
      <c r="AY303" s="291" t="s">
        <v>155</v>
      </c>
      <c r="BE303" s="370">
        <f>IF(N303="základní",J303,0)</f>
        <v>0</v>
      </c>
      <c r="BF303" s="370">
        <f>IF(N303="snížená",J303,0)</f>
        <v>0</v>
      </c>
      <c r="BG303" s="370">
        <f>IF(N303="zákl. přenesená",J303,0)</f>
        <v>0</v>
      </c>
      <c r="BH303" s="370">
        <f>IF(N303="sníž. přenesená",J303,0)</f>
        <v>0</v>
      </c>
      <c r="BI303" s="370">
        <f>IF(N303="nulová",J303,0)</f>
        <v>0</v>
      </c>
      <c r="BJ303" s="291" t="s">
        <v>81</v>
      </c>
      <c r="BK303" s="370">
        <f>ROUND(I303*H303,2)</f>
        <v>0</v>
      </c>
      <c r="BL303" s="291" t="s">
        <v>494</v>
      </c>
      <c r="BM303" s="369" t="s">
        <v>2205</v>
      </c>
    </row>
    <row r="304" spans="2:65" s="284" customFormat="1">
      <c r="B304" s="299"/>
      <c r="C304" s="45"/>
      <c r="D304" s="402" t="s">
        <v>163</v>
      </c>
      <c r="E304" s="45"/>
      <c r="F304" s="403" t="s">
        <v>607</v>
      </c>
      <c r="G304" s="45"/>
      <c r="H304" s="45"/>
      <c r="I304" s="371"/>
      <c r="J304" s="45"/>
      <c r="K304" s="45"/>
      <c r="L304" s="299"/>
      <c r="M304" s="372"/>
      <c r="T304" s="308"/>
      <c r="AT304" s="291" t="s">
        <v>163</v>
      </c>
      <c r="AU304" s="291" t="s">
        <v>83</v>
      </c>
    </row>
    <row r="305" spans="2:65" s="284" customFormat="1" ht="19.5">
      <c r="B305" s="299"/>
      <c r="C305" s="45"/>
      <c r="D305" s="409" t="s">
        <v>168</v>
      </c>
      <c r="E305" s="45"/>
      <c r="F305" s="425" t="s">
        <v>2202</v>
      </c>
      <c r="G305" s="45"/>
      <c r="H305" s="45"/>
      <c r="I305" s="371"/>
      <c r="J305" s="45"/>
      <c r="K305" s="45"/>
      <c r="L305" s="299"/>
      <c r="M305" s="372"/>
      <c r="T305" s="308"/>
      <c r="AT305" s="291" t="s">
        <v>168</v>
      </c>
      <c r="AU305" s="291" t="s">
        <v>83</v>
      </c>
    </row>
    <row r="306" spans="2:65" s="290" customFormat="1">
      <c r="B306" s="373"/>
      <c r="C306" s="408"/>
      <c r="D306" s="409" t="s">
        <v>2204</v>
      </c>
      <c r="E306" s="438" t="s">
        <v>1</v>
      </c>
      <c r="F306" s="410" t="s">
        <v>174</v>
      </c>
      <c r="G306" s="408"/>
      <c r="H306" s="411">
        <v>6</v>
      </c>
      <c r="I306" s="375"/>
      <c r="J306" s="408"/>
      <c r="K306" s="408"/>
      <c r="L306" s="373"/>
      <c r="M306" s="376"/>
      <c r="T306" s="377"/>
      <c r="AT306" s="374" t="s">
        <v>2204</v>
      </c>
      <c r="AU306" s="374" t="s">
        <v>83</v>
      </c>
      <c r="AV306" s="290" t="s">
        <v>83</v>
      </c>
      <c r="AW306" s="290" t="s">
        <v>30</v>
      </c>
      <c r="AX306" s="290" t="s">
        <v>81</v>
      </c>
      <c r="AY306" s="374" t="s">
        <v>155</v>
      </c>
    </row>
    <row r="307" spans="2:65" s="284" customFormat="1" ht="16.5" customHeight="1">
      <c r="B307" s="362"/>
      <c r="C307" s="398" t="s">
        <v>819</v>
      </c>
      <c r="D307" s="398" t="s">
        <v>157</v>
      </c>
      <c r="E307" s="399" t="s">
        <v>609</v>
      </c>
      <c r="F307" s="277" t="s">
        <v>610</v>
      </c>
      <c r="G307" s="400" t="s">
        <v>188</v>
      </c>
      <c r="H307" s="401">
        <v>3</v>
      </c>
      <c r="I307" s="364"/>
      <c r="J307" s="440">
        <f>ROUND(I307*H307,2)</f>
        <v>0</v>
      </c>
      <c r="K307" s="277" t="s">
        <v>1</v>
      </c>
      <c r="L307" s="299"/>
      <c r="M307" s="365" t="s">
        <v>1</v>
      </c>
      <c r="N307" s="366" t="s">
        <v>38</v>
      </c>
      <c r="P307" s="367">
        <f>O307*H307</f>
        <v>0</v>
      </c>
      <c r="Q307" s="367">
        <v>0</v>
      </c>
      <c r="R307" s="367">
        <f>Q307*H307</f>
        <v>0</v>
      </c>
      <c r="S307" s="367">
        <v>0</v>
      </c>
      <c r="T307" s="368">
        <f>S307*H307</f>
        <v>0</v>
      </c>
      <c r="AR307" s="369" t="s">
        <v>494</v>
      </c>
      <c r="AT307" s="369" t="s">
        <v>157</v>
      </c>
      <c r="AU307" s="369" t="s">
        <v>83</v>
      </c>
      <c r="AY307" s="291" t="s">
        <v>155</v>
      </c>
      <c r="BE307" s="370">
        <f>IF(N307="základní",J307,0)</f>
        <v>0</v>
      </c>
      <c r="BF307" s="370">
        <f>IF(N307="snížená",J307,0)</f>
        <v>0</v>
      </c>
      <c r="BG307" s="370">
        <f>IF(N307="zákl. přenesená",J307,0)</f>
        <v>0</v>
      </c>
      <c r="BH307" s="370">
        <f>IF(N307="sníž. přenesená",J307,0)</f>
        <v>0</v>
      </c>
      <c r="BI307" s="370">
        <f>IF(N307="nulová",J307,0)</f>
        <v>0</v>
      </c>
      <c r="BJ307" s="291" t="s">
        <v>81</v>
      </c>
      <c r="BK307" s="370">
        <f>ROUND(I307*H307,2)</f>
        <v>0</v>
      </c>
      <c r="BL307" s="291" t="s">
        <v>494</v>
      </c>
      <c r="BM307" s="369" t="s">
        <v>2203</v>
      </c>
    </row>
    <row r="308" spans="2:65" s="284" customFormat="1" ht="19.5">
      <c r="B308" s="299"/>
      <c r="C308" s="45"/>
      <c r="D308" s="409" t="s">
        <v>168</v>
      </c>
      <c r="E308" s="45"/>
      <c r="F308" s="425" t="s">
        <v>2202</v>
      </c>
      <c r="G308" s="45"/>
      <c r="H308" s="45"/>
      <c r="I308" s="371"/>
      <c r="J308" s="45"/>
      <c r="K308" s="45"/>
      <c r="L308" s="299"/>
      <c r="M308" s="382"/>
      <c r="N308" s="383"/>
      <c r="O308" s="383"/>
      <c r="P308" s="383"/>
      <c r="Q308" s="383"/>
      <c r="R308" s="383"/>
      <c r="S308" s="383"/>
      <c r="T308" s="384"/>
      <c r="AT308" s="291" t="s">
        <v>168</v>
      </c>
      <c r="AU308" s="291" t="s">
        <v>83</v>
      </c>
    </row>
    <row r="309" spans="2:65" s="284" customFormat="1" ht="6.95" customHeight="1">
      <c r="B309" s="301"/>
      <c r="C309" s="439"/>
      <c r="D309" s="439"/>
      <c r="E309" s="439"/>
      <c r="F309" s="439"/>
      <c r="G309" s="439"/>
      <c r="H309" s="439"/>
      <c r="I309" s="302"/>
      <c r="J309" s="302"/>
      <c r="K309" s="302"/>
      <c r="L309" s="299"/>
    </row>
  </sheetData>
  <sheetProtection algorithmName="SHA-512" hashValue="2dDOyUCn9o9KjzQBKUXSfUfZmOYFDgPO51wIvM9PjBV58lu0U/CcxdHUMTOvCNn+IVT0V1fSKc+hTZlaPiHDzQ==" saltValue="douemxvDfMJ80oW3HILfnA==" spinCount="100000" sheet="1" objects="1" scenarios="1" formatColumns="0" formatRows="0"/>
  <autoFilter ref="C88:K308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/>
    <hyperlink ref="F101" r:id="rId2"/>
    <hyperlink ref="F117" r:id="rId3"/>
    <hyperlink ref="F126" r:id="rId4"/>
    <hyperlink ref="F129" r:id="rId5"/>
    <hyperlink ref="F137" r:id="rId6"/>
    <hyperlink ref="F140" r:id="rId7"/>
    <hyperlink ref="F147" r:id="rId8"/>
    <hyperlink ref="F150" r:id="rId9"/>
    <hyperlink ref="F153" r:id="rId10"/>
    <hyperlink ref="F156" r:id="rId11"/>
    <hyperlink ref="F159" r:id="rId12"/>
    <hyperlink ref="F162" r:id="rId13"/>
    <hyperlink ref="F165" r:id="rId14"/>
    <hyperlink ref="F167" r:id="rId15"/>
    <hyperlink ref="F170" r:id="rId16"/>
    <hyperlink ref="F173" r:id="rId17"/>
    <hyperlink ref="F176" r:id="rId18"/>
    <hyperlink ref="F178" r:id="rId19"/>
    <hyperlink ref="F180" r:id="rId20"/>
    <hyperlink ref="F182" r:id="rId21"/>
    <hyperlink ref="F184" r:id="rId22"/>
    <hyperlink ref="F186" r:id="rId23"/>
    <hyperlink ref="F189" r:id="rId24"/>
    <hyperlink ref="F191" r:id="rId25"/>
    <hyperlink ref="F193" r:id="rId26"/>
    <hyperlink ref="F195" r:id="rId27"/>
    <hyperlink ref="F197" r:id="rId28"/>
    <hyperlink ref="F199" r:id="rId29"/>
    <hyperlink ref="F201" r:id="rId30"/>
    <hyperlink ref="F203" r:id="rId31"/>
    <hyperlink ref="F205" r:id="rId32"/>
    <hyperlink ref="F212" r:id="rId33"/>
    <hyperlink ref="F214" r:id="rId34"/>
    <hyperlink ref="F218" r:id="rId35"/>
    <hyperlink ref="F222" r:id="rId36"/>
    <hyperlink ref="F229" r:id="rId37"/>
    <hyperlink ref="F231" r:id="rId38"/>
    <hyperlink ref="F233" r:id="rId39"/>
    <hyperlink ref="F235" r:id="rId40"/>
    <hyperlink ref="F237" r:id="rId41"/>
    <hyperlink ref="F239" r:id="rId42"/>
    <hyperlink ref="F242" r:id="rId43"/>
    <hyperlink ref="F246" r:id="rId44"/>
    <hyperlink ref="F251" r:id="rId45"/>
    <hyperlink ref="F254" r:id="rId46"/>
    <hyperlink ref="F257" r:id="rId47"/>
    <hyperlink ref="F267" r:id="rId48"/>
    <hyperlink ref="F273" r:id="rId49"/>
    <hyperlink ref="F276" r:id="rId50"/>
    <hyperlink ref="F281" r:id="rId51"/>
    <hyperlink ref="F285" r:id="rId52"/>
    <hyperlink ref="F288" r:id="rId53"/>
    <hyperlink ref="F298" r:id="rId54"/>
    <hyperlink ref="F301" r:id="rId55"/>
    <hyperlink ref="F304" r:id="rId56"/>
  </hyperlinks>
  <pageMargins left="0.39374999999999999" right="0.39374999999999999" top="0.39374999999999999" bottom="0.39374999999999999" header="0" footer="0"/>
  <pageSetup paperSize="9" fitToHeight="100" orientation="landscape" blackAndWhite="1" r:id="rId57"/>
  <headerFooter>
    <oddFooter>&amp;CStrana &amp;P z &amp;N</oddFooter>
  </headerFooter>
  <drawing r:id="rId5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A2:BM176"/>
  <sheetViews>
    <sheetView showGridLines="0" topLeftCell="A113" workbookViewId="0">
      <selection activeCell="M113" sqref="M1:T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 customWidth="1"/>
    <col min="15" max="20" width="14.1640625" style="1" hidden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0" style="1" hidden="1" customWidth="1"/>
  </cols>
  <sheetData>
    <row r="2" spans="1:46" s="1" customFormat="1" ht="36.950000000000003" customHeight="1"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14" t="s">
        <v>108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115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569" t="str">
        <f>'Rekapitulace stavby'!K6</f>
        <v>Rozšíření TN Litvínov etapa I.</v>
      </c>
      <c r="F7" s="570"/>
      <c r="G7" s="570"/>
      <c r="H7" s="570"/>
      <c r="L7" s="17"/>
    </row>
    <row r="8" spans="1:46" s="2" customFormat="1" ht="12" customHeight="1">
      <c r="A8" s="31"/>
      <c r="B8" s="36"/>
      <c r="C8" s="31"/>
      <c r="D8" s="109" t="s">
        <v>116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571" t="s">
        <v>1920</v>
      </c>
      <c r="F9" s="572"/>
      <c r="G9" s="572"/>
      <c r="H9" s="57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19. 6. 2024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573" t="str">
        <f>'Rekapitulace stavby'!E14</f>
        <v>Vyplň údaj</v>
      </c>
      <c r="F18" s="574"/>
      <c r="G18" s="574"/>
      <c r="H18" s="57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575" t="s">
        <v>1</v>
      </c>
      <c r="F27" s="575"/>
      <c r="G27" s="575"/>
      <c r="H27" s="57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ROUND(J119,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ROUND((SUM(BE119:BE175)),  2)</f>
        <v>0</v>
      </c>
      <c r="G33" s="31"/>
      <c r="H33" s="31"/>
      <c r="I33" s="121">
        <v>0.21</v>
      </c>
      <c r="J33" s="120">
        <f>ROUND(((SUM(BE119:BE175))*I33),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ROUND((SUM(BF119:BF175)),  2)</f>
        <v>0</v>
      </c>
      <c r="G34" s="31"/>
      <c r="H34" s="31"/>
      <c r="I34" s="121">
        <v>0.12</v>
      </c>
      <c r="J34" s="120">
        <f>ROUND(((SUM(BF119:BF175))*I34),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ROUND((SUM(BG119:BG175)),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ROUND((SUM(BH119:BH175)),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ROUND((SUM(BI119:BI175)),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118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567" t="str">
        <f>E7</f>
        <v>Rozšíření TN Litvínov etapa I.</v>
      </c>
      <c r="F85" s="568"/>
      <c r="G85" s="568"/>
      <c r="H85" s="56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116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527" t="str">
        <f>E9</f>
        <v>PS 02.2 - Oddělovací stan...</v>
      </c>
      <c r="F87" s="566"/>
      <c r="G87" s="566"/>
      <c r="H87" s="56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19. 6. 2024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119</v>
      </c>
      <c r="D94" s="141"/>
      <c r="E94" s="141"/>
      <c r="F94" s="141"/>
      <c r="G94" s="141"/>
      <c r="H94" s="141"/>
      <c r="I94" s="141"/>
      <c r="J94" s="142" t="s">
        <v>120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121</v>
      </c>
      <c r="D96" s="33"/>
      <c r="E96" s="33"/>
      <c r="F96" s="33"/>
      <c r="G96" s="33"/>
      <c r="H96" s="33"/>
      <c r="I96" s="33"/>
      <c r="J96" s="81">
        <f>J119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122</v>
      </c>
    </row>
    <row r="97" spans="1:31" s="9" customFormat="1" ht="24.95" customHeight="1">
      <c r="B97" s="144"/>
      <c r="C97" s="145"/>
      <c r="D97" s="146" t="s">
        <v>128</v>
      </c>
      <c r="E97" s="147"/>
      <c r="F97" s="147"/>
      <c r="G97" s="147"/>
      <c r="H97" s="147"/>
      <c r="I97" s="147"/>
      <c r="J97" s="148">
        <f>J120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615</v>
      </c>
      <c r="E98" s="153"/>
      <c r="F98" s="153"/>
      <c r="G98" s="153"/>
      <c r="H98" s="153"/>
      <c r="I98" s="153"/>
      <c r="J98" s="154">
        <f>J121</f>
        <v>0</v>
      </c>
      <c r="K98" s="151"/>
      <c r="L98" s="155"/>
    </row>
    <row r="99" spans="1:31" s="10" customFormat="1" ht="19.899999999999999" customHeight="1">
      <c r="B99" s="150"/>
      <c r="C99" s="151"/>
      <c r="D99" s="152" t="s">
        <v>1921</v>
      </c>
      <c r="E99" s="153"/>
      <c r="F99" s="153"/>
      <c r="G99" s="153"/>
      <c r="H99" s="153"/>
      <c r="I99" s="153"/>
      <c r="J99" s="154">
        <f>J142</f>
        <v>0</v>
      </c>
      <c r="K99" s="151"/>
      <c r="L99" s="155"/>
    </row>
    <row r="100" spans="1:31" s="2" customFormat="1" ht="21.75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48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31" s="2" customFormat="1" ht="6.95" customHeight="1">
      <c r="A101" s="31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pans="1:31" s="2" customFormat="1" ht="6.95" customHeight="1">
      <c r="A105" s="31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24.95" customHeight="1">
      <c r="A106" s="31"/>
      <c r="B106" s="32"/>
      <c r="C106" s="20" t="s">
        <v>140</v>
      </c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2" customHeight="1">
      <c r="A108" s="31"/>
      <c r="B108" s="32"/>
      <c r="C108" s="26" t="s">
        <v>16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6.5" customHeight="1">
      <c r="A109" s="31"/>
      <c r="B109" s="32"/>
      <c r="C109" s="33"/>
      <c r="D109" s="33"/>
      <c r="E109" s="567" t="str">
        <f>E7</f>
        <v>Rozšíření TN Litvínov etapa I.</v>
      </c>
      <c r="F109" s="568"/>
      <c r="G109" s="568"/>
      <c r="H109" s="568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116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527" t="str">
        <f>E9</f>
        <v>PS 02.2 - Oddělovací stan...</v>
      </c>
      <c r="F111" s="566"/>
      <c r="G111" s="566"/>
      <c r="H111" s="566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20</v>
      </c>
      <c r="D113" s="33"/>
      <c r="E113" s="33"/>
      <c r="F113" s="24" t="str">
        <f>F12</f>
        <v xml:space="preserve"> </v>
      </c>
      <c r="G113" s="33"/>
      <c r="H113" s="33"/>
      <c r="I113" s="26" t="s">
        <v>22</v>
      </c>
      <c r="J113" s="63" t="str">
        <f>IF(J12="","",J12)</f>
        <v>19. 6. 2024</v>
      </c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>
      <c r="A115" s="31"/>
      <c r="B115" s="32"/>
      <c r="C115" s="26" t="s">
        <v>24</v>
      </c>
      <c r="D115" s="33"/>
      <c r="E115" s="33"/>
      <c r="F115" s="24" t="str">
        <f>E15</f>
        <v xml:space="preserve"> </v>
      </c>
      <c r="G115" s="33"/>
      <c r="H115" s="33"/>
      <c r="I115" s="26" t="s">
        <v>29</v>
      </c>
      <c r="J115" s="29" t="str">
        <f>E21</f>
        <v xml:space="preserve"> 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27</v>
      </c>
      <c r="D116" s="33"/>
      <c r="E116" s="33"/>
      <c r="F116" s="24" t="str">
        <f>IF(E18="","",E18)</f>
        <v>Vyplň údaj</v>
      </c>
      <c r="G116" s="33"/>
      <c r="H116" s="33"/>
      <c r="I116" s="26" t="s">
        <v>31</v>
      </c>
      <c r="J116" s="29" t="str">
        <f>E24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0.3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11" customFormat="1" ht="29.25" customHeight="1">
      <c r="A118" s="156"/>
      <c r="B118" s="157"/>
      <c r="C118" s="158" t="s">
        <v>141</v>
      </c>
      <c r="D118" s="159" t="s">
        <v>58</v>
      </c>
      <c r="E118" s="159" t="s">
        <v>54</v>
      </c>
      <c r="F118" s="159" t="s">
        <v>55</v>
      </c>
      <c r="G118" s="159" t="s">
        <v>142</v>
      </c>
      <c r="H118" s="159" t="s">
        <v>143</v>
      </c>
      <c r="I118" s="159" t="s">
        <v>144</v>
      </c>
      <c r="J118" s="159" t="s">
        <v>120</v>
      </c>
      <c r="K118" s="160" t="s">
        <v>145</v>
      </c>
      <c r="L118" s="161"/>
      <c r="M118" s="72" t="s">
        <v>1</v>
      </c>
      <c r="N118" s="73" t="s">
        <v>37</v>
      </c>
      <c r="O118" s="73" t="s">
        <v>146</v>
      </c>
      <c r="P118" s="73" t="s">
        <v>147</v>
      </c>
      <c r="Q118" s="73" t="s">
        <v>148</v>
      </c>
      <c r="R118" s="73" t="s">
        <v>149</v>
      </c>
      <c r="S118" s="73" t="s">
        <v>150</v>
      </c>
      <c r="T118" s="74" t="s">
        <v>151</v>
      </c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</row>
    <row r="119" spans="1:65" s="2" customFormat="1" ht="22.9" customHeight="1">
      <c r="A119" s="31"/>
      <c r="B119" s="32"/>
      <c r="C119" s="79" t="s">
        <v>152</v>
      </c>
      <c r="D119" s="33"/>
      <c r="E119" s="33"/>
      <c r="F119" s="33"/>
      <c r="G119" s="33"/>
      <c r="H119" s="33"/>
      <c r="I119" s="33"/>
      <c r="J119" s="162">
        <f>BK119</f>
        <v>0</v>
      </c>
      <c r="K119" s="33"/>
      <c r="L119" s="36"/>
      <c r="M119" s="75"/>
      <c r="N119" s="163"/>
      <c r="O119" s="76"/>
      <c r="P119" s="164">
        <f>P120</f>
        <v>0</v>
      </c>
      <c r="Q119" s="76"/>
      <c r="R119" s="164">
        <f>R120</f>
        <v>0</v>
      </c>
      <c r="S119" s="76"/>
      <c r="T119" s="165">
        <f>T120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T119" s="14" t="s">
        <v>72</v>
      </c>
      <c r="AU119" s="14" t="s">
        <v>122</v>
      </c>
      <c r="BK119" s="166">
        <f>BK120</f>
        <v>0</v>
      </c>
    </row>
    <row r="120" spans="1:65" s="12" customFormat="1" ht="25.9" customHeight="1">
      <c r="B120" s="167"/>
      <c r="C120" s="168"/>
      <c r="D120" s="169" t="s">
        <v>72</v>
      </c>
      <c r="E120" s="170" t="s">
        <v>309</v>
      </c>
      <c r="F120" s="170" t="s">
        <v>310</v>
      </c>
      <c r="G120" s="168"/>
      <c r="H120" s="168"/>
      <c r="I120" s="171"/>
      <c r="J120" s="172">
        <f>BK120</f>
        <v>0</v>
      </c>
      <c r="K120" s="168"/>
      <c r="L120" s="173"/>
      <c r="M120" s="174"/>
      <c r="N120" s="175"/>
      <c r="O120" s="175"/>
      <c r="P120" s="176">
        <f>P121+P142</f>
        <v>0</v>
      </c>
      <c r="Q120" s="175"/>
      <c r="R120" s="176">
        <f>R121+R142</f>
        <v>0</v>
      </c>
      <c r="S120" s="175"/>
      <c r="T120" s="177">
        <f>T121+T142</f>
        <v>0</v>
      </c>
      <c r="AR120" s="178" t="s">
        <v>83</v>
      </c>
      <c r="AT120" s="179" t="s">
        <v>72</v>
      </c>
      <c r="AU120" s="179" t="s">
        <v>73</v>
      </c>
      <c r="AY120" s="178" t="s">
        <v>155</v>
      </c>
      <c r="BK120" s="180">
        <f>BK121+BK142</f>
        <v>0</v>
      </c>
    </row>
    <row r="121" spans="1:65" s="12" customFormat="1" ht="22.9" customHeight="1">
      <c r="B121" s="167"/>
      <c r="C121" s="168"/>
      <c r="D121" s="169" t="s">
        <v>72</v>
      </c>
      <c r="E121" s="181" t="s">
        <v>997</v>
      </c>
      <c r="F121" s="181" t="s">
        <v>998</v>
      </c>
      <c r="G121" s="168"/>
      <c r="H121" s="168"/>
      <c r="I121" s="171"/>
      <c r="J121" s="182">
        <f>BK121</f>
        <v>0</v>
      </c>
      <c r="K121" s="168"/>
      <c r="L121" s="173"/>
      <c r="M121" s="174"/>
      <c r="N121" s="175"/>
      <c r="O121" s="175"/>
      <c r="P121" s="176">
        <f>SUM(P122:P141)</f>
        <v>0</v>
      </c>
      <c r="Q121" s="175"/>
      <c r="R121" s="176">
        <f>SUM(R122:R141)</f>
        <v>0</v>
      </c>
      <c r="S121" s="175"/>
      <c r="T121" s="177">
        <f>SUM(T122:T141)</f>
        <v>0</v>
      </c>
      <c r="AR121" s="178" t="s">
        <v>83</v>
      </c>
      <c r="AT121" s="179" t="s">
        <v>72</v>
      </c>
      <c r="AU121" s="179" t="s">
        <v>81</v>
      </c>
      <c r="AY121" s="178" t="s">
        <v>155</v>
      </c>
      <c r="BK121" s="180">
        <f>SUM(BK122:BK141)</f>
        <v>0</v>
      </c>
    </row>
    <row r="122" spans="1:65" s="2" customFormat="1" ht="44.25" customHeight="1">
      <c r="A122" s="31"/>
      <c r="B122" s="32"/>
      <c r="C122" s="183" t="s">
        <v>81</v>
      </c>
      <c r="D122" s="183" t="s">
        <v>157</v>
      </c>
      <c r="E122" s="184" t="s">
        <v>1761</v>
      </c>
      <c r="F122" s="185" t="s">
        <v>1762</v>
      </c>
      <c r="G122" s="186" t="s">
        <v>1165</v>
      </c>
      <c r="H122" s="217"/>
      <c r="I122" s="188"/>
      <c r="J122" s="189">
        <f>ROUND(I122*H122,2)</f>
        <v>0</v>
      </c>
      <c r="K122" s="185" t="s">
        <v>161</v>
      </c>
      <c r="L122" s="36"/>
      <c r="M122" s="190" t="s">
        <v>1</v>
      </c>
      <c r="N122" s="191" t="s">
        <v>38</v>
      </c>
      <c r="O122" s="68"/>
      <c r="P122" s="192">
        <f>O122*H122</f>
        <v>0</v>
      </c>
      <c r="Q122" s="192">
        <v>0</v>
      </c>
      <c r="R122" s="192">
        <f>Q122*H122</f>
        <v>0</v>
      </c>
      <c r="S122" s="192">
        <v>0</v>
      </c>
      <c r="T122" s="193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94" t="s">
        <v>206</v>
      </c>
      <c r="AT122" s="194" t="s">
        <v>157</v>
      </c>
      <c r="AU122" s="194" t="s">
        <v>83</v>
      </c>
      <c r="AY122" s="14" t="s">
        <v>155</v>
      </c>
      <c r="BE122" s="195">
        <f>IF(N122="základní",J122,0)</f>
        <v>0</v>
      </c>
      <c r="BF122" s="195">
        <f>IF(N122="snížená",J122,0)</f>
        <v>0</v>
      </c>
      <c r="BG122" s="195">
        <f>IF(N122="zákl. přenesená",J122,0)</f>
        <v>0</v>
      </c>
      <c r="BH122" s="195">
        <f>IF(N122="sníž. přenesená",J122,0)</f>
        <v>0</v>
      </c>
      <c r="BI122" s="195">
        <f>IF(N122="nulová",J122,0)</f>
        <v>0</v>
      </c>
      <c r="BJ122" s="14" t="s">
        <v>81</v>
      </c>
      <c r="BK122" s="195">
        <f>ROUND(I122*H122,2)</f>
        <v>0</v>
      </c>
      <c r="BL122" s="14" t="s">
        <v>206</v>
      </c>
      <c r="BM122" s="194" t="s">
        <v>83</v>
      </c>
    </row>
    <row r="123" spans="1:65" s="2" customFormat="1">
      <c r="A123" s="31"/>
      <c r="B123" s="32"/>
      <c r="C123" s="33"/>
      <c r="D123" s="196" t="s">
        <v>163</v>
      </c>
      <c r="E123" s="33"/>
      <c r="F123" s="197" t="s">
        <v>1763</v>
      </c>
      <c r="G123" s="33"/>
      <c r="H123" s="33"/>
      <c r="I123" s="198"/>
      <c r="J123" s="33"/>
      <c r="K123" s="33"/>
      <c r="L123" s="36"/>
      <c r="M123" s="199"/>
      <c r="N123" s="200"/>
      <c r="O123" s="68"/>
      <c r="P123" s="68"/>
      <c r="Q123" s="68"/>
      <c r="R123" s="68"/>
      <c r="S123" s="68"/>
      <c r="T123" s="69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163</v>
      </c>
      <c r="AU123" s="14" t="s">
        <v>83</v>
      </c>
    </row>
    <row r="124" spans="1:65" s="2" customFormat="1" ht="24.2" customHeight="1">
      <c r="A124" s="31"/>
      <c r="B124" s="32"/>
      <c r="C124" s="183" t="s">
        <v>83</v>
      </c>
      <c r="D124" s="183" t="s">
        <v>157</v>
      </c>
      <c r="E124" s="184" t="s">
        <v>1768</v>
      </c>
      <c r="F124" s="185" t="s">
        <v>1922</v>
      </c>
      <c r="G124" s="186" t="s">
        <v>290</v>
      </c>
      <c r="H124" s="187">
        <v>1</v>
      </c>
      <c r="I124" s="188"/>
      <c r="J124" s="189">
        <f t="shared" ref="J124:J132" si="0">ROUND(I124*H124,2)</f>
        <v>0</v>
      </c>
      <c r="K124" s="185" t="s">
        <v>1</v>
      </c>
      <c r="L124" s="36"/>
      <c r="M124" s="190" t="s">
        <v>1</v>
      </c>
      <c r="N124" s="191" t="s">
        <v>38</v>
      </c>
      <c r="O124" s="68"/>
      <c r="P124" s="192">
        <f t="shared" ref="P124:P132" si="1">O124*H124</f>
        <v>0</v>
      </c>
      <c r="Q124" s="192">
        <v>0</v>
      </c>
      <c r="R124" s="192">
        <f t="shared" ref="R124:R132" si="2">Q124*H124</f>
        <v>0</v>
      </c>
      <c r="S124" s="192">
        <v>0</v>
      </c>
      <c r="T124" s="193">
        <f t="shared" ref="T124:T132" si="3"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4" t="s">
        <v>206</v>
      </c>
      <c r="AT124" s="194" t="s">
        <v>157</v>
      </c>
      <c r="AU124" s="194" t="s">
        <v>83</v>
      </c>
      <c r="AY124" s="14" t="s">
        <v>155</v>
      </c>
      <c r="BE124" s="195">
        <f t="shared" ref="BE124:BE132" si="4">IF(N124="základní",J124,0)</f>
        <v>0</v>
      </c>
      <c r="BF124" s="195">
        <f t="shared" ref="BF124:BF132" si="5">IF(N124="snížená",J124,0)</f>
        <v>0</v>
      </c>
      <c r="BG124" s="195">
        <f t="shared" ref="BG124:BG132" si="6">IF(N124="zákl. přenesená",J124,0)</f>
        <v>0</v>
      </c>
      <c r="BH124" s="195">
        <f t="shared" ref="BH124:BH132" si="7">IF(N124="sníž. přenesená",J124,0)</f>
        <v>0</v>
      </c>
      <c r="BI124" s="195">
        <f t="shared" ref="BI124:BI132" si="8">IF(N124="nulová",J124,0)</f>
        <v>0</v>
      </c>
      <c r="BJ124" s="14" t="s">
        <v>81</v>
      </c>
      <c r="BK124" s="195">
        <f t="shared" ref="BK124:BK132" si="9">ROUND(I124*H124,2)</f>
        <v>0</v>
      </c>
      <c r="BL124" s="14" t="s">
        <v>206</v>
      </c>
      <c r="BM124" s="194" t="s">
        <v>162</v>
      </c>
    </row>
    <row r="125" spans="1:65" s="2" customFormat="1" ht="24.2" customHeight="1">
      <c r="A125" s="31"/>
      <c r="B125" s="32"/>
      <c r="C125" s="183" t="s">
        <v>170</v>
      </c>
      <c r="D125" s="183" t="s">
        <v>157</v>
      </c>
      <c r="E125" s="184" t="s">
        <v>1779</v>
      </c>
      <c r="F125" s="185" t="s">
        <v>2371</v>
      </c>
      <c r="G125" s="186" t="s">
        <v>290</v>
      </c>
      <c r="H125" s="187">
        <v>1</v>
      </c>
      <c r="I125" s="188"/>
      <c r="J125" s="189">
        <f t="shared" si="0"/>
        <v>0</v>
      </c>
      <c r="K125" s="185" t="s">
        <v>1</v>
      </c>
      <c r="L125" s="36"/>
      <c r="M125" s="190" t="s">
        <v>1</v>
      </c>
      <c r="N125" s="191" t="s">
        <v>38</v>
      </c>
      <c r="O125" s="68"/>
      <c r="P125" s="192">
        <f t="shared" si="1"/>
        <v>0</v>
      </c>
      <c r="Q125" s="192">
        <v>0</v>
      </c>
      <c r="R125" s="192">
        <f t="shared" si="2"/>
        <v>0</v>
      </c>
      <c r="S125" s="192">
        <v>0</v>
      </c>
      <c r="T125" s="193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4" t="s">
        <v>206</v>
      </c>
      <c r="AT125" s="194" t="s">
        <v>157</v>
      </c>
      <c r="AU125" s="194" t="s">
        <v>83</v>
      </c>
      <c r="AY125" s="14" t="s">
        <v>155</v>
      </c>
      <c r="BE125" s="195">
        <f t="shared" si="4"/>
        <v>0</v>
      </c>
      <c r="BF125" s="195">
        <f t="shared" si="5"/>
        <v>0</v>
      </c>
      <c r="BG125" s="195">
        <f t="shared" si="6"/>
        <v>0</v>
      </c>
      <c r="BH125" s="195">
        <f t="shared" si="7"/>
        <v>0</v>
      </c>
      <c r="BI125" s="195">
        <f t="shared" si="8"/>
        <v>0</v>
      </c>
      <c r="BJ125" s="14" t="s">
        <v>81</v>
      </c>
      <c r="BK125" s="195">
        <f t="shared" si="9"/>
        <v>0</v>
      </c>
      <c r="BL125" s="14" t="s">
        <v>206</v>
      </c>
      <c r="BM125" s="194" t="s">
        <v>174</v>
      </c>
    </row>
    <row r="126" spans="1:65" s="2" customFormat="1" ht="24.2" customHeight="1">
      <c r="A126" s="31"/>
      <c r="B126" s="32"/>
      <c r="C126" s="183" t="s">
        <v>162</v>
      </c>
      <c r="D126" s="183" t="s">
        <v>157</v>
      </c>
      <c r="E126" s="184" t="s">
        <v>1795</v>
      </c>
      <c r="F126" s="185" t="s">
        <v>1796</v>
      </c>
      <c r="G126" s="186" t="s">
        <v>290</v>
      </c>
      <c r="H126" s="187">
        <v>1</v>
      </c>
      <c r="I126" s="188"/>
      <c r="J126" s="189">
        <f t="shared" si="0"/>
        <v>0</v>
      </c>
      <c r="K126" s="185" t="s">
        <v>1</v>
      </c>
      <c r="L126" s="36"/>
      <c r="M126" s="190" t="s">
        <v>1</v>
      </c>
      <c r="N126" s="191" t="s">
        <v>38</v>
      </c>
      <c r="O126" s="68"/>
      <c r="P126" s="192">
        <f t="shared" si="1"/>
        <v>0</v>
      </c>
      <c r="Q126" s="192">
        <v>0</v>
      </c>
      <c r="R126" s="192">
        <f t="shared" si="2"/>
        <v>0</v>
      </c>
      <c r="S126" s="192">
        <v>0</v>
      </c>
      <c r="T126" s="193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4" t="s">
        <v>206</v>
      </c>
      <c r="AT126" s="194" t="s">
        <v>157</v>
      </c>
      <c r="AU126" s="194" t="s">
        <v>83</v>
      </c>
      <c r="AY126" s="14" t="s">
        <v>155</v>
      </c>
      <c r="BE126" s="195">
        <f t="shared" si="4"/>
        <v>0</v>
      </c>
      <c r="BF126" s="195">
        <f t="shared" si="5"/>
        <v>0</v>
      </c>
      <c r="BG126" s="195">
        <f t="shared" si="6"/>
        <v>0</v>
      </c>
      <c r="BH126" s="195">
        <f t="shared" si="7"/>
        <v>0</v>
      </c>
      <c r="BI126" s="195">
        <f t="shared" si="8"/>
        <v>0</v>
      </c>
      <c r="BJ126" s="14" t="s">
        <v>81</v>
      </c>
      <c r="BK126" s="195">
        <f t="shared" si="9"/>
        <v>0</v>
      </c>
      <c r="BL126" s="14" t="s">
        <v>206</v>
      </c>
      <c r="BM126" s="194" t="s">
        <v>178</v>
      </c>
    </row>
    <row r="127" spans="1:65" s="2" customFormat="1" ht="24.2" customHeight="1">
      <c r="A127" s="31"/>
      <c r="B127" s="32"/>
      <c r="C127" s="183" t="s">
        <v>180</v>
      </c>
      <c r="D127" s="183" t="s">
        <v>157</v>
      </c>
      <c r="E127" s="184" t="s">
        <v>1670</v>
      </c>
      <c r="F127" s="277" t="s">
        <v>2370</v>
      </c>
      <c r="G127" s="186" t="s">
        <v>290</v>
      </c>
      <c r="H127" s="187">
        <v>4</v>
      </c>
      <c r="I127" s="188"/>
      <c r="J127" s="189">
        <f t="shared" si="0"/>
        <v>0</v>
      </c>
      <c r="K127" s="185" t="s">
        <v>1</v>
      </c>
      <c r="L127" s="36"/>
      <c r="M127" s="190" t="s">
        <v>1</v>
      </c>
      <c r="N127" s="191" t="s">
        <v>38</v>
      </c>
      <c r="O127" s="68"/>
      <c r="P127" s="192">
        <f t="shared" si="1"/>
        <v>0</v>
      </c>
      <c r="Q127" s="192">
        <v>0</v>
      </c>
      <c r="R127" s="192">
        <f t="shared" si="2"/>
        <v>0</v>
      </c>
      <c r="S127" s="192">
        <v>0</v>
      </c>
      <c r="T127" s="193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4" t="s">
        <v>206</v>
      </c>
      <c r="AT127" s="194" t="s">
        <v>157</v>
      </c>
      <c r="AU127" s="194" t="s">
        <v>83</v>
      </c>
      <c r="AY127" s="14" t="s">
        <v>155</v>
      </c>
      <c r="BE127" s="195">
        <f t="shared" si="4"/>
        <v>0</v>
      </c>
      <c r="BF127" s="195">
        <f t="shared" si="5"/>
        <v>0</v>
      </c>
      <c r="BG127" s="195">
        <f t="shared" si="6"/>
        <v>0</v>
      </c>
      <c r="BH127" s="195">
        <f t="shared" si="7"/>
        <v>0</v>
      </c>
      <c r="BI127" s="195">
        <f t="shared" si="8"/>
        <v>0</v>
      </c>
      <c r="BJ127" s="14" t="s">
        <v>81</v>
      </c>
      <c r="BK127" s="195">
        <f t="shared" si="9"/>
        <v>0</v>
      </c>
      <c r="BL127" s="14" t="s">
        <v>206</v>
      </c>
      <c r="BM127" s="194" t="s">
        <v>183</v>
      </c>
    </row>
    <row r="128" spans="1:65" s="2" customFormat="1" ht="24.2" customHeight="1">
      <c r="A128" s="31"/>
      <c r="B128" s="32"/>
      <c r="C128" s="183" t="s">
        <v>174</v>
      </c>
      <c r="D128" s="183" t="s">
        <v>157</v>
      </c>
      <c r="E128" s="184" t="s">
        <v>1389</v>
      </c>
      <c r="F128" s="185" t="s">
        <v>2369</v>
      </c>
      <c r="G128" s="186" t="s">
        <v>290</v>
      </c>
      <c r="H128" s="187">
        <v>2</v>
      </c>
      <c r="I128" s="188"/>
      <c r="J128" s="189">
        <f t="shared" si="0"/>
        <v>0</v>
      </c>
      <c r="K128" s="185" t="s">
        <v>1</v>
      </c>
      <c r="L128" s="36"/>
      <c r="M128" s="190" t="s">
        <v>1</v>
      </c>
      <c r="N128" s="191" t="s">
        <v>38</v>
      </c>
      <c r="O128" s="68"/>
      <c r="P128" s="192">
        <f t="shared" si="1"/>
        <v>0</v>
      </c>
      <c r="Q128" s="192">
        <v>0</v>
      </c>
      <c r="R128" s="192">
        <f t="shared" si="2"/>
        <v>0</v>
      </c>
      <c r="S128" s="192">
        <v>0</v>
      </c>
      <c r="T128" s="193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4" t="s">
        <v>206</v>
      </c>
      <c r="AT128" s="194" t="s">
        <v>157</v>
      </c>
      <c r="AU128" s="194" t="s">
        <v>83</v>
      </c>
      <c r="AY128" s="14" t="s">
        <v>155</v>
      </c>
      <c r="BE128" s="195">
        <f t="shared" si="4"/>
        <v>0</v>
      </c>
      <c r="BF128" s="195">
        <f t="shared" si="5"/>
        <v>0</v>
      </c>
      <c r="BG128" s="195">
        <f t="shared" si="6"/>
        <v>0</v>
      </c>
      <c r="BH128" s="195">
        <f t="shared" si="7"/>
        <v>0</v>
      </c>
      <c r="BI128" s="195">
        <f t="shared" si="8"/>
        <v>0</v>
      </c>
      <c r="BJ128" s="14" t="s">
        <v>81</v>
      </c>
      <c r="BK128" s="195">
        <f t="shared" si="9"/>
        <v>0</v>
      </c>
      <c r="BL128" s="14" t="s">
        <v>206</v>
      </c>
      <c r="BM128" s="194" t="s">
        <v>8</v>
      </c>
    </row>
    <row r="129" spans="1:65" s="2" customFormat="1" ht="24.2" customHeight="1">
      <c r="A129" s="31"/>
      <c r="B129" s="32"/>
      <c r="C129" s="183" t="s">
        <v>199</v>
      </c>
      <c r="D129" s="183" t="s">
        <v>157</v>
      </c>
      <c r="E129" s="184" t="s">
        <v>1390</v>
      </c>
      <c r="F129" s="185" t="s">
        <v>1829</v>
      </c>
      <c r="G129" s="186" t="s">
        <v>290</v>
      </c>
      <c r="H129" s="187">
        <v>1</v>
      </c>
      <c r="I129" s="188"/>
      <c r="J129" s="189">
        <f t="shared" si="0"/>
        <v>0</v>
      </c>
      <c r="K129" s="185" t="s">
        <v>1</v>
      </c>
      <c r="L129" s="36"/>
      <c r="M129" s="190" t="s">
        <v>1</v>
      </c>
      <c r="N129" s="191" t="s">
        <v>38</v>
      </c>
      <c r="O129" s="68"/>
      <c r="P129" s="192">
        <f t="shared" si="1"/>
        <v>0</v>
      </c>
      <c r="Q129" s="192">
        <v>0</v>
      </c>
      <c r="R129" s="192">
        <f t="shared" si="2"/>
        <v>0</v>
      </c>
      <c r="S129" s="192">
        <v>0</v>
      </c>
      <c r="T129" s="193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4" t="s">
        <v>206</v>
      </c>
      <c r="AT129" s="194" t="s">
        <v>157</v>
      </c>
      <c r="AU129" s="194" t="s">
        <v>83</v>
      </c>
      <c r="AY129" s="14" t="s">
        <v>155</v>
      </c>
      <c r="BE129" s="195">
        <f t="shared" si="4"/>
        <v>0</v>
      </c>
      <c r="BF129" s="195">
        <f t="shared" si="5"/>
        <v>0</v>
      </c>
      <c r="BG129" s="195">
        <f t="shared" si="6"/>
        <v>0</v>
      </c>
      <c r="BH129" s="195">
        <f t="shared" si="7"/>
        <v>0</v>
      </c>
      <c r="BI129" s="195">
        <f t="shared" si="8"/>
        <v>0</v>
      </c>
      <c r="BJ129" s="14" t="s">
        <v>81</v>
      </c>
      <c r="BK129" s="195">
        <f t="shared" si="9"/>
        <v>0</v>
      </c>
      <c r="BL129" s="14" t="s">
        <v>206</v>
      </c>
      <c r="BM129" s="194" t="s">
        <v>202</v>
      </c>
    </row>
    <row r="130" spans="1:65" s="2" customFormat="1" ht="24.2" customHeight="1">
      <c r="A130" s="31"/>
      <c r="B130" s="32"/>
      <c r="C130" s="183" t="s">
        <v>178</v>
      </c>
      <c r="D130" s="183" t="s">
        <v>157</v>
      </c>
      <c r="E130" s="184" t="s">
        <v>1838</v>
      </c>
      <c r="F130" s="185" t="s">
        <v>1923</v>
      </c>
      <c r="G130" s="186" t="s">
        <v>290</v>
      </c>
      <c r="H130" s="187">
        <v>2</v>
      </c>
      <c r="I130" s="188"/>
      <c r="J130" s="189">
        <f t="shared" si="0"/>
        <v>0</v>
      </c>
      <c r="K130" s="185" t="s">
        <v>1</v>
      </c>
      <c r="L130" s="36"/>
      <c r="M130" s="190" t="s">
        <v>1</v>
      </c>
      <c r="N130" s="191" t="s">
        <v>38</v>
      </c>
      <c r="O130" s="68"/>
      <c r="P130" s="192">
        <f t="shared" si="1"/>
        <v>0</v>
      </c>
      <c r="Q130" s="192">
        <v>0</v>
      </c>
      <c r="R130" s="192">
        <f t="shared" si="2"/>
        <v>0</v>
      </c>
      <c r="S130" s="192">
        <v>0</v>
      </c>
      <c r="T130" s="193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206</v>
      </c>
      <c r="AT130" s="194" t="s">
        <v>157</v>
      </c>
      <c r="AU130" s="194" t="s">
        <v>83</v>
      </c>
      <c r="AY130" s="14" t="s">
        <v>155</v>
      </c>
      <c r="BE130" s="195">
        <f t="shared" si="4"/>
        <v>0</v>
      </c>
      <c r="BF130" s="195">
        <f t="shared" si="5"/>
        <v>0</v>
      </c>
      <c r="BG130" s="195">
        <f t="shared" si="6"/>
        <v>0</v>
      </c>
      <c r="BH130" s="195">
        <f t="shared" si="7"/>
        <v>0</v>
      </c>
      <c r="BI130" s="195">
        <f t="shared" si="8"/>
        <v>0</v>
      </c>
      <c r="BJ130" s="14" t="s">
        <v>81</v>
      </c>
      <c r="BK130" s="195">
        <f t="shared" si="9"/>
        <v>0</v>
      </c>
      <c r="BL130" s="14" t="s">
        <v>206</v>
      </c>
      <c r="BM130" s="194" t="s">
        <v>206</v>
      </c>
    </row>
    <row r="131" spans="1:65" s="2" customFormat="1" ht="24.2" customHeight="1">
      <c r="A131" s="31"/>
      <c r="B131" s="32"/>
      <c r="C131" s="183" t="s">
        <v>208</v>
      </c>
      <c r="D131" s="183" t="s">
        <v>157</v>
      </c>
      <c r="E131" s="184" t="s">
        <v>1841</v>
      </c>
      <c r="F131" s="185" t="s">
        <v>2367</v>
      </c>
      <c r="G131" s="186" t="s">
        <v>290</v>
      </c>
      <c r="H131" s="187">
        <v>2</v>
      </c>
      <c r="I131" s="188"/>
      <c r="J131" s="189">
        <f t="shared" si="0"/>
        <v>0</v>
      </c>
      <c r="K131" s="185" t="s">
        <v>1</v>
      </c>
      <c r="L131" s="36"/>
      <c r="M131" s="190" t="s">
        <v>1</v>
      </c>
      <c r="N131" s="191" t="s">
        <v>38</v>
      </c>
      <c r="O131" s="68"/>
      <c r="P131" s="192">
        <f t="shared" si="1"/>
        <v>0</v>
      </c>
      <c r="Q131" s="192">
        <v>0</v>
      </c>
      <c r="R131" s="192">
        <f t="shared" si="2"/>
        <v>0</v>
      </c>
      <c r="S131" s="192">
        <v>0</v>
      </c>
      <c r="T131" s="193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4" t="s">
        <v>206</v>
      </c>
      <c r="AT131" s="194" t="s">
        <v>157</v>
      </c>
      <c r="AU131" s="194" t="s">
        <v>83</v>
      </c>
      <c r="AY131" s="14" t="s">
        <v>155</v>
      </c>
      <c r="BE131" s="195">
        <f t="shared" si="4"/>
        <v>0</v>
      </c>
      <c r="BF131" s="195">
        <f t="shared" si="5"/>
        <v>0</v>
      </c>
      <c r="BG131" s="195">
        <f t="shared" si="6"/>
        <v>0</v>
      </c>
      <c r="BH131" s="195">
        <f t="shared" si="7"/>
        <v>0</v>
      </c>
      <c r="BI131" s="195">
        <f t="shared" si="8"/>
        <v>0</v>
      </c>
      <c r="BJ131" s="14" t="s">
        <v>81</v>
      </c>
      <c r="BK131" s="195">
        <f t="shared" si="9"/>
        <v>0</v>
      </c>
      <c r="BL131" s="14" t="s">
        <v>206</v>
      </c>
      <c r="BM131" s="194" t="s">
        <v>211</v>
      </c>
    </row>
    <row r="132" spans="1:65" s="2" customFormat="1" ht="33" customHeight="1">
      <c r="A132" s="31"/>
      <c r="B132" s="32"/>
      <c r="C132" s="183" t="s">
        <v>183</v>
      </c>
      <c r="D132" s="183" t="s">
        <v>157</v>
      </c>
      <c r="E132" s="184" t="s">
        <v>1847</v>
      </c>
      <c r="F132" s="185" t="s">
        <v>2368</v>
      </c>
      <c r="G132" s="186" t="s">
        <v>290</v>
      </c>
      <c r="H132" s="187">
        <v>1</v>
      </c>
      <c r="I132" s="188"/>
      <c r="J132" s="189">
        <f t="shared" si="0"/>
        <v>0</v>
      </c>
      <c r="K132" s="185" t="s">
        <v>1</v>
      </c>
      <c r="L132" s="36"/>
      <c r="M132" s="190" t="s">
        <v>1</v>
      </c>
      <c r="N132" s="191" t="s">
        <v>38</v>
      </c>
      <c r="O132" s="68"/>
      <c r="P132" s="192">
        <f t="shared" si="1"/>
        <v>0</v>
      </c>
      <c r="Q132" s="192">
        <v>0</v>
      </c>
      <c r="R132" s="192">
        <f t="shared" si="2"/>
        <v>0</v>
      </c>
      <c r="S132" s="192">
        <v>0</v>
      </c>
      <c r="T132" s="193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206</v>
      </c>
      <c r="AT132" s="194" t="s">
        <v>157</v>
      </c>
      <c r="AU132" s="194" t="s">
        <v>83</v>
      </c>
      <c r="AY132" s="14" t="s">
        <v>155</v>
      </c>
      <c r="BE132" s="195">
        <f t="shared" si="4"/>
        <v>0</v>
      </c>
      <c r="BF132" s="195">
        <f t="shared" si="5"/>
        <v>0</v>
      </c>
      <c r="BG132" s="195">
        <f t="shared" si="6"/>
        <v>0</v>
      </c>
      <c r="BH132" s="195">
        <f t="shared" si="7"/>
        <v>0</v>
      </c>
      <c r="BI132" s="195">
        <f t="shared" si="8"/>
        <v>0</v>
      </c>
      <c r="BJ132" s="14" t="s">
        <v>81</v>
      </c>
      <c r="BK132" s="195">
        <f t="shared" si="9"/>
        <v>0</v>
      </c>
      <c r="BL132" s="14" t="s">
        <v>206</v>
      </c>
      <c r="BM132" s="194" t="s">
        <v>215</v>
      </c>
    </row>
    <row r="133" spans="1:65" s="2" customFormat="1" ht="29.25">
      <c r="A133" s="31"/>
      <c r="B133" s="32"/>
      <c r="C133" s="33"/>
      <c r="D133" s="201" t="s">
        <v>168</v>
      </c>
      <c r="E133" s="33"/>
      <c r="F133" s="202" t="s">
        <v>1849</v>
      </c>
      <c r="G133" s="33"/>
      <c r="H133" s="33"/>
      <c r="I133" s="198"/>
      <c r="J133" s="33"/>
      <c r="K133" s="33"/>
      <c r="L133" s="36"/>
      <c r="M133" s="199"/>
      <c r="N133" s="200"/>
      <c r="O133" s="68"/>
      <c r="P133" s="68"/>
      <c r="Q133" s="68"/>
      <c r="R133" s="68"/>
      <c r="S133" s="68"/>
      <c r="T133" s="69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4" t="s">
        <v>168</v>
      </c>
      <c r="AU133" s="14" t="s">
        <v>83</v>
      </c>
    </row>
    <row r="134" spans="1:65" s="2" customFormat="1" ht="24.2" customHeight="1">
      <c r="A134" s="31"/>
      <c r="B134" s="32"/>
      <c r="C134" s="183" t="s">
        <v>227</v>
      </c>
      <c r="D134" s="183" t="s">
        <v>157</v>
      </c>
      <c r="E134" s="184" t="s">
        <v>1852</v>
      </c>
      <c r="F134" s="185" t="s">
        <v>2372</v>
      </c>
      <c r="G134" s="186" t="s">
        <v>290</v>
      </c>
      <c r="H134" s="187">
        <v>4</v>
      </c>
      <c r="I134" s="188"/>
      <c r="J134" s="189">
        <f>ROUND(I134*H134,2)</f>
        <v>0</v>
      </c>
      <c r="K134" s="185" t="s">
        <v>1</v>
      </c>
      <c r="L134" s="36"/>
      <c r="M134" s="190" t="s">
        <v>1</v>
      </c>
      <c r="N134" s="191" t="s">
        <v>38</v>
      </c>
      <c r="O134" s="68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206</v>
      </c>
      <c r="AT134" s="194" t="s">
        <v>157</v>
      </c>
      <c r="AU134" s="194" t="s">
        <v>83</v>
      </c>
      <c r="AY134" s="14" t="s">
        <v>155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14" t="s">
        <v>81</v>
      </c>
      <c r="BK134" s="195">
        <f>ROUND(I134*H134,2)</f>
        <v>0</v>
      </c>
      <c r="BL134" s="14" t="s">
        <v>206</v>
      </c>
      <c r="BM134" s="194" t="s">
        <v>230</v>
      </c>
    </row>
    <row r="135" spans="1:65" s="2" customFormat="1" ht="29.25">
      <c r="A135" s="31"/>
      <c r="B135" s="32"/>
      <c r="C135" s="33"/>
      <c r="D135" s="201" t="s">
        <v>168</v>
      </c>
      <c r="E135" s="33"/>
      <c r="F135" s="202" t="s">
        <v>1924</v>
      </c>
      <c r="G135" s="33"/>
      <c r="H135" s="33"/>
      <c r="I135" s="198"/>
      <c r="J135" s="33"/>
      <c r="K135" s="33"/>
      <c r="L135" s="36"/>
      <c r="M135" s="199"/>
      <c r="N135" s="200"/>
      <c r="O135" s="68"/>
      <c r="P135" s="68"/>
      <c r="Q135" s="68"/>
      <c r="R135" s="68"/>
      <c r="S135" s="68"/>
      <c r="T135" s="69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4" t="s">
        <v>168</v>
      </c>
      <c r="AU135" s="14" t="s">
        <v>83</v>
      </c>
    </row>
    <row r="136" spans="1:65" s="2" customFormat="1" ht="24.2" customHeight="1">
      <c r="A136" s="31"/>
      <c r="B136" s="32"/>
      <c r="C136" s="183" t="s">
        <v>8</v>
      </c>
      <c r="D136" s="183" t="s">
        <v>157</v>
      </c>
      <c r="E136" s="184" t="s">
        <v>1855</v>
      </c>
      <c r="F136" s="185" t="s">
        <v>2372</v>
      </c>
      <c r="G136" s="186" t="s">
        <v>290</v>
      </c>
      <c r="H136" s="187">
        <v>3</v>
      </c>
      <c r="I136" s="188"/>
      <c r="J136" s="189">
        <f>ROUND(I136*H136,2)</f>
        <v>0</v>
      </c>
      <c r="K136" s="185" t="s">
        <v>1</v>
      </c>
      <c r="L136" s="36"/>
      <c r="M136" s="190" t="s">
        <v>1</v>
      </c>
      <c r="N136" s="191" t="s">
        <v>38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206</v>
      </c>
      <c r="AT136" s="194" t="s">
        <v>157</v>
      </c>
      <c r="AU136" s="194" t="s">
        <v>83</v>
      </c>
      <c r="AY136" s="14" t="s">
        <v>155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4" t="s">
        <v>81</v>
      </c>
      <c r="BK136" s="195">
        <f>ROUND(I136*H136,2)</f>
        <v>0</v>
      </c>
      <c r="BL136" s="14" t="s">
        <v>206</v>
      </c>
      <c r="BM136" s="194" t="s">
        <v>236</v>
      </c>
    </row>
    <row r="137" spans="1:65" s="2" customFormat="1" ht="29.25">
      <c r="A137" s="31"/>
      <c r="B137" s="32"/>
      <c r="C137" s="33"/>
      <c r="D137" s="201" t="s">
        <v>168</v>
      </c>
      <c r="E137" s="33"/>
      <c r="F137" s="202" t="s">
        <v>1924</v>
      </c>
      <c r="G137" s="33"/>
      <c r="H137" s="33"/>
      <c r="I137" s="198"/>
      <c r="J137" s="33"/>
      <c r="K137" s="33"/>
      <c r="L137" s="36"/>
      <c r="M137" s="199"/>
      <c r="N137" s="200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168</v>
      </c>
      <c r="AU137" s="14" t="s">
        <v>83</v>
      </c>
    </row>
    <row r="138" spans="1:65" s="2" customFormat="1" ht="24.2" customHeight="1">
      <c r="A138" s="31"/>
      <c r="B138" s="32"/>
      <c r="C138" s="183" t="s">
        <v>237</v>
      </c>
      <c r="D138" s="183" t="s">
        <v>157</v>
      </c>
      <c r="E138" s="184" t="s">
        <v>1862</v>
      </c>
      <c r="F138" s="185" t="s">
        <v>1863</v>
      </c>
      <c r="G138" s="186" t="s">
        <v>290</v>
      </c>
      <c r="H138" s="187">
        <v>1</v>
      </c>
      <c r="I138" s="188"/>
      <c r="J138" s="189">
        <f>ROUND(I138*H138,2)</f>
        <v>0</v>
      </c>
      <c r="K138" s="185" t="s">
        <v>1</v>
      </c>
      <c r="L138" s="36"/>
      <c r="M138" s="190" t="s">
        <v>1</v>
      </c>
      <c r="N138" s="191" t="s">
        <v>38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206</v>
      </c>
      <c r="AT138" s="194" t="s">
        <v>157</v>
      </c>
      <c r="AU138" s="194" t="s">
        <v>83</v>
      </c>
      <c r="AY138" s="14" t="s">
        <v>155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14" t="s">
        <v>81</v>
      </c>
      <c r="BK138" s="195">
        <f>ROUND(I138*H138,2)</f>
        <v>0</v>
      </c>
      <c r="BL138" s="14" t="s">
        <v>206</v>
      </c>
      <c r="BM138" s="194" t="s">
        <v>240</v>
      </c>
    </row>
    <row r="139" spans="1:65" s="2" customFormat="1" ht="24.2" customHeight="1">
      <c r="A139" s="31"/>
      <c r="B139" s="32"/>
      <c r="C139" s="183" t="s">
        <v>202</v>
      </c>
      <c r="D139" s="183" t="s">
        <v>157</v>
      </c>
      <c r="E139" s="184" t="s">
        <v>1925</v>
      </c>
      <c r="F139" s="185" t="s">
        <v>1926</v>
      </c>
      <c r="G139" s="186" t="s">
        <v>290</v>
      </c>
      <c r="H139" s="187">
        <v>1</v>
      </c>
      <c r="I139" s="188"/>
      <c r="J139" s="189">
        <f>ROUND(I139*H139,2)</f>
        <v>0</v>
      </c>
      <c r="K139" s="185" t="s">
        <v>1</v>
      </c>
      <c r="L139" s="36"/>
      <c r="M139" s="190" t="s">
        <v>1</v>
      </c>
      <c r="N139" s="191" t="s">
        <v>38</v>
      </c>
      <c r="O139" s="68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206</v>
      </c>
      <c r="AT139" s="194" t="s">
        <v>157</v>
      </c>
      <c r="AU139" s="194" t="s">
        <v>83</v>
      </c>
      <c r="AY139" s="14" t="s">
        <v>155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14" t="s">
        <v>81</v>
      </c>
      <c r="BK139" s="195">
        <f>ROUND(I139*H139,2)</f>
        <v>0</v>
      </c>
      <c r="BL139" s="14" t="s">
        <v>206</v>
      </c>
      <c r="BM139" s="194" t="s">
        <v>244</v>
      </c>
    </row>
    <row r="140" spans="1:65" s="2" customFormat="1" ht="24.2" customHeight="1">
      <c r="A140" s="31"/>
      <c r="B140" s="32"/>
      <c r="C140" s="183" t="s">
        <v>245</v>
      </c>
      <c r="D140" s="183" t="s">
        <v>157</v>
      </c>
      <c r="E140" s="184" t="s">
        <v>1927</v>
      </c>
      <c r="F140" s="185" t="s">
        <v>2373</v>
      </c>
      <c r="G140" s="186" t="s">
        <v>290</v>
      </c>
      <c r="H140" s="187">
        <v>1</v>
      </c>
      <c r="I140" s="188"/>
      <c r="J140" s="189">
        <f>ROUND(I140*H140,2)</f>
        <v>0</v>
      </c>
      <c r="K140" s="185" t="s">
        <v>1</v>
      </c>
      <c r="L140" s="36"/>
      <c r="M140" s="190" t="s">
        <v>1</v>
      </c>
      <c r="N140" s="191" t="s">
        <v>38</v>
      </c>
      <c r="O140" s="68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206</v>
      </c>
      <c r="AT140" s="194" t="s">
        <v>157</v>
      </c>
      <c r="AU140" s="194" t="s">
        <v>83</v>
      </c>
      <c r="AY140" s="14" t="s">
        <v>155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14" t="s">
        <v>81</v>
      </c>
      <c r="BK140" s="195">
        <f>ROUND(I140*H140,2)</f>
        <v>0</v>
      </c>
      <c r="BL140" s="14" t="s">
        <v>206</v>
      </c>
      <c r="BM140" s="194" t="s">
        <v>248</v>
      </c>
    </row>
    <row r="141" spans="1:65" s="2" customFormat="1" ht="24.2" customHeight="1">
      <c r="A141" s="31"/>
      <c r="B141" s="32"/>
      <c r="C141" s="183" t="s">
        <v>206</v>
      </c>
      <c r="D141" s="183" t="s">
        <v>157</v>
      </c>
      <c r="E141" s="184" t="s">
        <v>1928</v>
      </c>
      <c r="F141" s="185" t="s">
        <v>2374</v>
      </c>
      <c r="G141" s="186" t="s">
        <v>290</v>
      </c>
      <c r="H141" s="187">
        <v>1</v>
      </c>
      <c r="I141" s="188"/>
      <c r="J141" s="189">
        <f>ROUND(I141*H141,2)</f>
        <v>0</v>
      </c>
      <c r="K141" s="185" t="s">
        <v>1</v>
      </c>
      <c r="L141" s="36"/>
      <c r="M141" s="190" t="s">
        <v>1</v>
      </c>
      <c r="N141" s="191" t="s">
        <v>38</v>
      </c>
      <c r="O141" s="68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4" t="s">
        <v>206</v>
      </c>
      <c r="AT141" s="194" t="s">
        <v>157</v>
      </c>
      <c r="AU141" s="194" t="s">
        <v>83</v>
      </c>
      <c r="AY141" s="14" t="s">
        <v>155</v>
      </c>
      <c r="BE141" s="195">
        <f>IF(N141="základní",J141,0)</f>
        <v>0</v>
      </c>
      <c r="BF141" s="195">
        <f>IF(N141="snížená",J141,0)</f>
        <v>0</v>
      </c>
      <c r="BG141" s="195">
        <f>IF(N141="zákl. přenesená",J141,0)</f>
        <v>0</v>
      </c>
      <c r="BH141" s="195">
        <f>IF(N141="sníž. přenesená",J141,0)</f>
        <v>0</v>
      </c>
      <c r="BI141" s="195">
        <f>IF(N141="nulová",J141,0)</f>
        <v>0</v>
      </c>
      <c r="BJ141" s="14" t="s">
        <v>81</v>
      </c>
      <c r="BK141" s="195">
        <f>ROUND(I141*H141,2)</f>
        <v>0</v>
      </c>
      <c r="BL141" s="14" t="s">
        <v>206</v>
      </c>
      <c r="BM141" s="194" t="s">
        <v>253</v>
      </c>
    </row>
    <row r="142" spans="1:65" s="12" customFormat="1" ht="22.9" customHeight="1">
      <c r="B142" s="167"/>
      <c r="C142" s="168"/>
      <c r="D142" s="169" t="s">
        <v>72</v>
      </c>
      <c r="E142" s="181" t="s">
        <v>1929</v>
      </c>
      <c r="F142" s="181" t="s">
        <v>1930</v>
      </c>
      <c r="G142" s="168"/>
      <c r="H142" s="168"/>
      <c r="I142" s="171"/>
      <c r="J142" s="182">
        <f>BK142</f>
        <v>0</v>
      </c>
      <c r="K142" s="168"/>
      <c r="L142" s="173"/>
      <c r="M142" s="174"/>
      <c r="N142" s="175"/>
      <c r="O142" s="175"/>
      <c r="P142" s="176">
        <f>SUM(P143:P175)</f>
        <v>0</v>
      </c>
      <c r="Q142" s="175"/>
      <c r="R142" s="176">
        <f>SUM(R143:R175)</f>
        <v>0</v>
      </c>
      <c r="S142" s="175"/>
      <c r="T142" s="177">
        <f>SUM(T143:T175)</f>
        <v>0</v>
      </c>
      <c r="AR142" s="178" t="s">
        <v>81</v>
      </c>
      <c r="AT142" s="179" t="s">
        <v>72</v>
      </c>
      <c r="AU142" s="179" t="s">
        <v>81</v>
      </c>
      <c r="AY142" s="178" t="s">
        <v>155</v>
      </c>
      <c r="BK142" s="180">
        <f>SUM(BK143:BK175)</f>
        <v>0</v>
      </c>
    </row>
    <row r="143" spans="1:65" s="2" customFormat="1" ht="24.2" customHeight="1">
      <c r="A143" s="31"/>
      <c r="B143" s="32"/>
      <c r="C143" s="183" t="s">
        <v>559</v>
      </c>
      <c r="D143" s="183" t="s">
        <v>157</v>
      </c>
      <c r="E143" s="184" t="s">
        <v>1931</v>
      </c>
      <c r="F143" s="185" t="s">
        <v>1932</v>
      </c>
      <c r="G143" s="186" t="s">
        <v>290</v>
      </c>
      <c r="H143" s="187">
        <v>1</v>
      </c>
      <c r="I143" s="188"/>
      <c r="J143" s="189">
        <f t="shared" ref="J143:J168" si="10">ROUND(I143*H143,2)</f>
        <v>0</v>
      </c>
      <c r="K143" s="185" t="s">
        <v>1</v>
      </c>
      <c r="L143" s="36"/>
      <c r="M143" s="190" t="s">
        <v>1</v>
      </c>
      <c r="N143" s="191" t="s">
        <v>38</v>
      </c>
      <c r="O143" s="68"/>
      <c r="P143" s="192">
        <f t="shared" ref="P143:P168" si="11">O143*H143</f>
        <v>0</v>
      </c>
      <c r="Q143" s="192">
        <v>0</v>
      </c>
      <c r="R143" s="192">
        <f t="shared" ref="R143:R168" si="12">Q143*H143</f>
        <v>0</v>
      </c>
      <c r="S143" s="192">
        <v>0</v>
      </c>
      <c r="T143" s="193">
        <f t="shared" ref="T143:T168" si="13"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162</v>
      </c>
      <c r="AT143" s="194" t="s">
        <v>157</v>
      </c>
      <c r="AU143" s="194" t="s">
        <v>83</v>
      </c>
      <c r="AY143" s="14" t="s">
        <v>155</v>
      </c>
      <c r="BE143" s="195">
        <f t="shared" ref="BE143:BE168" si="14">IF(N143="základní",J143,0)</f>
        <v>0</v>
      </c>
      <c r="BF143" s="195">
        <f t="shared" ref="BF143:BF168" si="15">IF(N143="snížená",J143,0)</f>
        <v>0</v>
      </c>
      <c r="BG143" s="195">
        <f t="shared" ref="BG143:BG168" si="16">IF(N143="zákl. přenesená",J143,0)</f>
        <v>0</v>
      </c>
      <c r="BH143" s="195">
        <f t="shared" ref="BH143:BH168" si="17">IF(N143="sníž. přenesená",J143,0)</f>
        <v>0</v>
      </c>
      <c r="BI143" s="195">
        <f t="shared" ref="BI143:BI168" si="18">IF(N143="nulová",J143,0)</f>
        <v>0</v>
      </c>
      <c r="BJ143" s="14" t="s">
        <v>81</v>
      </c>
      <c r="BK143" s="195">
        <f t="shared" ref="BK143:BK168" si="19">ROUND(I143*H143,2)</f>
        <v>0</v>
      </c>
      <c r="BL143" s="14" t="s">
        <v>162</v>
      </c>
      <c r="BM143" s="194" t="s">
        <v>345</v>
      </c>
    </row>
    <row r="144" spans="1:65" s="2" customFormat="1" ht="24.2" customHeight="1">
      <c r="A144" s="31"/>
      <c r="B144" s="32"/>
      <c r="C144" s="183" t="s">
        <v>211</v>
      </c>
      <c r="D144" s="183" t="s">
        <v>157</v>
      </c>
      <c r="E144" s="184" t="s">
        <v>1764</v>
      </c>
      <c r="F144" s="185" t="s">
        <v>1765</v>
      </c>
      <c r="G144" s="186" t="s">
        <v>290</v>
      </c>
      <c r="H144" s="187">
        <v>2</v>
      </c>
      <c r="I144" s="188"/>
      <c r="J144" s="189">
        <f t="shared" si="10"/>
        <v>0</v>
      </c>
      <c r="K144" s="185" t="s">
        <v>1</v>
      </c>
      <c r="L144" s="36"/>
      <c r="M144" s="190" t="s">
        <v>1</v>
      </c>
      <c r="N144" s="191" t="s">
        <v>38</v>
      </c>
      <c r="O144" s="68"/>
      <c r="P144" s="192">
        <f t="shared" si="11"/>
        <v>0</v>
      </c>
      <c r="Q144" s="192">
        <v>0</v>
      </c>
      <c r="R144" s="192">
        <f t="shared" si="12"/>
        <v>0</v>
      </c>
      <c r="S144" s="192">
        <v>0</v>
      </c>
      <c r="T144" s="193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4" t="s">
        <v>162</v>
      </c>
      <c r="AT144" s="194" t="s">
        <v>157</v>
      </c>
      <c r="AU144" s="194" t="s">
        <v>83</v>
      </c>
      <c r="AY144" s="14" t="s">
        <v>155</v>
      </c>
      <c r="BE144" s="195">
        <f t="shared" si="14"/>
        <v>0</v>
      </c>
      <c r="BF144" s="195">
        <f t="shared" si="15"/>
        <v>0</v>
      </c>
      <c r="BG144" s="195">
        <f t="shared" si="16"/>
        <v>0</v>
      </c>
      <c r="BH144" s="195">
        <f t="shared" si="17"/>
        <v>0</v>
      </c>
      <c r="BI144" s="195">
        <f t="shared" si="18"/>
        <v>0</v>
      </c>
      <c r="BJ144" s="14" t="s">
        <v>81</v>
      </c>
      <c r="BK144" s="195">
        <f t="shared" si="19"/>
        <v>0</v>
      </c>
      <c r="BL144" s="14" t="s">
        <v>162</v>
      </c>
      <c r="BM144" s="194" t="s">
        <v>354</v>
      </c>
    </row>
    <row r="145" spans="1:65" s="2" customFormat="1" ht="24.2" customHeight="1">
      <c r="A145" s="31"/>
      <c r="B145" s="32"/>
      <c r="C145" s="183" t="s">
        <v>266</v>
      </c>
      <c r="D145" s="183" t="s">
        <v>157</v>
      </c>
      <c r="E145" s="184" t="s">
        <v>1766</v>
      </c>
      <c r="F145" s="185" t="s">
        <v>1767</v>
      </c>
      <c r="G145" s="186" t="s">
        <v>290</v>
      </c>
      <c r="H145" s="187">
        <v>1</v>
      </c>
      <c r="I145" s="188"/>
      <c r="J145" s="189">
        <f t="shared" si="10"/>
        <v>0</v>
      </c>
      <c r="K145" s="185" t="s">
        <v>1</v>
      </c>
      <c r="L145" s="36"/>
      <c r="M145" s="190" t="s">
        <v>1</v>
      </c>
      <c r="N145" s="191" t="s">
        <v>38</v>
      </c>
      <c r="O145" s="68"/>
      <c r="P145" s="192">
        <f t="shared" si="11"/>
        <v>0</v>
      </c>
      <c r="Q145" s="192">
        <v>0</v>
      </c>
      <c r="R145" s="192">
        <f t="shared" si="12"/>
        <v>0</v>
      </c>
      <c r="S145" s="192">
        <v>0</v>
      </c>
      <c r="T145" s="193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162</v>
      </c>
      <c r="AT145" s="194" t="s">
        <v>157</v>
      </c>
      <c r="AU145" s="194" t="s">
        <v>83</v>
      </c>
      <c r="AY145" s="14" t="s">
        <v>155</v>
      </c>
      <c r="BE145" s="195">
        <f t="shared" si="14"/>
        <v>0</v>
      </c>
      <c r="BF145" s="195">
        <f t="shared" si="15"/>
        <v>0</v>
      </c>
      <c r="BG145" s="195">
        <f t="shared" si="16"/>
        <v>0</v>
      </c>
      <c r="BH145" s="195">
        <f t="shared" si="17"/>
        <v>0</v>
      </c>
      <c r="BI145" s="195">
        <f t="shared" si="18"/>
        <v>0</v>
      </c>
      <c r="BJ145" s="14" t="s">
        <v>81</v>
      </c>
      <c r="BK145" s="195">
        <f t="shared" si="19"/>
        <v>0</v>
      </c>
      <c r="BL145" s="14" t="s">
        <v>162</v>
      </c>
      <c r="BM145" s="194" t="s">
        <v>269</v>
      </c>
    </row>
    <row r="146" spans="1:65" s="2" customFormat="1" ht="24.2" customHeight="1">
      <c r="A146" s="31"/>
      <c r="B146" s="32"/>
      <c r="C146" s="183" t="s">
        <v>215</v>
      </c>
      <c r="D146" s="183" t="s">
        <v>157</v>
      </c>
      <c r="E146" s="184" t="s">
        <v>1771</v>
      </c>
      <c r="F146" s="185" t="s">
        <v>1772</v>
      </c>
      <c r="G146" s="186" t="s">
        <v>290</v>
      </c>
      <c r="H146" s="187">
        <v>1</v>
      </c>
      <c r="I146" s="188"/>
      <c r="J146" s="189">
        <f t="shared" si="10"/>
        <v>0</v>
      </c>
      <c r="K146" s="185" t="s">
        <v>1</v>
      </c>
      <c r="L146" s="36"/>
      <c r="M146" s="190" t="s">
        <v>1</v>
      </c>
      <c r="N146" s="191" t="s">
        <v>38</v>
      </c>
      <c r="O146" s="68"/>
      <c r="P146" s="192">
        <f t="shared" si="11"/>
        <v>0</v>
      </c>
      <c r="Q146" s="192">
        <v>0</v>
      </c>
      <c r="R146" s="192">
        <f t="shared" si="12"/>
        <v>0</v>
      </c>
      <c r="S146" s="192">
        <v>0</v>
      </c>
      <c r="T146" s="193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162</v>
      </c>
      <c r="AT146" s="194" t="s">
        <v>157</v>
      </c>
      <c r="AU146" s="194" t="s">
        <v>83</v>
      </c>
      <c r="AY146" s="14" t="s">
        <v>155</v>
      </c>
      <c r="BE146" s="195">
        <f t="shared" si="14"/>
        <v>0</v>
      </c>
      <c r="BF146" s="195">
        <f t="shared" si="15"/>
        <v>0</v>
      </c>
      <c r="BG146" s="195">
        <f t="shared" si="16"/>
        <v>0</v>
      </c>
      <c r="BH146" s="195">
        <f t="shared" si="17"/>
        <v>0</v>
      </c>
      <c r="BI146" s="195">
        <f t="shared" si="18"/>
        <v>0</v>
      </c>
      <c r="BJ146" s="14" t="s">
        <v>81</v>
      </c>
      <c r="BK146" s="195">
        <f t="shared" si="19"/>
        <v>0</v>
      </c>
      <c r="BL146" s="14" t="s">
        <v>162</v>
      </c>
      <c r="BM146" s="194" t="s">
        <v>274</v>
      </c>
    </row>
    <row r="147" spans="1:65" s="2" customFormat="1" ht="24.2" customHeight="1">
      <c r="A147" s="31"/>
      <c r="B147" s="32"/>
      <c r="C147" s="183" t="s">
        <v>7</v>
      </c>
      <c r="D147" s="183" t="s">
        <v>157</v>
      </c>
      <c r="E147" s="184" t="s">
        <v>1773</v>
      </c>
      <c r="F147" s="185" t="s">
        <v>2375</v>
      </c>
      <c r="G147" s="186" t="s">
        <v>290</v>
      </c>
      <c r="H147" s="187">
        <v>1</v>
      </c>
      <c r="I147" s="188"/>
      <c r="J147" s="189">
        <f t="shared" si="10"/>
        <v>0</v>
      </c>
      <c r="K147" s="185" t="s">
        <v>1</v>
      </c>
      <c r="L147" s="36"/>
      <c r="M147" s="190" t="s">
        <v>1</v>
      </c>
      <c r="N147" s="191" t="s">
        <v>38</v>
      </c>
      <c r="O147" s="68"/>
      <c r="P147" s="192">
        <f t="shared" si="11"/>
        <v>0</v>
      </c>
      <c r="Q147" s="192">
        <v>0</v>
      </c>
      <c r="R147" s="192">
        <f t="shared" si="12"/>
        <v>0</v>
      </c>
      <c r="S147" s="192">
        <v>0</v>
      </c>
      <c r="T147" s="193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162</v>
      </c>
      <c r="AT147" s="194" t="s">
        <v>157</v>
      </c>
      <c r="AU147" s="194" t="s">
        <v>83</v>
      </c>
      <c r="AY147" s="14" t="s">
        <v>155</v>
      </c>
      <c r="BE147" s="195">
        <f t="shared" si="14"/>
        <v>0</v>
      </c>
      <c r="BF147" s="195">
        <f t="shared" si="15"/>
        <v>0</v>
      </c>
      <c r="BG147" s="195">
        <f t="shared" si="16"/>
        <v>0</v>
      </c>
      <c r="BH147" s="195">
        <f t="shared" si="17"/>
        <v>0</v>
      </c>
      <c r="BI147" s="195">
        <f t="shared" si="18"/>
        <v>0</v>
      </c>
      <c r="BJ147" s="14" t="s">
        <v>81</v>
      </c>
      <c r="BK147" s="195">
        <f t="shared" si="19"/>
        <v>0</v>
      </c>
      <c r="BL147" s="14" t="s">
        <v>162</v>
      </c>
      <c r="BM147" s="194" t="s">
        <v>279</v>
      </c>
    </row>
    <row r="148" spans="1:65" s="2" customFormat="1" ht="24.2" customHeight="1">
      <c r="A148" s="31"/>
      <c r="B148" s="32"/>
      <c r="C148" s="183" t="s">
        <v>230</v>
      </c>
      <c r="D148" s="183" t="s">
        <v>157</v>
      </c>
      <c r="E148" s="184" t="s">
        <v>1775</v>
      </c>
      <c r="F148" s="185" t="s">
        <v>2376</v>
      </c>
      <c r="G148" s="186" t="s">
        <v>290</v>
      </c>
      <c r="H148" s="187">
        <v>1</v>
      </c>
      <c r="I148" s="188"/>
      <c r="J148" s="189">
        <f t="shared" si="10"/>
        <v>0</v>
      </c>
      <c r="K148" s="185" t="s">
        <v>1</v>
      </c>
      <c r="L148" s="36"/>
      <c r="M148" s="190" t="s">
        <v>1</v>
      </c>
      <c r="N148" s="191" t="s">
        <v>38</v>
      </c>
      <c r="O148" s="68"/>
      <c r="P148" s="192">
        <f t="shared" si="11"/>
        <v>0</v>
      </c>
      <c r="Q148" s="192">
        <v>0</v>
      </c>
      <c r="R148" s="192">
        <f t="shared" si="12"/>
        <v>0</v>
      </c>
      <c r="S148" s="192">
        <v>0</v>
      </c>
      <c r="T148" s="193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4" t="s">
        <v>162</v>
      </c>
      <c r="AT148" s="194" t="s">
        <v>157</v>
      </c>
      <c r="AU148" s="194" t="s">
        <v>83</v>
      </c>
      <c r="AY148" s="14" t="s">
        <v>155</v>
      </c>
      <c r="BE148" s="195">
        <f t="shared" si="14"/>
        <v>0</v>
      </c>
      <c r="BF148" s="195">
        <f t="shared" si="15"/>
        <v>0</v>
      </c>
      <c r="BG148" s="195">
        <f t="shared" si="16"/>
        <v>0</v>
      </c>
      <c r="BH148" s="195">
        <f t="shared" si="17"/>
        <v>0</v>
      </c>
      <c r="BI148" s="195">
        <f t="shared" si="18"/>
        <v>0</v>
      </c>
      <c r="BJ148" s="14" t="s">
        <v>81</v>
      </c>
      <c r="BK148" s="195">
        <f t="shared" si="19"/>
        <v>0</v>
      </c>
      <c r="BL148" s="14" t="s">
        <v>162</v>
      </c>
      <c r="BM148" s="194" t="s">
        <v>284</v>
      </c>
    </row>
    <row r="149" spans="1:65" s="2" customFormat="1" ht="24.2" customHeight="1">
      <c r="A149" s="31"/>
      <c r="B149" s="32"/>
      <c r="C149" s="183" t="s">
        <v>287</v>
      </c>
      <c r="D149" s="183" t="s">
        <v>157</v>
      </c>
      <c r="E149" s="184" t="s">
        <v>1933</v>
      </c>
      <c r="F149" s="185" t="s">
        <v>2377</v>
      </c>
      <c r="G149" s="186" t="s">
        <v>290</v>
      </c>
      <c r="H149" s="187">
        <v>17</v>
      </c>
      <c r="I149" s="188"/>
      <c r="J149" s="189">
        <f t="shared" si="10"/>
        <v>0</v>
      </c>
      <c r="K149" s="185" t="s">
        <v>1</v>
      </c>
      <c r="L149" s="36"/>
      <c r="M149" s="190" t="s">
        <v>1</v>
      </c>
      <c r="N149" s="191" t="s">
        <v>38</v>
      </c>
      <c r="O149" s="68"/>
      <c r="P149" s="192">
        <f t="shared" si="11"/>
        <v>0</v>
      </c>
      <c r="Q149" s="192">
        <v>0</v>
      </c>
      <c r="R149" s="192">
        <f t="shared" si="12"/>
        <v>0</v>
      </c>
      <c r="S149" s="192">
        <v>0</v>
      </c>
      <c r="T149" s="193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162</v>
      </c>
      <c r="AT149" s="194" t="s">
        <v>157</v>
      </c>
      <c r="AU149" s="194" t="s">
        <v>83</v>
      </c>
      <c r="AY149" s="14" t="s">
        <v>155</v>
      </c>
      <c r="BE149" s="195">
        <f t="shared" si="14"/>
        <v>0</v>
      </c>
      <c r="BF149" s="195">
        <f t="shared" si="15"/>
        <v>0</v>
      </c>
      <c r="BG149" s="195">
        <f t="shared" si="16"/>
        <v>0</v>
      </c>
      <c r="BH149" s="195">
        <f t="shared" si="17"/>
        <v>0</v>
      </c>
      <c r="BI149" s="195">
        <f t="shared" si="18"/>
        <v>0</v>
      </c>
      <c r="BJ149" s="14" t="s">
        <v>81</v>
      </c>
      <c r="BK149" s="195">
        <f t="shared" si="19"/>
        <v>0</v>
      </c>
      <c r="BL149" s="14" t="s">
        <v>162</v>
      </c>
      <c r="BM149" s="194" t="s">
        <v>291</v>
      </c>
    </row>
    <row r="150" spans="1:65" s="2" customFormat="1" ht="16.5" customHeight="1">
      <c r="A150" s="31"/>
      <c r="B150" s="32"/>
      <c r="C150" s="183" t="s">
        <v>236</v>
      </c>
      <c r="D150" s="183" t="s">
        <v>157</v>
      </c>
      <c r="E150" s="184" t="s">
        <v>1781</v>
      </c>
      <c r="F150" s="185" t="s">
        <v>1934</v>
      </c>
      <c r="G150" s="186" t="s">
        <v>290</v>
      </c>
      <c r="H150" s="187">
        <v>1</v>
      </c>
      <c r="I150" s="188"/>
      <c r="J150" s="189">
        <f t="shared" si="10"/>
        <v>0</v>
      </c>
      <c r="K150" s="185" t="s">
        <v>1</v>
      </c>
      <c r="L150" s="36"/>
      <c r="M150" s="190" t="s">
        <v>1</v>
      </c>
      <c r="N150" s="191" t="s">
        <v>38</v>
      </c>
      <c r="O150" s="68"/>
      <c r="P150" s="192">
        <f t="shared" si="11"/>
        <v>0</v>
      </c>
      <c r="Q150" s="192">
        <v>0</v>
      </c>
      <c r="R150" s="192">
        <f t="shared" si="12"/>
        <v>0</v>
      </c>
      <c r="S150" s="192">
        <v>0</v>
      </c>
      <c r="T150" s="193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4" t="s">
        <v>162</v>
      </c>
      <c r="AT150" s="194" t="s">
        <v>157</v>
      </c>
      <c r="AU150" s="194" t="s">
        <v>83</v>
      </c>
      <c r="AY150" s="14" t="s">
        <v>155</v>
      </c>
      <c r="BE150" s="195">
        <f t="shared" si="14"/>
        <v>0</v>
      </c>
      <c r="BF150" s="195">
        <f t="shared" si="15"/>
        <v>0</v>
      </c>
      <c r="BG150" s="195">
        <f t="shared" si="16"/>
        <v>0</v>
      </c>
      <c r="BH150" s="195">
        <f t="shared" si="17"/>
        <v>0</v>
      </c>
      <c r="BI150" s="195">
        <f t="shared" si="18"/>
        <v>0</v>
      </c>
      <c r="BJ150" s="14" t="s">
        <v>81</v>
      </c>
      <c r="BK150" s="195">
        <f t="shared" si="19"/>
        <v>0</v>
      </c>
      <c r="BL150" s="14" t="s">
        <v>162</v>
      </c>
      <c r="BM150" s="194" t="s">
        <v>295</v>
      </c>
    </row>
    <row r="151" spans="1:65" s="2" customFormat="1" ht="24.2" customHeight="1">
      <c r="A151" s="31"/>
      <c r="B151" s="32"/>
      <c r="C151" s="183" t="s">
        <v>297</v>
      </c>
      <c r="D151" s="183" t="s">
        <v>157</v>
      </c>
      <c r="E151" s="184" t="s">
        <v>1789</v>
      </c>
      <c r="F151" s="185" t="s">
        <v>2378</v>
      </c>
      <c r="G151" s="186" t="s">
        <v>290</v>
      </c>
      <c r="H151" s="187">
        <v>1</v>
      </c>
      <c r="I151" s="188"/>
      <c r="J151" s="189">
        <f t="shared" si="10"/>
        <v>0</v>
      </c>
      <c r="K151" s="185" t="s">
        <v>1</v>
      </c>
      <c r="L151" s="36"/>
      <c r="M151" s="190" t="s">
        <v>1</v>
      </c>
      <c r="N151" s="191" t="s">
        <v>38</v>
      </c>
      <c r="O151" s="68"/>
      <c r="P151" s="192">
        <f t="shared" si="11"/>
        <v>0</v>
      </c>
      <c r="Q151" s="192">
        <v>0</v>
      </c>
      <c r="R151" s="192">
        <f t="shared" si="12"/>
        <v>0</v>
      </c>
      <c r="S151" s="192">
        <v>0</v>
      </c>
      <c r="T151" s="193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4" t="s">
        <v>162</v>
      </c>
      <c r="AT151" s="194" t="s">
        <v>157</v>
      </c>
      <c r="AU151" s="194" t="s">
        <v>83</v>
      </c>
      <c r="AY151" s="14" t="s">
        <v>155</v>
      </c>
      <c r="BE151" s="195">
        <f t="shared" si="14"/>
        <v>0</v>
      </c>
      <c r="BF151" s="195">
        <f t="shared" si="15"/>
        <v>0</v>
      </c>
      <c r="BG151" s="195">
        <f t="shared" si="16"/>
        <v>0</v>
      </c>
      <c r="BH151" s="195">
        <f t="shared" si="17"/>
        <v>0</v>
      </c>
      <c r="BI151" s="195">
        <f t="shared" si="18"/>
        <v>0</v>
      </c>
      <c r="BJ151" s="14" t="s">
        <v>81</v>
      </c>
      <c r="BK151" s="195">
        <f t="shared" si="19"/>
        <v>0</v>
      </c>
      <c r="BL151" s="14" t="s">
        <v>162</v>
      </c>
      <c r="BM151" s="194" t="s">
        <v>300</v>
      </c>
    </row>
    <row r="152" spans="1:65" s="2" customFormat="1" ht="24.2" customHeight="1">
      <c r="A152" s="31"/>
      <c r="B152" s="32"/>
      <c r="C152" s="183" t="s">
        <v>240</v>
      </c>
      <c r="D152" s="183" t="s">
        <v>157</v>
      </c>
      <c r="E152" s="184" t="s">
        <v>1791</v>
      </c>
      <c r="F152" s="185" t="s">
        <v>2379</v>
      </c>
      <c r="G152" s="186" t="s">
        <v>290</v>
      </c>
      <c r="H152" s="187">
        <v>1</v>
      </c>
      <c r="I152" s="188"/>
      <c r="J152" s="189">
        <f t="shared" si="10"/>
        <v>0</v>
      </c>
      <c r="K152" s="185" t="s">
        <v>1</v>
      </c>
      <c r="L152" s="36"/>
      <c r="M152" s="190" t="s">
        <v>1</v>
      </c>
      <c r="N152" s="191" t="s">
        <v>38</v>
      </c>
      <c r="O152" s="68"/>
      <c r="P152" s="192">
        <f t="shared" si="11"/>
        <v>0</v>
      </c>
      <c r="Q152" s="192">
        <v>0</v>
      </c>
      <c r="R152" s="192">
        <f t="shared" si="12"/>
        <v>0</v>
      </c>
      <c r="S152" s="192">
        <v>0</v>
      </c>
      <c r="T152" s="193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162</v>
      </c>
      <c r="AT152" s="194" t="s">
        <v>157</v>
      </c>
      <c r="AU152" s="194" t="s">
        <v>83</v>
      </c>
      <c r="AY152" s="14" t="s">
        <v>155</v>
      </c>
      <c r="BE152" s="195">
        <f t="shared" si="14"/>
        <v>0</v>
      </c>
      <c r="BF152" s="195">
        <f t="shared" si="15"/>
        <v>0</v>
      </c>
      <c r="BG152" s="195">
        <f t="shared" si="16"/>
        <v>0</v>
      </c>
      <c r="BH152" s="195">
        <f t="shared" si="17"/>
        <v>0</v>
      </c>
      <c r="BI152" s="195">
        <f t="shared" si="18"/>
        <v>0</v>
      </c>
      <c r="BJ152" s="14" t="s">
        <v>81</v>
      </c>
      <c r="BK152" s="195">
        <f t="shared" si="19"/>
        <v>0</v>
      </c>
      <c r="BL152" s="14" t="s">
        <v>162</v>
      </c>
      <c r="BM152" s="194" t="s">
        <v>304</v>
      </c>
    </row>
    <row r="153" spans="1:65" s="2" customFormat="1" ht="24.2" customHeight="1">
      <c r="A153" s="31"/>
      <c r="B153" s="32"/>
      <c r="C153" s="183" t="s">
        <v>305</v>
      </c>
      <c r="D153" s="183" t="s">
        <v>157</v>
      </c>
      <c r="E153" s="184" t="s">
        <v>1798</v>
      </c>
      <c r="F153" s="185" t="s">
        <v>2380</v>
      </c>
      <c r="G153" s="186" t="s">
        <v>290</v>
      </c>
      <c r="H153" s="187">
        <v>1</v>
      </c>
      <c r="I153" s="188"/>
      <c r="J153" s="189">
        <f t="shared" si="10"/>
        <v>0</v>
      </c>
      <c r="K153" s="185" t="s">
        <v>1</v>
      </c>
      <c r="L153" s="36"/>
      <c r="M153" s="190" t="s">
        <v>1</v>
      </c>
      <c r="N153" s="191" t="s">
        <v>38</v>
      </c>
      <c r="O153" s="68"/>
      <c r="P153" s="192">
        <f t="shared" si="11"/>
        <v>0</v>
      </c>
      <c r="Q153" s="192">
        <v>0</v>
      </c>
      <c r="R153" s="192">
        <f t="shared" si="12"/>
        <v>0</v>
      </c>
      <c r="S153" s="192">
        <v>0</v>
      </c>
      <c r="T153" s="193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4" t="s">
        <v>162</v>
      </c>
      <c r="AT153" s="194" t="s">
        <v>157</v>
      </c>
      <c r="AU153" s="194" t="s">
        <v>83</v>
      </c>
      <c r="AY153" s="14" t="s">
        <v>155</v>
      </c>
      <c r="BE153" s="195">
        <f t="shared" si="14"/>
        <v>0</v>
      </c>
      <c r="BF153" s="195">
        <f t="shared" si="15"/>
        <v>0</v>
      </c>
      <c r="BG153" s="195">
        <f t="shared" si="16"/>
        <v>0</v>
      </c>
      <c r="BH153" s="195">
        <f t="shared" si="17"/>
        <v>0</v>
      </c>
      <c r="BI153" s="195">
        <f t="shared" si="18"/>
        <v>0</v>
      </c>
      <c r="BJ153" s="14" t="s">
        <v>81</v>
      </c>
      <c r="BK153" s="195">
        <f t="shared" si="19"/>
        <v>0</v>
      </c>
      <c r="BL153" s="14" t="s">
        <v>162</v>
      </c>
      <c r="BM153" s="194" t="s">
        <v>308</v>
      </c>
    </row>
    <row r="154" spans="1:65" s="2" customFormat="1" ht="24.2" customHeight="1">
      <c r="A154" s="31"/>
      <c r="B154" s="32"/>
      <c r="C154" s="183" t="s">
        <v>244</v>
      </c>
      <c r="D154" s="183" t="s">
        <v>157</v>
      </c>
      <c r="E154" s="184" t="s">
        <v>1752</v>
      </c>
      <c r="F154" s="185" t="s">
        <v>2381</v>
      </c>
      <c r="G154" s="186" t="s">
        <v>290</v>
      </c>
      <c r="H154" s="187">
        <v>1</v>
      </c>
      <c r="I154" s="188"/>
      <c r="J154" s="189">
        <f t="shared" si="10"/>
        <v>0</v>
      </c>
      <c r="K154" s="185" t="s">
        <v>1</v>
      </c>
      <c r="L154" s="36"/>
      <c r="M154" s="190" t="s">
        <v>1</v>
      </c>
      <c r="N154" s="191" t="s">
        <v>38</v>
      </c>
      <c r="O154" s="68"/>
      <c r="P154" s="192">
        <f t="shared" si="11"/>
        <v>0</v>
      </c>
      <c r="Q154" s="192">
        <v>0</v>
      </c>
      <c r="R154" s="192">
        <f t="shared" si="12"/>
        <v>0</v>
      </c>
      <c r="S154" s="192">
        <v>0</v>
      </c>
      <c r="T154" s="193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4" t="s">
        <v>162</v>
      </c>
      <c r="AT154" s="194" t="s">
        <v>157</v>
      </c>
      <c r="AU154" s="194" t="s">
        <v>83</v>
      </c>
      <c r="AY154" s="14" t="s">
        <v>155</v>
      </c>
      <c r="BE154" s="195">
        <f t="shared" si="14"/>
        <v>0</v>
      </c>
      <c r="BF154" s="195">
        <f t="shared" si="15"/>
        <v>0</v>
      </c>
      <c r="BG154" s="195">
        <f t="shared" si="16"/>
        <v>0</v>
      </c>
      <c r="BH154" s="195">
        <f t="shared" si="17"/>
        <v>0</v>
      </c>
      <c r="BI154" s="195">
        <f t="shared" si="18"/>
        <v>0</v>
      </c>
      <c r="BJ154" s="14" t="s">
        <v>81</v>
      </c>
      <c r="BK154" s="195">
        <f t="shared" si="19"/>
        <v>0</v>
      </c>
      <c r="BL154" s="14" t="s">
        <v>162</v>
      </c>
      <c r="BM154" s="194" t="s">
        <v>315</v>
      </c>
    </row>
    <row r="155" spans="1:65" s="2" customFormat="1" ht="16.5" customHeight="1">
      <c r="A155" s="31"/>
      <c r="B155" s="32"/>
      <c r="C155" s="183" t="s">
        <v>318</v>
      </c>
      <c r="D155" s="183" t="s">
        <v>157</v>
      </c>
      <c r="E155" s="184" t="s">
        <v>1935</v>
      </c>
      <c r="F155" s="185" t="s">
        <v>1936</v>
      </c>
      <c r="G155" s="186" t="s">
        <v>290</v>
      </c>
      <c r="H155" s="187">
        <v>1</v>
      </c>
      <c r="I155" s="188"/>
      <c r="J155" s="189">
        <f t="shared" si="10"/>
        <v>0</v>
      </c>
      <c r="K155" s="185" t="s">
        <v>1</v>
      </c>
      <c r="L155" s="36"/>
      <c r="M155" s="190" t="s">
        <v>1</v>
      </c>
      <c r="N155" s="191" t="s">
        <v>38</v>
      </c>
      <c r="O155" s="68"/>
      <c r="P155" s="192">
        <f t="shared" si="11"/>
        <v>0</v>
      </c>
      <c r="Q155" s="192">
        <v>0</v>
      </c>
      <c r="R155" s="192">
        <f t="shared" si="12"/>
        <v>0</v>
      </c>
      <c r="S155" s="192">
        <v>0</v>
      </c>
      <c r="T155" s="193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162</v>
      </c>
      <c r="AT155" s="194" t="s">
        <v>157</v>
      </c>
      <c r="AU155" s="194" t="s">
        <v>83</v>
      </c>
      <c r="AY155" s="14" t="s">
        <v>155</v>
      </c>
      <c r="BE155" s="195">
        <f t="shared" si="14"/>
        <v>0</v>
      </c>
      <c r="BF155" s="195">
        <f t="shared" si="15"/>
        <v>0</v>
      </c>
      <c r="BG155" s="195">
        <f t="shared" si="16"/>
        <v>0</v>
      </c>
      <c r="BH155" s="195">
        <f t="shared" si="17"/>
        <v>0</v>
      </c>
      <c r="BI155" s="195">
        <f t="shared" si="18"/>
        <v>0</v>
      </c>
      <c r="BJ155" s="14" t="s">
        <v>81</v>
      </c>
      <c r="BK155" s="195">
        <f t="shared" si="19"/>
        <v>0</v>
      </c>
      <c r="BL155" s="14" t="s">
        <v>162</v>
      </c>
      <c r="BM155" s="194" t="s">
        <v>321</v>
      </c>
    </row>
    <row r="156" spans="1:65" s="2" customFormat="1" ht="24.2" customHeight="1">
      <c r="A156" s="31"/>
      <c r="B156" s="32"/>
      <c r="C156" s="183" t="s">
        <v>248</v>
      </c>
      <c r="D156" s="183" t="s">
        <v>157</v>
      </c>
      <c r="E156" s="184" t="s">
        <v>1937</v>
      </c>
      <c r="F156" s="185" t="s">
        <v>2382</v>
      </c>
      <c r="G156" s="186" t="s">
        <v>290</v>
      </c>
      <c r="H156" s="187">
        <v>28</v>
      </c>
      <c r="I156" s="188"/>
      <c r="J156" s="189">
        <f t="shared" si="10"/>
        <v>0</v>
      </c>
      <c r="K156" s="185" t="s">
        <v>1</v>
      </c>
      <c r="L156" s="36"/>
      <c r="M156" s="190" t="s">
        <v>1</v>
      </c>
      <c r="N156" s="191" t="s">
        <v>38</v>
      </c>
      <c r="O156" s="68"/>
      <c r="P156" s="192">
        <f t="shared" si="11"/>
        <v>0</v>
      </c>
      <c r="Q156" s="192">
        <v>0</v>
      </c>
      <c r="R156" s="192">
        <f t="shared" si="12"/>
        <v>0</v>
      </c>
      <c r="S156" s="192">
        <v>0</v>
      </c>
      <c r="T156" s="193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4" t="s">
        <v>162</v>
      </c>
      <c r="AT156" s="194" t="s">
        <v>157</v>
      </c>
      <c r="AU156" s="194" t="s">
        <v>83</v>
      </c>
      <c r="AY156" s="14" t="s">
        <v>155</v>
      </c>
      <c r="BE156" s="195">
        <f t="shared" si="14"/>
        <v>0</v>
      </c>
      <c r="BF156" s="195">
        <f t="shared" si="15"/>
        <v>0</v>
      </c>
      <c r="BG156" s="195">
        <f t="shared" si="16"/>
        <v>0</v>
      </c>
      <c r="BH156" s="195">
        <f t="shared" si="17"/>
        <v>0</v>
      </c>
      <c r="BI156" s="195">
        <f t="shared" si="18"/>
        <v>0</v>
      </c>
      <c r="BJ156" s="14" t="s">
        <v>81</v>
      </c>
      <c r="BK156" s="195">
        <f t="shared" si="19"/>
        <v>0</v>
      </c>
      <c r="BL156" s="14" t="s">
        <v>162</v>
      </c>
      <c r="BM156" s="194" t="s">
        <v>324</v>
      </c>
    </row>
    <row r="157" spans="1:65" s="2" customFormat="1" ht="24.2" customHeight="1">
      <c r="A157" s="31"/>
      <c r="B157" s="32"/>
      <c r="C157" s="183" t="s">
        <v>326</v>
      </c>
      <c r="D157" s="183" t="s">
        <v>157</v>
      </c>
      <c r="E157" s="184" t="s">
        <v>1938</v>
      </c>
      <c r="F157" s="185" t="s">
        <v>2383</v>
      </c>
      <c r="G157" s="186" t="s">
        <v>290</v>
      </c>
      <c r="H157" s="187">
        <v>95</v>
      </c>
      <c r="I157" s="188"/>
      <c r="J157" s="189">
        <f t="shared" si="10"/>
        <v>0</v>
      </c>
      <c r="K157" s="185" t="s">
        <v>1</v>
      </c>
      <c r="L157" s="36"/>
      <c r="M157" s="190" t="s">
        <v>1</v>
      </c>
      <c r="N157" s="191" t="s">
        <v>38</v>
      </c>
      <c r="O157" s="68"/>
      <c r="P157" s="192">
        <f t="shared" si="11"/>
        <v>0</v>
      </c>
      <c r="Q157" s="192">
        <v>0</v>
      </c>
      <c r="R157" s="192">
        <f t="shared" si="12"/>
        <v>0</v>
      </c>
      <c r="S157" s="192">
        <v>0</v>
      </c>
      <c r="T157" s="193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162</v>
      </c>
      <c r="AT157" s="194" t="s">
        <v>157</v>
      </c>
      <c r="AU157" s="194" t="s">
        <v>83</v>
      </c>
      <c r="AY157" s="14" t="s">
        <v>155</v>
      </c>
      <c r="BE157" s="195">
        <f t="shared" si="14"/>
        <v>0</v>
      </c>
      <c r="BF157" s="195">
        <f t="shared" si="15"/>
        <v>0</v>
      </c>
      <c r="BG157" s="195">
        <f t="shared" si="16"/>
        <v>0</v>
      </c>
      <c r="BH157" s="195">
        <f t="shared" si="17"/>
        <v>0</v>
      </c>
      <c r="BI157" s="195">
        <f t="shared" si="18"/>
        <v>0</v>
      </c>
      <c r="BJ157" s="14" t="s">
        <v>81</v>
      </c>
      <c r="BK157" s="195">
        <f t="shared" si="19"/>
        <v>0</v>
      </c>
      <c r="BL157" s="14" t="s">
        <v>162</v>
      </c>
      <c r="BM157" s="194" t="s">
        <v>329</v>
      </c>
    </row>
    <row r="158" spans="1:65" s="2" customFormat="1" ht="24.2" customHeight="1">
      <c r="A158" s="31"/>
      <c r="B158" s="32"/>
      <c r="C158" s="183" t="s">
        <v>253</v>
      </c>
      <c r="D158" s="183" t="s">
        <v>157</v>
      </c>
      <c r="E158" s="184" t="s">
        <v>1939</v>
      </c>
      <c r="F158" s="185" t="s">
        <v>2384</v>
      </c>
      <c r="G158" s="186" t="s">
        <v>290</v>
      </c>
      <c r="H158" s="187">
        <v>4</v>
      </c>
      <c r="I158" s="188"/>
      <c r="J158" s="189">
        <f t="shared" si="10"/>
        <v>0</v>
      </c>
      <c r="K158" s="185" t="s">
        <v>1</v>
      </c>
      <c r="L158" s="36"/>
      <c r="M158" s="190" t="s">
        <v>1</v>
      </c>
      <c r="N158" s="191" t="s">
        <v>38</v>
      </c>
      <c r="O158" s="68"/>
      <c r="P158" s="192">
        <f t="shared" si="11"/>
        <v>0</v>
      </c>
      <c r="Q158" s="192">
        <v>0</v>
      </c>
      <c r="R158" s="192">
        <f t="shared" si="12"/>
        <v>0</v>
      </c>
      <c r="S158" s="192">
        <v>0</v>
      </c>
      <c r="T158" s="193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4" t="s">
        <v>162</v>
      </c>
      <c r="AT158" s="194" t="s">
        <v>157</v>
      </c>
      <c r="AU158" s="194" t="s">
        <v>83</v>
      </c>
      <c r="AY158" s="14" t="s">
        <v>155</v>
      </c>
      <c r="BE158" s="195">
        <f t="shared" si="14"/>
        <v>0</v>
      </c>
      <c r="BF158" s="195">
        <f t="shared" si="15"/>
        <v>0</v>
      </c>
      <c r="BG158" s="195">
        <f t="shared" si="16"/>
        <v>0</v>
      </c>
      <c r="BH158" s="195">
        <f t="shared" si="17"/>
        <v>0</v>
      </c>
      <c r="BI158" s="195">
        <f t="shared" si="18"/>
        <v>0</v>
      </c>
      <c r="BJ158" s="14" t="s">
        <v>81</v>
      </c>
      <c r="BK158" s="195">
        <f t="shared" si="19"/>
        <v>0</v>
      </c>
      <c r="BL158" s="14" t="s">
        <v>162</v>
      </c>
      <c r="BM158" s="194" t="s">
        <v>255</v>
      </c>
    </row>
    <row r="159" spans="1:65" s="2" customFormat="1" ht="16.5" customHeight="1">
      <c r="A159" s="31"/>
      <c r="B159" s="32"/>
      <c r="C159" s="183" t="s">
        <v>340</v>
      </c>
      <c r="D159" s="183" t="s">
        <v>157</v>
      </c>
      <c r="E159" s="184" t="s">
        <v>1940</v>
      </c>
      <c r="F159" s="185" t="s">
        <v>1941</v>
      </c>
      <c r="G159" s="186" t="s">
        <v>290</v>
      </c>
      <c r="H159" s="187">
        <v>25</v>
      </c>
      <c r="I159" s="188"/>
      <c r="J159" s="189">
        <f t="shared" si="10"/>
        <v>0</v>
      </c>
      <c r="K159" s="185" t="s">
        <v>1</v>
      </c>
      <c r="L159" s="36"/>
      <c r="M159" s="190" t="s">
        <v>1</v>
      </c>
      <c r="N159" s="191" t="s">
        <v>38</v>
      </c>
      <c r="O159" s="68"/>
      <c r="P159" s="192">
        <f t="shared" si="11"/>
        <v>0</v>
      </c>
      <c r="Q159" s="192">
        <v>0</v>
      </c>
      <c r="R159" s="192">
        <f t="shared" si="12"/>
        <v>0</v>
      </c>
      <c r="S159" s="192">
        <v>0</v>
      </c>
      <c r="T159" s="193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4" t="s">
        <v>162</v>
      </c>
      <c r="AT159" s="194" t="s">
        <v>157</v>
      </c>
      <c r="AU159" s="194" t="s">
        <v>83</v>
      </c>
      <c r="AY159" s="14" t="s">
        <v>155</v>
      </c>
      <c r="BE159" s="195">
        <f t="shared" si="14"/>
        <v>0</v>
      </c>
      <c r="BF159" s="195">
        <f t="shared" si="15"/>
        <v>0</v>
      </c>
      <c r="BG159" s="195">
        <f t="shared" si="16"/>
        <v>0</v>
      </c>
      <c r="BH159" s="195">
        <f t="shared" si="17"/>
        <v>0</v>
      </c>
      <c r="BI159" s="195">
        <f t="shared" si="18"/>
        <v>0</v>
      </c>
      <c r="BJ159" s="14" t="s">
        <v>81</v>
      </c>
      <c r="BK159" s="195">
        <f t="shared" si="19"/>
        <v>0</v>
      </c>
      <c r="BL159" s="14" t="s">
        <v>162</v>
      </c>
      <c r="BM159" s="194" t="s">
        <v>343</v>
      </c>
    </row>
    <row r="160" spans="1:65" s="2" customFormat="1" ht="24.2" customHeight="1">
      <c r="A160" s="31"/>
      <c r="B160" s="32"/>
      <c r="C160" s="183" t="s">
        <v>345</v>
      </c>
      <c r="D160" s="183" t="s">
        <v>157</v>
      </c>
      <c r="E160" s="184" t="s">
        <v>1942</v>
      </c>
      <c r="F160" s="185" t="s">
        <v>2385</v>
      </c>
      <c r="G160" s="186" t="s">
        <v>290</v>
      </c>
      <c r="H160" s="187">
        <v>1</v>
      </c>
      <c r="I160" s="188"/>
      <c r="J160" s="189">
        <f t="shared" si="10"/>
        <v>0</v>
      </c>
      <c r="K160" s="185" t="s">
        <v>1</v>
      </c>
      <c r="L160" s="36"/>
      <c r="M160" s="190" t="s">
        <v>1</v>
      </c>
      <c r="N160" s="191" t="s">
        <v>38</v>
      </c>
      <c r="O160" s="68"/>
      <c r="P160" s="192">
        <f t="shared" si="11"/>
        <v>0</v>
      </c>
      <c r="Q160" s="192">
        <v>0</v>
      </c>
      <c r="R160" s="192">
        <f t="shared" si="12"/>
        <v>0</v>
      </c>
      <c r="S160" s="192">
        <v>0</v>
      </c>
      <c r="T160" s="193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162</v>
      </c>
      <c r="AT160" s="194" t="s">
        <v>157</v>
      </c>
      <c r="AU160" s="194" t="s">
        <v>83</v>
      </c>
      <c r="AY160" s="14" t="s">
        <v>155</v>
      </c>
      <c r="BE160" s="195">
        <f t="shared" si="14"/>
        <v>0</v>
      </c>
      <c r="BF160" s="195">
        <f t="shared" si="15"/>
        <v>0</v>
      </c>
      <c r="BG160" s="195">
        <f t="shared" si="16"/>
        <v>0</v>
      </c>
      <c r="BH160" s="195">
        <f t="shared" si="17"/>
        <v>0</v>
      </c>
      <c r="BI160" s="195">
        <f t="shared" si="18"/>
        <v>0</v>
      </c>
      <c r="BJ160" s="14" t="s">
        <v>81</v>
      </c>
      <c r="BK160" s="195">
        <f t="shared" si="19"/>
        <v>0</v>
      </c>
      <c r="BL160" s="14" t="s">
        <v>162</v>
      </c>
      <c r="BM160" s="194" t="s">
        <v>348</v>
      </c>
    </row>
    <row r="161" spans="1:65" s="2" customFormat="1" ht="16.5" customHeight="1">
      <c r="A161" s="31"/>
      <c r="B161" s="32"/>
      <c r="C161" s="183" t="s">
        <v>350</v>
      </c>
      <c r="D161" s="183" t="s">
        <v>157</v>
      </c>
      <c r="E161" s="184" t="s">
        <v>1845</v>
      </c>
      <c r="F161" s="185" t="s">
        <v>2386</v>
      </c>
      <c r="G161" s="186" t="s">
        <v>290</v>
      </c>
      <c r="H161" s="187">
        <v>1</v>
      </c>
      <c r="I161" s="188"/>
      <c r="J161" s="189">
        <f t="shared" si="10"/>
        <v>0</v>
      </c>
      <c r="K161" s="185" t="s">
        <v>1</v>
      </c>
      <c r="L161" s="36"/>
      <c r="M161" s="190" t="s">
        <v>1</v>
      </c>
      <c r="N161" s="191" t="s">
        <v>38</v>
      </c>
      <c r="O161" s="68"/>
      <c r="P161" s="192">
        <f t="shared" si="11"/>
        <v>0</v>
      </c>
      <c r="Q161" s="192">
        <v>0</v>
      </c>
      <c r="R161" s="192">
        <f t="shared" si="12"/>
        <v>0</v>
      </c>
      <c r="S161" s="192">
        <v>0</v>
      </c>
      <c r="T161" s="193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4" t="s">
        <v>162</v>
      </c>
      <c r="AT161" s="194" t="s">
        <v>157</v>
      </c>
      <c r="AU161" s="194" t="s">
        <v>83</v>
      </c>
      <c r="AY161" s="14" t="s">
        <v>155</v>
      </c>
      <c r="BE161" s="195">
        <f t="shared" si="14"/>
        <v>0</v>
      </c>
      <c r="BF161" s="195">
        <f t="shared" si="15"/>
        <v>0</v>
      </c>
      <c r="BG161" s="195">
        <f t="shared" si="16"/>
        <v>0</v>
      </c>
      <c r="BH161" s="195">
        <f t="shared" si="17"/>
        <v>0</v>
      </c>
      <c r="BI161" s="195">
        <f t="shared" si="18"/>
        <v>0</v>
      </c>
      <c r="BJ161" s="14" t="s">
        <v>81</v>
      </c>
      <c r="BK161" s="195">
        <f t="shared" si="19"/>
        <v>0</v>
      </c>
      <c r="BL161" s="14" t="s">
        <v>162</v>
      </c>
      <c r="BM161" s="194" t="s">
        <v>194</v>
      </c>
    </row>
    <row r="162" spans="1:65" s="2" customFormat="1" ht="24.2" customHeight="1">
      <c r="A162" s="31"/>
      <c r="B162" s="32"/>
      <c r="C162" s="183" t="s">
        <v>354</v>
      </c>
      <c r="D162" s="183" t="s">
        <v>157</v>
      </c>
      <c r="E162" s="184" t="s">
        <v>1850</v>
      </c>
      <c r="F162" s="185" t="s">
        <v>2387</v>
      </c>
      <c r="G162" s="186" t="s">
        <v>290</v>
      </c>
      <c r="H162" s="187">
        <v>1</v>
      </c>
      <c r="I162" s="188"/>
      <c r="J162" s="189">
        <f t="shared" si="10"/>
        <v>0</v>
      </c>
      <c r="K162" s="185" t="s">
        <v>1</v>
      </c>
      <c r="L162" s="36"/>
      <c r="M162" s="190" t="s">
        <v>1</v>
      </c>
      <c r="N162" s="191" t="s">
        <v>38</v>
      </c>
      <c r="O162" s="68"/>
      <c r="P162" s="192">
        <f t="shared" si="11"/>
        <v>0</v>
      </c>
      <c r="Q162" s="192">
        <v>0</v>
      </c>
      <c r="R162" s="192">
        <f t="shared" si="12"/>
        <v>0</v>
      </c>
      <c r="S162" s="192">
        <v>0</v>
      </c>
      <c r="T162" s="193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162</v>
      </c>
      <c r="AT162" s="194" t="s">
        <v>157</v>
      </c>
      <c r="AU162" s="194" t="s">
        <v>83</v>
      </c>
      <c r="AY162" s="14" t="s">
        <v>155</v>
      </c>
      <c r="BE162" s="195">
        <f t="shared" si="14"/>
        <v>0</v>
      </c>
      <c r="BF162" s="195">
        <f t="shared" si="15"/>
        <v>0</v>
      </c>
      <c r="BG162" s="195">
        <f t="shared" si="16"/>
        <v>0</v>
      </c>
      <c r="BH162" s="195">
        <f t="shared" si="17"/>
        <v>0</v>
      </c>
      <c r="BI162" s="195">
        <f t="shared" si="18"/>
        <v>0</v>
      </c>
      <c r="BJ162" s="14" t="s">
        <v>81</v>
      </c>
      <c r="BK162" s="195">
        <f t="shared" si="19"/>
        <v>0</v>
      </c>
      <c r="BL162" s="14" t="s">
        <v>162</v>
      </c>
      <c r="BM162" s="194" t="s">
        <v>222</v>
      </c>
    </row>
    <row r="163" spans="1:65" s="2" customFormat="1" ht="16.5" customHeight="1">
      <c r="A163" s="31"/>
      <c r="B163" s="32"/>
      <c r="C163" s="183" t="s">
        <v>359</v>
      </c>
      <c r="D163" s="183" t="s">
        <v>157</v>
      </c>
      <c r="E163" s="184" t="s">
        <v>1860</v>
      </c>
      <c r="F163" s="185" t="s">
        <v>1943</v>
      </c>
      <c r="G163" s="186" t="s">
        <v>290</v>
      </c>
      <c r="H163" s="187">
        <v>1</v>
      </c>
      <c r="I163" s="188"/>
      <c r="J163" s="189">
        <f t="shared" si="10"/>
        <v>0</v>
      </c>
      <c r="K163" s="185" t="s">
        <v>1</v>
      </c>
      <c r="L163" s="36"/>
      <c r="M163" s="190" t="s">
        <v>1</v>
      </c>
      <c r="N163" s="191" t="s">
        <v>38</v>
      </c>
      <c r="O163" s="68"/>
      <c r="P163" s="192">
        <f t="shared" si="11"/>
        <v>0</v>
      </c>
      <c r="Q163" s="192">
        <v>0</v>
      </c>
      <c r="R163" s="192">
        <f t="shared" si="12"/>
        <v>0</v>
      </c>
      <c r="S163" s="192">
        <v>0</v>
      </c>
      <c r="T163" s="193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4" t="s">
        <v>162</v>
      </c>
      <c r="AT163" s="194" t="s">
        <v>157</v>
      </c>
      <c r="AU163" s="194" t="s">
        <v>83</v>
      </c>
      <c r="AY163" s="14" t="s">
        <v>155</v>
      </c>
      <c r="BE163" s="195">
        <f t="shared" si="14"/>
        <v>0</v>
      </c>
      <c r="BF163" s="195">
        <f t="shared" si="15"/>
        <v>0</v>
      </c>
      <c r="BG163" s="195">
        <f t="shared" si="16"/>
        <v>0</v>
      </c>
      <c r="BH163" s="195">
        <f t="shared" si="17"/>
        <v>0</v>
      </c>
      <c r="BI163" s="195">
        <f t="shared" si="18"/>
        <v>0</v>
      </c>
      <c r="BJ163" s="14" t="s">
        <v>81</v>
      </c>
      <c r="BK163" s="195">
        <f t="shared" si="19"/>
        <v>0</v>
      </c>
      <c r="BL163" s="14" t="s">
        <v>162</v>
      </c>
      <c r="BM163" s="194" t="s">
        <v>362</v>
      </c>
    </row>
    <row r="164" spans="1:65" s="2" customFormat="1" ht="24.2" customHeight="1">
      <c r="A164" s="31"/>
      <c r="B164" s="32"/>
      <c r="C164" s="183" t="s">
        <v>269</v>
      </c>
      <c r="D164" s="183" t="s">
        <v>157</v>
      </c>
      <c r="E164" s="184" t="s">
        <v>1391</v>
      </c>
      <c r="F164" s="185" t="s">
        <v>1831</v>
      </c>
      <c r="G164" s="186" t="s">
        <v>290</v>
      </c>
      <c r="H164" s="187">
        <v>1</v>
      </c>
      <c r="I164" s="188"/>
      <c r="J164" s="189">
        <f t="shared" si="10"/>
        <v>0</v>
      </c>
      <c r="K164" s="185" t="s">
        <v>1</v>
      </c>
      <c r="L164" s="36"/>
      <c r="M164" s="190" t="s">
        <v>1</v>
      </c>
      <c r="N164" s="191" t="s">
        <v>38</v>
      </c>
      <c r="O164" s="68"/>
      <c r="P164" s="192">
        <f t="shared" si="11"/>
        <v>0</v>
      </c>
      <c r="Q164" s="192">
        <v>0</v>
      </c>
      <c r="R164" s="192">
        <f t="shared" si="12"/>
        <v>0</v>
      </c>
      <c r="S164" s="192">
        <v>0</v>
      </c>
      <c r="T164" s="193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162</v>
      </c>
      <c r="AT164" s="194" t="s">
        <v>157</v>
      </c>
      <c r="AU164" s="194" t="s">
        <v>83</v>
      </c>
      <c r="AY164" s="14" t="s">
        <v>155</v>
      </c>
      <c r="BE164" s="195">
        <f t="shared" si="14"/>
        <v>0</v>
      </c>
      <c r="BF164" s="195">
        <f t="shared" si="15"/>
        <v>0</v>
      </c>
      <c r="BG164" s="195">
        <f t="shared" si="16"/>
        <v>0</v>
      </c>
      <c r="BH164" s="195">
        <f t="shared" si="17"/>
        <v>0</v>
      </c>
      <c r="BI164" s="195">
        <f t="shared" si="18"/>
        <v>0</v>
      </c>
      <c r="BJ164" s="14" t="s">
        <v>81</v>
      </c>
      <c r="BK164" s="195">
        <f t="shared" si="19"/>
        <v>0</v>
      </c>
      <c r="BL164" s="14" t="s">
        <v>162</v>
      </c>
      <c r="BM164" s="194" t="s">
        <v>366</v>
      </c>
    </row>
    <row r="165" spans="1:65" s="2" customFormat="1" ht="24.2" customHeight="1">
      <c r="A165" s="31"/>
      <c r="B165" s="32"/>
      <c r="C165" s="183" t="s">
        <v>368</v>
      </c>
      <c r="D165" s="183" t="s">
        <v>157</v>
      </c>
      <c r="E165" s="184" t="s">
        <v>1489</v>
      </c>
      <c r="F165" s="185" t="s">
        <v>1832</v>
      </c>
      <c r="G165" s="186" t="s">
        <v>290</v>
      </c>
      <c r="H165" s="187">
        <v>1</v>
      </c>
      <c r="I165" s="188"/>
      <c r="J165" s="189">
        <f t="shared" si="10"/>
        <v>0</v>
      </c>
      <c r="K165" s="185" t="s">
        <v>1</v>
      </c>
      <c r="L165" s="36"/>
      <c r="M165" s="190" t="s">
        <v>1</v>
      </c>
      <c r="N165" s="191" t="s">
        <v>38</v>
      </c>
      <c r="O165" s="68"/>
      <c r="P165" s="192">
        <f t="shared" si="11"/>
        <v>0</v>
      </c>
      <c r="Q165" s="192">
        <v>0</v>
      </c>
      <c r="R165" s="192">
        <f t="shared" si="12"/>
        <v>0</v>
      </c>
      <c r="S165" s="192">
        <v>0</v>
      </c>
      <c r="T165" s="193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4" t="s">
        <v>162</v>
      </c>
      <c r="AT165" s="194" t="s">
        <v>157</v>
      </c>
      <c r="AU165" s="194" t="s">
        <v>83</v>
      </c>
      <c r="AY165" s="14" t="s">
        <v>155</v>
      </c>
      <c r="BE165" s="195">
        <f t="shared" si="14"/>
        <v>0</v>
      </c>
      <c r="BF165" s="195">
        <f t="shared" si="15"/>
        <v>0</v>
      </c>
      <c r="BG165" s="195">
        <f t="shared" si="16"/>
        <v>0</v>
      </c>
      <c r="BH165" s="195">
        <f t="shared" si="17"/>
        <v>0</v>
      </c>
      <c r="BI165" s="195">
        <f t="shared" si="18"/>
        <v>0</v>
      </c>
      <c r="BJ165" s="14" t="s">
        <v>81</v>
      </c>
      <c r="BK165" s="195">
        <f t="shared" si="19"/>
        <v>0</v>
      </c>
      <c r="BL165" s="14" t="s">
        <v>162</v>
      </c>
      <c r="BM165" s="194" t="s">
        <v>371</v>
      </c>
    </row>
    <row r="166" spans="1:65" s="2" customFormat="1" ht="33" customHeight="1">
      <c r="A166" s="31"/>
      <c r="B166" s="32"/>
      <c r="C166" s="183" t="s">
        <v>274</v>
      </c>
      <c r="D166" s="183" t="s">
        <v>157</v>
      </c>
      <c r="E166" s="184" t="s">
        <v>1481</v>
      </c>
      <c r="F166" s="185" t="s">
        <v>2388</v>
      </c>
      <c r="G166" s="186" t="s">
        <v>290</v>
      </c>
      <c r="H166" s="187">
        <v>1</v>
      </c>
      <c r="I166" s="188"/>
      <c r="J166" s="189">
        <f t="shared" si="10"/>
        <v>0</v>
      </c>
      <c r="K166" s="185" t="s">
        <v>1</v>
      </c>
      <c r="L166" s="36"/>
      <c r="M166" s="190" t="s">
        <v>1</v>
      </c>
      <c r="N166" s="191" t="s">
        <v>38</v>
      </c>
      <c r="O166" s="68"/>
      <c r="P166" s="192">
        <f t="shared" si="11"/>
        <v>0</v>
      </c>
      <c r="Q166" s="192">
        <v>0</v>
      </c>
      <c r="R166" s="192">
        <f t="shared" si="12"/>
        <v>0</v>
      </c>
      <c r="S166" s="192">
        <v>0</v>
      </c>
      <c r="T166" s="193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162</v>
      </c>
      <c r="AT166" s="194" t="s">
        <v>157</v>
      </c>
      <c r="AU166" s="194" t="s">
        <v>83</v>
      </c>
      <c r="AY166" s="14" t="s">
        <v>155</v>
      </c>
      <c r="BE166" s="195">
        <f t="shared" si="14"/>
        <v>0</v>
      </c>
      <c r="BF166" s="195">
        <f t="shared" si="15"/>
        <v>0</v>
      </c>
      <c r="BG166" s="195">
        <f t="shared" si="16"/>
        <v>0</v>
      </c>
      <c r="BH166" s="195">
        <f t="shared" si="17"/>
        <v>0</v>
      </c>
      <c r="BI166" s="195">
        <f t="shared" si="18"/>
        <v>0</v>
      </c>
      <c r="BJ166" s="14" t="s">
        <v>81</v>
      </c>
      <c r="BK166" s="195">
        <f t="shared" si="19"/>
        <v>0</v>
      </c>
      <c r="BL166" s="14" t="s">
        <v>162</v>
      </c>
      <c r="BM166" s="194" t="s">
        <v>375</v>
      </c>
    </row>
    <row r="167" spans="1:65" s="284" customFormat="1" ht="33" customHeight="1">
      <c r="A167" s="270"/>
      <c r="B167" s="32"/>
      <c r="C167" s="278">
        <v>47</v>
      </c>
      <c r="D167" s="278" t="s">
        <v>157</v>
      </c>
      <c r="E167" s="279" t="s">
        <v>1783</v>
      </c>
      <c r="F167" s="280" t="s">
        <v>1784</v>
      </c>
      <c r="G167" s="281" t="s">
        <v>290</v>
      </c>
      <c r="H167" s="282">
        <v>2</v>
      </c>
      <c r="I167" s="188"/>
      <c r="J167" s="391">
        <f t="shared" si="10"/>
        <v>0</v>
      </c>
      <c r="K167" s="363"/>
      <c r="L167" s="36"/>
      <c r="M167" s="190" t="s">
        <v>1</v>
      </c>
      <c r="N167" s="191" t="s">
        <v>38</v>
      </c>
      <c r="O167" s="68"/>
      <c r="P167" s="192">
        <f t="shared" si="11"/>
        <v>0</v>
      </c>
      <c r="Q167" s="192">
        <v>0</v>
      </c>
      <c r="R167" s="192">
        <f t="shared" si="12"/>
        <v>0</v>
      </c>
      <c r="S167" s="192">
        <v>0</v>
      </c>
      <c r="T167" s="193">
        <f t="shared" si="13"/>
        <v>0</v>
      </c>
      <c r="U167" s="270"/>
      <c r="V167" s="270"/>
      <c r="W167" s="270"/>
      <c r="X167" s="270"/>
      <c r="Y167" s="270"/>
      <c r="Z167" s="270"/>
      <c r="AA167" s="270"/>
      <c r="AB167" s="270"/>
      <c r="AC167" s="270"/>
      <c r="AD167" s="270"/>
      <c r="AE167" s="270"/>
      <c r="AR167" s="194"/>
      <c r="AT167" s="194"/>
      <c r="AU167" s="194"/>
      <c r="AY167" s="14" t="s">
        <v>155</v>
      </c>
      <c r="BE167" s="195">
        <f t="shared" si="14"/>
        <v>0</v>
      </c>
      <c r="BF167" s="195">
        <f t="shared" si="15"/>
        <v>0</v>
      </c>
      <c r="BG167" s="195">
        <f t="shared" si="16"/>
        <v>0</v>
      </c>
      <c r="BH167" s="195">
        <f t="shared" si="17"/>
        <v>0</v>
      </c>
      <c r="BI167" s="195">
        <f t="shared" si="18"/>
        <v>0</v>
      </c>
      <c r="BJ167" s="14" t="s">
        <v>81</v>
      </c>
      <c r="BK167" s="195">
        <f t="shared" si="19"/>
        <v>0</v>
      </c>
      <c r="BL167" s="14" t="s">
        <v>162</v>
      </c>
      <c r="BM167" s="194">
        <v>93</v>
      </c>
    </row>
    <row r="168" spans="1:65" s="284" customFormat="1" ht="33" customHeight="1">
      <c r="A168" s="270"/>
      <c r="B168" s="32"/>
      <c r="C168" s="278">
        <v>48</v>
      </c>
      <c r="D168" s="278" t="s">
        <v>157</v>
      </c>
      <c r="E168" s="279" t="s">
        <v>1785</v>
      </c>
      <c r="F168" s="280" t="s">
        <v>1786</v>
      </c>
      <c r="G168" s="281" t="s">
        <v>290</v>
      </c>
      <c r="H168" s="282">
        <v>1</v>
      </c>
      <c r="I168" s="188"/>
      <c r="J168" s="391">
        <f t="shared" si="10"/>
        <v>0</v>
      </c>
      <c r="K168" s="363"/>
      <c r="L168" s="36"/>
      <c r="M168" s="190" t="s">
        <v>1</v>
      </c>
      <c r="N168" s="191" t="s">
        <v>38</v>
      </c>
      <c r="O168" s="68"/>
      <c r="P168" s="192">
        <f t="shared" si="11"/>
        <v>0</v>
      </c>
      <c r="Q168" s="192">
        <v>0</v>
      </c>
      <c r="R168" s="192">
        <f t="shared" si="12"/>
        <v>0</v>
      </c>
      <c r="S168" s="192">
        <v>0</v>
      </c>
      <c r="T168" s="193">
        <f t="shared" si="13"/>
        <v>0</v>
      </c>
      <c r="U168" s="270"/>
      <c r="V168" s="270"/>
      <c r="W168" s="270"/>
      <c r="X168" s="270"/>
      <c r="Y168" s="270"/>
      <c r="Z168" s="270"/>
      <c r="AA168" s="270"/>
      <c r="AB168" s="270"/>
      <c r="AC168" s="270"/>
      <c r="AD168" s="270"/>
      <c r="AE168" s="270"/>
      <c r="AR168" s="194"/>
      <c r="AT168" s="194"/>
      <c r="AU168" s="194"/>
      <c r="AY168" s="14" t="s">
        <v>155</v>
      </c>
      <c r="BE168" s="195">
        <f t="shared" si="14"/>
        <v>0</v>
      </c>
      <c r="BF168" s="195">
        <f t="shared" si="15"/>
        <v>0</v>
      </c>
      <c r="BG168" s="195">
        <f t="shared" si="16"/>
        <v>0</v>
      </c>
      <c r="BH168" s="195">
        <f t="shared" si="17"/>
        <v>0</v>
      </c>
      <c r="BI168" s="195">
        <f t="shared" si="18"/>
        <v>0</v>
      </c>
      <c r="BJ168" s="14" t="s">
        <v>81</v>
      </c>
      <c r="BK168" s="195">
        <f t="shared" si="19"/>
        <v>0</v>
      </c>
      <c r="BL168" s="14" t="s">
        <v>162</v>
      </c>
      <c r="BM168" s="194" t="s">
        <v>375</v>
      </c>
    </row>
    <row r="169" spans="1:65" s="2" customFormat="1" ht="39">
      <c r="A169" s="31"/>
      <c r="B169" s="32"/>
      <c r="C169" s="33"/>
      <c r="D169" s="201" t="s">
        <v>168</v>
      </c>
      <c r="E169" s="33"/>
      <c r="F169" s="202" t="s">
        <v>1944</v>
      </c>
      <c r="G169" s="33"/>
      <c r="H169" s="33"/>
      <c r="I169" s="198"/>
      <c r="J169" s="33"/>
      <c r="K169" s="33"/>
      <c r="L169" s="36"/>
      <c r="M169" s="199"/>
      <c r="N169" s="200"/>
      <c r="O169" s="68"/>
      <c r="P169" s="68"/>
      <c r="Q169" s="68"/>
      <c r="R169" s="68"/>
      <c r="S169" s="68"/>
      <c r="T169" s="69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4" t="s">
        <v>168</v>
      </c>
      <c r="AU169" s="14" t="s">
        <v>83</v>
      </c>
    </row>
    <row r="170" spans="1:65" s="2" customFormat="1" ht="24.2" customHeight="1">
      <c r="A170" s="31"/>
      <c r="B170" s="32"/>
      <c r="C170" s="183" t="s">
        <v>377</v>
      </c>
      <c r="D170" s="183" t="s">
        <v>157</v>
      </c>
      <c r="E170" s="184" t="s">
        <v>1679</v>
      </c>
      <c r="F170" s="185" t="s">
        <v>2389</v>
      </c>
      <c r="G170" s="186" t="s">
        <v>290</v>
      </c>
      <c r="H170" s="187">
        <v>1</v>
      </c>
      <c r="I170" s="188"/>
      <c r="J170" s="189">
        <f t="shared" ref="J170:J175" si="20">ROUND(I170*H170,2)</f>
        <v>0</v>
      </c>
      <c r="K170" s="185" t="s">
        <v>1</v>
      </c>
      <c r="L170" s="36"/>
      <c r="M170" s="190" t="s">
        <v>1</v>
      </c>
      <c r="N170" s="191" t="s">
        <v>38</v>
      </c>
      <c r="O170" s="68"/>
      <c r="P170" s="192">
        <f t="shared" ref="P170:P175" si="21">O170*H170</f>
        <v>0</v>
      </c>
      <c r="Q170" s="192">
        <v>0</v>
      </c>
      <c r="R170" s="192">
        <f t="shared" ref="R170:R175" si="22">Q170*H170</f>
        <v>0</v>
      </c>
      <c r="S170" s="192">
        <v>0</v>
      </c>
      <c r="T170" s="193">
        <f t="shared" ref="T170:T175" si="23"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4" t="s">
        <v>162</v>
      </c>
      <c r="AT170" s="194" t="s">
        <v>157</v>
      </c>
      <c r="AU170" s="194" t="s">
        <v>83</v>
      </c>
      <c r="AY170" s="14" t="s">
        <v>155</v>
      </c>
      <c r="BE170" s="195">
        <f t="shared" ref="BE170:BE175" si="24">IF(N170="základní",J170,0)</f>
        <v>0</v>
      </c>
      <c r="BF170" s="195">
        <f t="shared" ref="BF170:BF175" si="25">IF(N170="snížená",J170,0)</f>
        <v>0</v>
      </c>
      <c r="BG170" s="195">
        <f t="shared" ref="BG170:BG175" si="26">IF(N170="zákl. přenesená",J170,0)</f>
        <v>0</v>
      </c>
      <c r="BH170" s="195">
        <f t="shared" ref="BH170:BH175" si="27">IF(N170="sníž. přenesená",J170,0)</f>
        <v>0</v>
      </c>
      <c r="BI170" s="195">
        <f t="shared" ref="BI170:BI175" si="28">IF(N170="nulová",J170,0)</f>
        <v>0</v>
      </c>
      <c r="BJ170" s="14" t="s">
        <v>81</v>
      </c>
      <c r="BK170" s="195">
        <f t="shared" ref="BK170:BK175" si="29">ROUND(I170*H170,2)</f>
        <v>0</v>
      </c>
      <c r="BL170" s="14" t="s">
        <v>162</v>
      </c>
      <c r="BM170" s="194" t="s">
        <v>380</v>
      </c>
    </row>
    <row r="171" spans="1:65" s="2" customFormat="1" ht="24.2" customHeight="1">
      <c r="A171" s="31"/>
      <c r="B171" s="32"/>
      <c r="C171" s="183" t="s">
        <v>279</v>
      </c>
      <c r="D171" s="183" t="s">
        <v>157</v>
      </c>
      <c r="E171" s="184" t="s">
        <v>1257</v>
      </c>
      <c r="F171" s="185" t="s">
        <v>2390</v>
      </c>
      <c r="G171" s="186" t="s">
        <v>290</v>
      </c>
      <c r="H171" s="187">
        <v>2</v>
      </c>
      <c r="I171" s="188"/>
      <c r="J171" s="189">
        <f t="shared" si="20"/>
        <v>0</v>
      </c>
      <c r="K171" s="185" t="s">
        <v>1</v>
      </c>
      <c r="L171" s="36"/>
      <c r="M171" s="190" t="s">
        <v>1</v>
      </c>
      <c r="N171" s="191" t="s">
        <v>38</v>
      </c>
      <c r="O171" s="68"/>
      <c r="P171" s="192">
        <f t="shared" si="21"/>
        <v>0</v>
      </c>
      <c r="Q171" s="192">
        <v>0</v>
      </c>
      <c r="R171" s="192">
        <f t="shared" si="22"/>
        <v>0</v>
      </c>
      <c r="S171" s="192">
        <v>0</v>
      </c>
      <c r="T171" s="193">
        <f t="shared" si="2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4" t="s">
        <v>162</v>
      </c>
      <c r="AT171" s="194" t="s">
        <v>157</v>
      </c>
      <c r="AU171" s="194" t="s">
        <v>83</v>
      </c>
      <c r="AY171" s="14" t="s">
        <v>155</v>
      </c>
      <c r="BE171" s="195">
        <f t="shared" si="24"/>
        <v>0</v>
      </c>
      <c r="BF171" s="195">
        <f t="shared" si="25"/>
        <v>0</v>
      </c>
      <c r="BG171" s="195">
        <f t="shared" si="26"/>
        <v>0</v>
      </c>
      <c r="BH171" s="195">
        <f t="shared" si="27"/>
        <v>0</v>
      </c>
      <c r="BI171" s="195">
        <f t="shared" si="28"/>
        <v>0</v>
      </c>
      <c r="BJ171" s="14" t="s">
        <v>81</v>
      </c>
      <c r="BK171" s="195">
        <f t="shared" si="29"/>
        <v>0</v>
      </c>
      <c r="BL171" s="14" t="s">
        <v>162</v>
      </c>
      <c r="BM171" s="194" t="s">
        <v>384</v>
      </c>
    </row>
    <row r="172" spans="1:65" s="2" customFormat="1" ht="24.2" customHeight="1">
      <c r="A172" s="31"/>
      <c r="B172" s="32"/>
      <c r="C172" s="183" t="s">
        <v>386</v>
      </c>
      <c r="D172" s="183" t="s">
        <v>157</v>
      </c>
      <c r="E172" s="184" t="s">
        <v>1392</v>
      </c>
      <c r="F172" s="185" t="s">
        <v>2391</v>
      </c>
      <c r="G172" s="186" t="s">
        <v>290</v>
      </c>
      <c r="H172" s="187">
        <v>28</v>
      </c>
      <c r="I172" s="188"/>
      <c r="J172" s="189">
        <f t="shared" si="20"/>
        <v>0</v>
      </c>
      <c r="K172" s="185" t="s">
        <v>1</v>
      </c>
      <c r="L172" s="36"/>
      <c r="M172" s="190" t="s">
        <v>1</v>
      </c>
      <c r="N172" s="191" t="s">
        <v>38</v>
      </c>
      <c r="O172" s="68"/>
      <c r="P172" s="192">
        <f t="shared" si="21"/>
        <v>0</v>
      </c>
      <c r="Q172" s="192">
        <v>0</v>
      </c>
      <c r="R172" s="192">
        <f t="shared" si="22"/>
        <v>0</v>
      </c>
      <c r="S172" s="192">
        <v>0</v>
      </c>
      <c r="T172" s="193">
        <f t="shared" si="2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4" t="s">
        <v>162</v>
      </c>
      <c r="AT172" s="194" t="s">
        <v>157</v>
      </c>
      <c r="AU172" s="194" t="s">
        <v>83</v>
      </c>
      <c r="AY172" s="14" t="s">
        <v>155</v>
      </c>
      <c r="BE172" s="195">
        <f t="shared" si="24"/>
        <v>0</v>
      </c>
      <c r="BF172" s="195">
        <f t="shared" si="25"/>
        <v>0</v>
      </c>
      <c r="BG172" s="195">
        <f t="shared" si="26"/>
        <v>0</v>
      </c>
      <c r="BH172" s="195">
        <f t="shared" si="27"/>
        <v>0</v>
      </c>
      <c r="BI172" s="195">
        <f t="shared" si="28"/>
        <v>0</v>
      </c>
      <c r="BJ172" s="14" t="s">
        <v>81</v>
      </c>
      <c r="BK172" s="195">
        <f t="shared" si="29"/>
        <v>0</v>
      </c>
      <c r="BL172" s="14" t="s">
        <v>162</v>
      </c>
      <c r="BM172" s="194" t="s">
        <v>389</v>
      </c>
    </row>
    <row r="173" spans="1:65" s="2" customFormat="1" ht="24.2" customHeight="1">
      <c r="A173" s="31"/>
      <c r="B173" s="32"/>
      <c r="C173" s="183" t="s">
        <v>284</v>
      </c>
      <c r="D173" s="183" t="s">
        <v>157</v>
      </c>
      <c r="E173" s="184" t="s">
        <v>1472</v>
      </c>
      <c r="F173" s="185" t="s">
        <v>2392</v>
      </c>
      <c r="G173" s="186" t="s">
        <v>290</v>
      </c>
      <c r="H173" s="187">
        <v>95</v>
      </c>
      <c r="I173" s="188"/>
      <c r="J173" s="189">
        <f t="shared" si="20"/>
        <v>0</v>
      </c>
      <c r="K173" s="185" t="s">
        <v>1</v>
      </c>
      <c r="L173" s="36"/>
      <c r="M173" s="190" t="s">
        <v>1</v>
      </c>
      <c r="N173" s="191" t="s">
        <v>38</v>
      </c>
      <c r="O173" s="68"/>
      <c r="P173" s="192">
        <f t="shared" si="21"/>
        <v>0</v>
      </c>
      <c r="Q173" s="192">
        <v>0</v>
      </c>
      <c r="R173" s="192">
        <f t="shared" si="22"/>
        <v>0</v>
      </c>
      <c r="S173" s="192">
        <v>0</v>
      </c>
      <c r="T173" s="193">
        <f t="shared" si="2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4" t="s">
        <v>162</v>
      </c>
      <c r="AT173" s="194" t="s">
        <v>157</v>
      </c>
      <c r="AU173" s="194" t="s">
        <v>83</v>
      </c>
      <c r="AY173" s="14" t="s">
        <v>155</v>
      </c>
      <c r="BE173" s="195">
        <f t="shared" si="24"/>
        <v>0</v>
      </c>
      <c r="BF173" s="195">
        <f t="shared" si="25"/>
        <v>0</v>
      </c>
      <c r="BG173" s="195">
        <f t="shared" si="26"/>
        <v>0</v>
      </c>
      <c r="BH173" s="195">
        <f t="shared" si="27"/>
        <v>0</v>
      </c>
      <c r="BI173" s="195">
        <f t="shared" si="28"/>
        <v>0</v>
      </c>
      <c r="BJ173" s="14" t="s">
        <v>81</v>
      </c>
      <c r="BK173" s="195">
        <f t="shared" si="29"/>
        <v>0</v>
      </c>
      <c r="BL173" s="14" t="s">
        <v>162</v>
      </c>
      <c r="BM173" s="194" t="s">
        <v>400</v>
      </c>
    </row>
    <row r="174" spans="1:65" s="2" customFormat="1" ht="24.2" customHeight="1">
      <c r="A174" s="31"/>
      <c r="B174" s="32"/>
      <c r="C174" s="183" t="s">
        <v>402</v>
      </c>
      <c r="D174" s="183" t="s">
        <v>157</v>
      </c>
      <c r="E174" s="184" t="s">
        <v>1491</v>
      </c>
      <c r="F174" s="185" t="s">
        <v>2393</v>
      </c>
      <c r="G174" s="186" t="s">
        <v>290</v>
      </c>
      <c r="H174" s="187">
        <v>4</v>
      </c>
      <c r="I174" s="188"/>
      <c r="J174" s="189">
        <f t="shared" si="20"/>
        <v>0</v>
      </c>
      <c r="K174" s="185" t="s">
        <v>1</v>
      </c>
      <c r="L174" s="36"/>
      <c r="M174" s="190" t="s">
        <v>1</v>
      </c>
      <c r="N174" s="191" t="s">
        <v>38</v>
      </c>
      <c r="O174" s="68"/>
      <c r="P174" s="192">
        <f t="shared" si="21"/>
        <v>0</v>
      </c>
      <c r="Q174" s="192">
        <v>0</v>
      </c>
      <c r="R174" s="192">
        <f t="shared" si="22"/>
        <v>0</v>
      </c>
      <c r="S174" s="192">
        <v>0</v>
      </c>
      <c r="T174" s="193">
        <f t="shared" si="2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4" t="s">
        <v>162</v>
      </c>
      <c r="AT174" s="194" t="s">
        <v>157</v>
      </c>
      <c r="AU174" s="194" t="s">
        <v>83</v>
      </c>
      <c r="AY174" s="14" t="s">
        <v>155</v>
      </c>
      <c r="BE174" s="195">
        <f t="shared" si="24"/>
        <v>0</v>
      </c>
      <c r="BF174" s="195">
        <f t="shared" si="25"/>
        <v>0</v>
      </c>
      <c r="BG174" s="195">
        <f t="shared" si="26"/>
        <v>0</v>
      </c>
      <c r="BH174" s="195">
        <f t="shared" si="27"/>
        <v>0</v>
      </c>
      <c r="BI174" s="195">
        <f t="shared" si="28"/>
        <v>0</v>
      </c>
      <c r="BJ174" s="14" t="s">
        <v>81</v>
      </c>
      <c r="BK174" s="195">
        <f t="shared" si="29"/>
        <v>0</v>
      </c>
      <c r="BL174" s="14" t="s">
        <v>162</v>
      </c>
      <c r="BM174" s="194" t="s">
        <v>405</v>
      </c>
    </row>
    <row r="175" spans="1:65" s="2" customFormat="1" ht="16.5" customHeight="1">
      <c r="A175" s="31"/>
      <c r="B175" s="32"/>
      <c r="C175" s="183" t="s">
        <v>291</v>
      </c>
      <c r="D175" s="183" t="s">
        <v>157</v>
      </c>
      <c r="E175" s="184" t="s">
        <v>1479</v>
      </c>
      <c r="F175" s="185" t="s">
        <v>1945</v>
      </c>
      <c r="G175" s="186" t="s">
        <v>290</v>
      </c>
      <c r="H175" s="187">
        <v>25</v>
      </c>
      <c r="I175" s="188"/>
      <c r="J175" s="189">
        <f t="shared" si="20"/>
        <v>0</v>
      </c>
      <c r="K175" s="185" t="s">
        <v>1</v>
      </c>
      <c r="L175" s="36"/>
      <c r="M175" s="218" t="s">
        <v>1</v>
      </c>
      <c r="N175" s="219" t="s">
        <v>38</v>
      </c>
      <c r="O175" s="215"/>
      <c r="P175" s="220">
        <f t="shared" si="21"/>
        <v>0</v>
      </c>
      <c r="Q175" s="220">
        <v>0</v>
      </c>
      <c r="R175" s="220">
        <f t="shared" si="22"/>
        <v>0</v>
      </c>
      <c r="S175" s="220">
        <v>0</v>
      </c>
      <c r="T175" s="221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4" t="s">
        <v>162</v>
      </c>
      <c r="AT175" s="194" t="s">
        <v>157</v>
      </c>
      <c r="AU175" s="194" t="s">
        <v>83</v>
      </c>
      <c r="AY175" s="14" t="s">
        <v>155</v>
      </c>
      <c r="BE175" s="195">
        <f t="shared" si="24"/>
        <v>0</v>
      </c>
      <c r="BF175" s="195">
        <f t="shared" si="25"/>
        <v>0</v>
      </c>
      <c r="BG175" s="195">
        <f t="shared" si="26"/>
        <v>0</v>
      </c>
      <c r="BH175" s="195">
        <f t="shared" si="27"/>
        <v>0</v>
      </c>
      <c r="BI175" s="195">
        <f t="shared" si="28"/>
        <v>0</v>
      </c>
      <c r="BJ175" s="14" t="s">
        <v>81</v>
      </c>
      <c r="BK175" s="195">
        <f t="shared" si="29"/>
        <v>0</v>
      </c>
      <c r="BL175" s="14" t="s">
        <v>162</v>
      </c>
      <c r="BM175" s="194" t="s">
        <v>408</v>
      </c>
    </row>
    <row r="176" spans="1:65" s="2" customFormat="1" ht="6.95" customHeight="1">
      <c r="A176" s="31"/>
      <c r="B176" s="51"/>
      <c r="C176" s="52"/>
      <c r="D176" s="52"/>
      <c r="E176" s="52"/>
      <c r="F176" s="52"/>
      <c r="G176" s="52"/>
      <c r="H176" s="52"/>
      <c r="I176" s="52"/>
      <c r="J176" s="52"/>
      <c r="K176" s="52"/>
      <c r="L176" s="36"/>
      <c r="M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</row>
  </sheetData>
  <sheetProtection algorithmName="SHA-512" hashValue="rFLpcO0RIhigUtgYQrI4jh9Qnmi/z9QGuWVS1sLtbzokMvljo6Z5bDnPT33ueCkj4UpxdxIHkM6wEZbFp+HA7w==" saltValue="zdR/PtHn5BxK7Reu6qui3A==" spinCount="100000" sheet="1" objects="1" scenarios="1" formatColumns="0" formatRows="0" autoFilter="0"/>
  <autoFilter ref="C118:K175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3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1"/>
  <sheetViews>
    <sheetView showGridLines="0" topLeftCell="A80" workbookViewId="0">
      <selection activeCell="K97" sqref="K97"/>
    </sheetView>
  </sheetViews>
  <sheetFormatPr defaultRowHeight="11.25"/>
  <cols>
    <col min="1" max="1" width="8.33203125" style="283" customWidth="1"/>
    <col min="2" max="2" width="1.1640625" style="283" customWidth="1"/>
    <col min="3" max="3" width="4.1640625" style="283" customWidth="1"/>
    <col min="4" max="4" width="4.33203125" style="283" customWidth="1"/>
    <col min="5" max="5" width="17.1640625" style="283" customWidth="1"/>
    <col min="6" max="6" width="100.83203125" style="283" customWidth="1"/>
    <col min="7" max="7" width="7.5" style="283" customWidth="1"/>
    <col min="8" max="8" width="14" style="283" customWidth="1"/>
    <col min="9" max="9" width="15.83203125" style="283" customWidth="1"/>
    <col min="10" max="11" width="22.33203125" style="283" customWidth="1"/>
    <col min="12" max="12" width="9.33203125" style="283" customWidth="1"/>
    <col min="13" max="13" width="10.83203125" style="283" hidden="1" customWidth="1"/>
    <col min="14" max="14" width="9.33203125" style="283" hidden="1" customWidth="1"/>
    <col min="15" max="20" width="14.1640625" style="283" hidden="1" customWidth="1"/>
    <col min="21" max="21" width="16.33203125" style="283" customWidth="1"/>
    <col min="22" max="22" width="12.33203125" style="283" customWidth="1"/>
    <col min="23" max="23" width="16.33203125" style="283" customWidth="1"/>
    <col min="24" max="24" width="12.33203125" style="283" customWidth="1"/>
    <col min="25" max="25" width="15" style="283" customWidth="1"/>
    <col min="26" max="26" width="11" style="283" customWidth="1"/>
    <col min="27" max="27" width="15" style="283" customWidth="1"/>
    <col min="28" max="28" width="16.33203125" style="283" customWidth="1"/>
    <col min="29" max="29" width="11" style="283" customWidth="1"/>
    <col min="30" max="30" width="15" style="283" customWidth="1"/>
    <col min="31" max="31" width="16.33203125" style="283" customWidth="1"/>
    <col min="32" max="16384" width="9.33203125" style="283"/>
  </cols>
  <sheetData>
    <row r="2" spans="2:46" ht="36.950000000000003" customHeight="1">
      <c r="L2" s="582" t="s">
        <v>2366</v>
      </c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291" t="s">
        <v>2473</v>
      </c>
    </row>
    <row r="3" spans="2:46" ht="6.95" customHeight="1">
      <c r="B3" s="292"/>
      <c r="C3" s="293"/>
      <c r="D3" s="293"/>
      <c r="E3" s="293"/>
      <c r="F3" s="293"/>
      <c r="G3" s="293"/>
      <c r="H3" s="293"/>
      <c r="I3" s="293"/>
      <c r="J3" s="293"/>
      <c r="K3" s="293"/>
      <c r="L3" s="294"/>
      <c r="AT3" s="291" t="s">
        <v>83</v>
      </c>
    </row>
    <row r="4" spans="2:46" ht="24.95" customHeight="1">
      <c r="B4" s="294"/>
      <c r="D4" s="295" t="s">
        <v>115</v>
      </c>
      <c r="L4" s="294"/>
      <c r="M4" s="320" t="s">
        <v>10</v>
      </c>
      <c r="AT4" s="291" t="s">
        <v>4</v>
      </c>
    </row>
    <row r="5" spans="2:46" ht="6.95" customHeight="1">
      <c r="B5" s="294"/>
      <c r="L5" s="294"/>
    </row>
    <row r="6" spans="2:46" ht="12" customHeight="1">
      <c r="B6" s="294"/>
      <c r="D6" s="297" t="s">
        <v>16</v>
      </c>
      <c r="L6" s="294"/>
    </row>
    <row r="7" spans="2:46" ht="16.5" customHeight="1">
      <c r="B7" s="294"/>
      <c r="E7" s="578" t="e">
        <f>#REF!</f>
        <v>#REF!</v>
      </c>
      <c r="F7" s="579"/>
      <c r="G7" s="579"/>
      <c r="H7" s="579"/>
      <c r="L7" s="294"/>
    </row>
    <row r="8" spans="2:46" s="284" customFormat="1" ht="12" customHeight="1">
      <c r="B8" s="299"/>
      <c r="D8" s="297" t="s">
        <v>116</v>
      </c>
      <c r="L8" s="299"/>
    </row>
    <row r="9" spans="2:46" s="284" customFormat="1" ht="16.5" customHeight="1">
      <c r="B9" s="299"/>
      <c r="E9" s="580" t="s">
        <v>2472</v>
      </c>
      <c r="F9" s="581"/>
      <c r="G9" s="581"/>
      <c r="H9" s="581"/>
      <c r="L9" s="299"/>
    </row>
    <row r="10" spans="2:46" s="284" customFormat="1">
      <c r="B10" s="299"/>
      <c r="L10" s="299"/>
    </row>
    <row r="11" spans="2:46" s="284" customFormat="1" ht="12" customHeight="1">
      <c r="B11" s="299"/>
      <c r="D11" s="297" t="s">
        <v>18</v>
      </c>
      <c r="F11" s="296" t="s">
        <v>1</v>
      </c>
      <c r="I11" s="297" t="s">
        <v>19</v>
      </c>
      <c r="J11" s="272" t="s">
        <v>1</v>
      </c>
      <c r="L11" s="299"/>
    </row>
    <row r="12" spans="2:46" s="284" customFormat="1" ht="12" customHeight="1">
      <c r="B12" s="299"/>
      <c r="D12" s="297" t="s">
        <v>20</v>
      </c>
      <c r="F12" s="296" t="s">
        <v>2363</v>
      </c>
      <c r="I12" s="297" t="s">
        <v>22</v>
      </c>
      <c r="J12" s="111" t="str">
        <f>'Rekapitulace stavby'!AN8</f>
        <v>19. 6. 2024</v>
      </c>
      <c r="L12" s="299"/>
    </row>
    <row r="13" spans="2:46" s="284" customFormat="1" ht="10.9" customHeight="1">
      <c r="B13" s="299"/>
      <c r="J13" s="270"/>
      <c r="L13" s="299"/>
    </row>
    <row r="14" spans="2:46" s="284" customFormat="1" ht="12" customHeight="1">
      <c r="B14" s="299"/>
      <c r="D14" s="269" t="s">
        <v>24</v>
      </c>
      <c r="E14" s="270"/>
      <c r="F14" s="270"/>
      <c r="G14" s="270"/>
      <c r="H14" s="270"/>
      <c r="I14" s="297" t="s">
        <v>25</v>
      </c>
      <c r="J14" s="272" t="str">
        <f>IF('Rekapitulace stavby'!AN10="","",'Rekapitulace stavby'!AN10)</f>
        <v/>
      </c>
      <c r="L14" s="299"/>
    </row>
    <row r="15" spans="2:46" s="284" customFormat="1" ht="18" customHeight="1">
      <c r="B15" s="299"/>
      <c r="D15" s="270"/>
      <c r="E15" s="272" t="str">
        <f>IF('Rekapitulace stavby'!E11="","",'Rekapitulace stavby'!E11)</f>
        <v xml:space="preserve"> </v>
      </c>
      <c r="F15" s="270"/>
      <c r="G15" s="270"/>
      <c r="H15" s="270"/>
      <c r="I15" s="297" t="s">
        <v>26</v>
      </c>
      <c r="J15" s="272" t="str">
        <f>IF('Rekapitulace stavby'!AN11="","",'Rekapitulace stavby'!AN11)</f>
        <v/>
      </c>
      <c r="L15" s="299"/>
    </row>
    <row r="16" spans="2:46" s="284" customFormat="1" ht="6.95" customHeight="1">
      <c r="B16" s="299"/>
      <c r="D16" s="270"/>
      <c r="E16" s="270"/>
      <c r="F16" s="270"/>
      <c r="G16" s="270"/>
      <c r="H16" s="270"/>
      <c r="J16" s="270"/>
      <c r="L16" s="299"/>
    </row>
    <row r="17" spans="2:12" s="284" customFormat="1" ht="12" customHeight="1">
      <c r="B17" s="299"/>
      <c r="D17" s="269" t="s">
        <v>27</v>
      </c>
      <c r="E17" s="270"/>
      <c r="F17" s="270"/>
      <c r="G17" s="270"/>
      <c r="H17" s="270"/>
      <c r="I17" s="297" t="s">
        <v>25</v>
      </c>
      <c r="J17" s="271" t="str">
        <f>'Rekapitulace stavby'!AN13</f>
        <v>Vyplň údaj</v>
      </c>
      <c r="L17" s="299"/>
    </row>
    <row r="18" spans="2:12" s="284" customFormat="1" ht="18" customHeight="1">
      <c r="B18" s="299"/>
      <c r="D18" s="270"/>
      <c r="E18" s="573" t="str">
        <f>'Rekapitulace stavby'!E14</f>
        <v>Vyplň údaj</v>
      </c>
      <c r="F18" s="574"/>
      <c r="G18" s="574"/>
      <c r="H18" s="574"/>
      <c r="I18" s="297" t="s">
        <v>26</v>
      </c>
      <c r="J18" s="271" t="str">
        <f>'Rekapitulace stavby'!AN14</f>
        <v>Vyplň údaj</v>
      </c>
      <c r="L18" s="299"/>
    </row>
    <row r="19" spans="2:12" s="284" customFormat="1" ht="6.95" customHeight="1">
      <c r="B19" s="299"/>
      <c r="D19" s="270"/>
      <c r="E19" s="270"/>
      <c r="F19" s="270"/>
      <c r="G19" s="270"/>
      <c r="H19" s="270"/>
      <c r="J19" s="270"/>
      <c r="L19" s="299"/>
    </row>
    <row r="20" spans="2:12" s="284" customFormat="1" ht="12" customHeight="1">
      <c r="B20" s="299"/>
      <c r="D20" s="269" t="s">
        <v>29</v>
      </c>
      <c r="E20" s="270"/>
      <c r="F20" s="270"/>
      <c r="G20" s="270"/>
      <c r="H20" s="270"/>
      <c r="I20" s="297" t="s">
        <v>25</v>
      </c>
      <c r="J20" s="272" t="str">
        <f>IF('Rekapitulace stavby'!AN16="","",'Rekapitulace stavby'!AN16)</f>
        <v/>
      </c>
      <c r="L20" s="299"/>
    </row>
    <row r="21" spans="2:12" s="284" customFormat="1" ht="18" customHeight="1">
      <c r="B21" s="299"/>
      <c r="D21" s="270"/>
      <c r="E21" s="272" t="str">
        <f>IF('Rekapitulace stavby'!E17="","",'Rekapitulace stavby'!E17)</f>
        <v xml:space="preserve"> </v>
      </c>
      <c r="F21" s="270"/>
      <c r="G21" s="270"/>
      <c r="H21" s="270"/>
      <c r="I21" s="297" t="s">
        <v>26</v>
      </c>
      <c r="J21" s="272" t="str">
        <f>IF('Rekapitulace stavby'!AN17="","",'Rekapitulace stavby'!AN17)</f>
        <v/>
      </c>
      <c r="L21" s="299"/>
    </row>
    <row r="22" spans="2:12" s="284" customFormat="1" ht="6.95" customHeight="1">
      <c r="B22" s="299"/>
      <c r="D22" s="270"/>
      <c r="E22" s="270"/>
      <c r="F22" s="270"/>
      <c r="G22" s="270"/>
      <c r="H22" s="270"/>
      <c r="J22" s="270"/>
      <c r="L22" s="299"/>
    </row>
    <row r="23" spans="2:12" s="284" customFormat="1" ht="12" customHeight="1">
      <c r="B23" s="299"/>
      <c r="D23" s="269" t="s">
        <v>31</v>
      </c>
      <c r="E23" s="270"/>
      <c r="F23" s="270"/>
      <c r="G23" s="270"/>
      <c r="H23" s="270"/>
      <c r="I23" s="297" t="s">
        <v>25</v>
      </c>
      <c r="J23" s="272" t="str">
        <f>IF('Rekapitulace stavby'!AN19="","",'Rekapitulace stavby'!AN19)</f>
        <v/>
      </c>
      <c r="L23" s="299"/>
    </row>
    <row r="24" spans="2:12" s="284" customFormat="1" ht="18" customHeight="1">
      <c r="B24" s="299"/>
      <c r="D24" s="270"/>
      <c r="E24" s="272" t="str">
        <f>IF('Rekapitulace stavby'!E20="","",'Rekapitulace stavby'!E20)</f>
        <v xml:space="preserve"> </v>
      </c>
      <c r="F24" s="270"/>
      <c r="G24" s="270"/>
      <c r="H24" s="270"/>
      <c r="I24" s="297" t="s">
        <v>26</v>
      </c>
      <c r="J24" s="272" t="str">
        <f>IF('Rekapitulace stavby'!AN20="","",'Rekapitulace stavby'!AN20)</f>
        <v/>
      </c>
      <c r="L24" s="299"/>
    </row>
    <row r="25" spans="2:12" s="284" customFormat="1" ht="6.95" customHeight="1">
      <c r="B25" s="299"/>
      <c r="D25" s="270"/>
      <c r="E25" s="270"/>
      <c r="F25" s="270"/>
      <c r="G25" s="270"/>
      <c r="H25" s="270"/>
      <c r="L25" s="299"/>
    </row>
    <row r="26" spans="2:12" s="284" customFormat="1" ht="12" customHeight="1">
      <c r="B26" s="299"/>
      <c r="D26" s="269" t="s">
        <v>32</v>
      </c>
      <c r="E26" s="270"/>
      <c r="F26" s="270"/>
      <c r="G26" s="270"/>
      <c r="H26" s="270"/>
      <c r="L26" s="299"/>
    </row>
    <row r="27" spans="2:12" s="285" customFormat="1" ht="16.5" customHeight="1">
      <c r="B27" s="321"/>
      <c r="E27" s="588" t="s">
        <v>1</v>
      </c>
      <c r="F27" s="588"/>
      <c r="G27" s="588"/>
      <c r="H27" s="588"/>
      <c r="L27" s="321"/>
    </row>
    <row r="28" spans="2:12" s="284" customFormat="1" ht="6.95" customHeight="1">
      <c r="B28" s="299"/>
      <c r="L28" s="299"/>
    </row>
    <row r="29" spans="2:12" s="284" customFormat="1" ht="6.95" customHeight="1">
      <c r="B29" s="299"/>
      <c r="D29" s="306"/>
      <c r="E29" s="306"/>
      <c r="F29" s="306"/>
      <c r="G29" s="306"/>
      <c r="H29" s="306"/>
      <c r="I29" s="306"/>
      <c r="J29" s="306"/>
      <c r="K29" s="306"/>
      <c r="L29" s="299"/>
    </row>
    <row r="30" spans="2:12" s="284" customFormat="1" ht="25.35" customHeight="1">
      <c r="B30" s="299"/>
      <c r="D30" s="322" t="s">
        <v>33</v>
      </c>
      <c r="J30" s="315">
        <f>ROUND(J81, 2)</f>
        <v>0</v>
      </c>
      <c r="L30" s="299"/>
    </row>
    <row r="31" spans="2:12" s="284" customFormat="1" ht="6.95" customHeight="1">
      <c r="B31" s="299"/>
      <c r="D31" s="306"/>
      <c r="E31" s="306"/>
      <c r="F31" s="306"/>
      <c r="G31" s="306"/>
      <c r="H31" s="306"/>
      <c r="I31" s="306"/>
      <c r="J31" s="306"/>
      <c r="K31" s="306"/>
      <c r="L31" s="299"/>
    </row>
    <row r="32" spans="2:12" s="284" customFormat="1" ht="14.45" customHeight="1">
      <c r="B32" s="299"/>
      <c r="F32" s="300" t="s">
        <v>35</v>
      </c>
      <c r="I32" s="300" t="s">
        <v>34</v>
      </c>
      <c r="J32" s="300" t="s">
        <v>36</v>
      </c>
      <c r="L32" s="299"/>
    </row>
    <row r="33" spans="2:12" s="284" customFormat="1" ht="14.45" customHeight="1">
      <c r="B33" s="299"/>
      <c r="D33" s="307" t="s">
        <v>37</v>
      </c>
      <c r="E33" s="297" t="s">
        <v>38</v>
      </c>
      <c r="F33" s="323">
        <f>ROUND((SUM(BE81:BE160)),  2)</f>
        <v>0</v>
      </c>
      <c r="I33" s="324">
        <v>0.21</v>
      </c>
      <c r="J33" s="323">
        <f>ROUND(((SUM(BE81:BE160))*I33),  2)</f>
        <v>0</v>
      </c>
      <c r="L33" s="299"/>
    </row>
    <row r="34" spans="2:12" s="284" customFormat="1" ht="14.45" customHeight="1">
      <c r="B34" s="299"/>
      <c r="E34" s="297" t="s">
        <v>39</v>
      </c>
      <c r="F34" s="323">
        <f>ROUND((SUM(BF81:BF160)),  2)</f>
        <v>0</v>
      </c>
      <c r="I34" s="324">
        <v>0.12</v>
      </c>
      <c r="J34" s="323">
        <f>ROUND(((SUM(BF81:BF160))*I34),  2)</f>
        <v>0</v>
      </c>
      <c r="L34" s="299"/>
    </row>
    <row r="35" spans="2:12" s="284" customFormat="1" ht="14.45" hidden="1" customHeight="1">
      <c r="B35" s="299"/>
      <c r="E35" s="297" t="s">
        <v>40</v>
      </c>
      <c r="F35" s="323">
        <f>ROUND((SUM(BG81:BG160)),  2)</f>
        <v>0</v>
      </c>
      <c r="I35" s="324">
        <v>0.21</v>
      </c>
      <c r="J35" s="323">
        <f>0</f>
        <v>0</v>
      </c>
      <c r="L35" s="299"/>
    </row>
    <row r="36" spans="2:12" s="284" customFormat="1" ht="14.45" hidden="1" customHeight="1">
      <c r="B36" s="299"/>
      <c r="E36" s="297" t="s">
        <v>41</v>
      </c>
      <c r="F36" s="323">
        <f>ROUND((SUM(BH81:BH160)),  2)</f>
        <v>0</v>
      </c>
      <c r="I36" s="324">
        <v>0.12</v>
      </c>
      <c r="J36" s="323">
        <f>0</f>
        <v>0</v>
      </c>
      <c r="L36" s="299"/>
    </row>
    <row r="37" spans="2:12" s="284" customFormat="1" ht="14.45" hidden="1" customHeight="1">
      <c r="B37" s="299"/>
      <c r="E37" s="297" t="s">
        <v>42</v>
      </c>
      <c r="F37" s="323">
        <f>ROUND((SUM(BI81:BI160)),  2)</f>
        <v>0</v>
      </c>
      <c r="I37" s="324">
        <v>0</v>
      </c>
      <c r="J37" s="323">
        <f>0</f>
        <v>0</v>
      </c>
      <c r="L37" s="299"/>
    </row>
    <row r="38" spans="2:12" s="284" customFormat="1" ht="6.95" customHeight="1">
      <c r="B38" s="299"/>
      <c r="L38" s="299"/>
    </row>
    <row r="39" spans="2:12" s="284" customFormat="1" ht="25.35" customHeight="1">
      <c r="B39" s="299"/>
      <c r="C39" s="325"/>
      <c r="D39" s="326" t="s">
        <v>43</v>
      </c>
      <c r="E39" s="309"/>
      <c r="F39" s="309"/>
      <c r="G39" s="327" t="s">
        <v>44</v>
      </c>
      <c r="H39" s="328" t="s">
        <v>45</v>
      </c>
      <c r="I39" s="309"/>
      <c r="J39" s="329">
        <f>SUM(J30:J37)</f>
        <v>0</v>
      </c>
      <c r="K39" s="330"/>
      <c r="L39" s="299"/>
    </row>
    <row r="40" spans="2:12" s="284" customFormat="1" ht="14.45" customHeight="1">
      <c r="B40" s="301"/>
      <c r="C40" s="302"/>
      <c r="D40" s="302"/>
      <c r="E40" s="302"/>
      <c r="F40" s="302"/>
      <c r="G40" s="302"/>
      <c r="H40" s="302"/>
      <c r="I40" s="302"/>
      <c r="J40" s="302"/>
      <c r="K40" s="302"/>
      <c r="L40" s="299"/>
    </row>
    <row r="44" spans="2:12" s="284" customFormat="1" ht="6.95" customHeight="1">
      <c r="B44" s="303"/>
      <c r="C44" s="304"/>
      <c r="D44" s="304"/>
      <c r="E44" s="304"/>
      <c r="F44" s="304"/>
      <c r="G44" s="304"/>
      <c r="H44" s="304"/>
      <c r="I44" s="304"/>
      <c r="J44" s="304"/>
      <c r="K44" s="304"/>
      <c r="L44" s="299"/>
    </row>
    <row r="45" spans="2:12" s="284" customFormat="1" ht="24.95" customHeight="1">
      <c r="B45" s="299"/>
      <c r="C45" s="295" t="s">
        <v>118</v>
      </c>
      <c r="L45" s="299"/>
    </row>
    <row r="46" spans="2:12" s="284" customFormat="1" ht="6.95" customHeight="1">
      <c r="B46" s="299"/>
      <c r="L46" s="299"/>
    </row>
    <row r="47" spans="2:12" s="284" customFormat="1" ht="12" customHeight="1">
      <c r="B47" s="299"/>
      <c r="C47" s="297" t="s">
        <v>16</v>
      </c>
      <c r="L47" s="299"/>
    </row>
    <row r="48" spans="2:12" s="284" customFormat="1" ht="16.5" customHeight="1">
      <c r="B48" s="299"/>
      <c r="E48" s="578" t="e">
        <f>E7</f>
        <v>#REF!</v>
      </c>
      <c r="F48" s="579"/>
      <c r="G48" s="579"/>
      <c r="H48" s="579"/>
      <c r="L48" s="299"/>
    </row>
    <row r="49" spans="2:47" s="284" customFormat="1" ht="12" customHeight="1">
      <c r="B49" s="299"/>
      <c r="C49" s="297" t="s">
        <v>116</v>
      </c>
      <c r="L49" s="299"/>
    </row>
    <row r="50" spans="2:47" s="284" customFormat="1" ht="16.5" customHeight="1">
      <c r="B50" s="299"/>
      <c r="E50" s="580" t="str">
        <f>E9</f>
        <v>PS 02.4 - Oddělovací stanice - Elektročást</v>
      </c>
      <c r="F50" s="581"/>
      <c r="G50" s="581"/>
      <c r="H50" s="581"/>
      <c r="L50" s="299"/>
    </row>
    <row r="51" spans="2:47" s="284" customFormat="1" ht="6.95" customHeight="1">
      <c r="B51" s="299"/>
      <c r="L51" s="299"/>
    </row>
    <row r="52" spans="2:47" s="284" customFormat="1" ht="12" customHeight="1">
      <c r="B52" s="299"/>
      <c r="C52" s="297" t="s">
        <v>20</v>
      </c>
      <c r="E52" s="268"/>
      <c r="F52" s="265" t="str">
        <f>F12</f>
        <v>Litvínov, Meziboří</v>
      </c>
      <c r="I52" s="297" t="s">
        <v>22</v>
      </c>
      <c r="J52" s="267" t="str">
        <f>IF(J12="","",J12)</f>
        <v>19. 6. 2024</v>
      </c>
      <c r="L52" s="299"/>
    </row>
    <row r="53" spans="2:47" s="284" customFormat="1" ht="6.95" customHeight="1">
      <c r="B53" s="299"/>
      <c r="E53" s="268"/>
      <c r="F53" s="268"/>
      <c r="J53" s="268"/>
      <c r="L53" s="299"/>
    </row>
    <row r="54" spans="2:47" s="284" customFormat="1" ht="15.2" customHeight="1">
      <c r="B54" s="299"/>
      <c r="C54" s="297" t="s">
        <v>24</v>
      </c>
      <c r="E54" s="268"/>
      <c r="F54" s="265" t="str">
        <f>E15</f>
        <v xml:space="preserve"> </v>
      </c>
      <c r="I54" s="297" t="s">
        <v>29</v>
      </c>
      <c r="J54" s="267" t="str">
        <f>E21</f>
        <v xml:space="preserve"> </v>
      </c>
      <c r="L54" s="299"/>
    </row>
    <row r="55" spans="2:47" s="284" customFormat="1" ht="15.2" customHeight="1">
      <c r="B55" s="299"/>
      <c r="C55" s="297" t="s">
        <v>27</v>
      </c>
      <c r="E55" s="268"/>
      <c r="F55" s="265" t="str">
        <f>IF(E18="","",E18)</f>
        <v>Vyplň údaj</v>
      </c>
      <c r="I55" s="297" t="s">
        <v>31</v>
      </c>
      <c r="J55" s="267" t="str">
        <f>E24</f>
        <v xml:space="preserve"> </v>
      </c>
      <c r="L55" s="299"/>
    </row>
    <row r="56" spans="2:47" s="284" customFormat="1" ht="10.35" customHeight="1">
      <c r="B56" s="299"/>
      <c r="L56" s="299"/>
    </row>
    <row r="57" spans="2:47" s="284" customFormat="1" ht="29.25" customHeight="1">
      <c r="B57" s="299"/>
      <c r="C57" s="331" t="s">
        <v>119</v>
      </c>
      <c r="D57" s="325"/>
      <c r="E57" s="325"/>
      <c r="F57" s="325"/>
      <c r="G57" s="325"/>
      <c r="H57" s="325"/>
      <c r="I57" s="325"/>
      <c r="J57" s="332" t="s">
        <v>120</v>
      </c>
      <c r="K57" s="325"/>
      <c r="L57" s="299"/>
    </row>
    <row r="58" spans="2:47" s="284" customFormat="1" ht="10.35" customHeight="1">
      <c r="B58" s="299"/>
      <c r="L58" s="299"/>
    </row>
    <row r="59" spans="2:47" s="284" customFormat="1" ht="22.9" customHeight="1">
      <c r="B59" s="299"/>
      <c r="C59" s="333" t="s">
        <v>2362</v>
      </c>
      <c r="J59" s="315">
        <f>J81</f>
        <v>0</v>
      </c>
      <c r="L59" s="299"/>
      <c r="AU59" s="291" t="s">
        <v>122</v>
      </c>
    </row>
    <row r="60" spans="2:47" s="286" customFormat="1" ht="24.95" customHeight="1">
      <c r="B60" s="334"/>
      <c r="D60" s="335" t="s">
        <v>128</v>
      </c>
      <c r="E60" s="336"/>
      <c r="F60" s="336"/>
      <c r="G60" s="336"/>
      <c r="H60" s="336"/>
      <c r="I60" s="336"/>
      <c r="J60" s="337">
        <f>J82</f>
        <v>0</v>
      </c>
      <c r="L60" s="334"/>
    </row>
    <row r="61" spans="2:47" s="287" customFormat="1" ht="19.899999999999999" customHeight="1">
      <c r="B61" s="338"/>
      <c r="D61" s="339" t="s">
        <v>129</v>
      </c>
      <c r="E61" s="340"/>
      <c r="F61" s="340"/>
      <c r="G61" s="340"/>
      <c r="H61" s="340"/>
      <c r="I61" s="340"/>
      <c r="J61" s="341">
        <f>J83</f>
        <v>0</v>
      </c>
      <c r="L61" s="338"/>
    </row>
    <row r="62" spans="2:47" s="284" customFormat="1" ht="21.75" customHeight="1">
      <c r="B62" s="299"/>
      <c r="L62" s="299"/>
    </row>
    <row r="63" spans="2:47" s="284" customFormat="1" ht="6.95" customHeight="1">
      <c r="B63" s="301"/>
      <c r="C63" s="302"/>
      <c r="D63" s="302"/>
      <c r="E63" s="302"/>
      <c r="F63" s="302"/>
      <c r="G63" s="302"/>
      <c r="H63" s="302"/>
      <c r="I63" s="302"/>
      <c r="J63" s="302"/>
      <c r="K63" s="302"/>
      <c r="L63" s="299"/>
    </row>
    <row r="67" spans="2:20" s="284" customFormat="1" ht="6.95" customHeight="1">
      <c r="B67" s="303"/>
      <c r="C67" s="304"/>
      <c r="D67" s="304"/>
      <c r="E67" s="304"/>
      <c r="F67" s="304"/>
      <c r="G67" s="304"/>
      <c r="H67" s="304"/>
      <c r="I67" s="304"/>
      <c r="J67" s="304"/>
      <c r="K67" s="304"/>
      <c r="L67" s="299"/>
    </row>
    <row r="68" spans="2:20" s="284" customFormat="1" ht="24.95" customHeight="1">
      <c r="B68" s="299"/>
      <c r="C68" s="295" t="s">
        <v>140</v>
      </c>
      <c r="L68" s="299"/>
    </row>
    <row r="69" spans="2:20" s="284" customFormat="1" ht="6.95" customHeight="1">
      <c r="B69" s="299"/>
      <c r="L69" s="299"/>
    </row>
    <row r="70" spans="2:20" s="284" customFormat="1" ht="12" customHeight="1">
      <c r="B70" s="299"/>
      <c r="C70" s="297" t="s">
        <v>16</v>
      </c>
      <c r="L70" s="299"/>
    </row>
    <row r="71" spans="2:20" s="284" customFormat="1" ht="16.5" customHeight="1">
      <c r="B71" s="299"/>
      <c r="E71" s="578" t="e">
        <f>E7</f>
        <v>#REF!</v>
      </c>
      <c r="F71" s="579"/>
      <c r="G71" s="579"/>
      <c r="H71" s="579"/>
      <c r="L71" s="299"/>
    </row>
    <row r="72" spans="2:20" s="284" customFormat="1" ht="12" customHeight="1">
      <c r="B72" s="299"/>
      <c r="C72" s="297" t="s">
        <v>116</v>
      </c>
      <c r="L72" s="299"/>
    </row>
    <row r="73" spans="2:20" s="284" customFormat="1" ht="16.5" customHeight="1">
      <c r="B73" s="299"/>
      <c r="E73" s="580" t="str">
        <f>E9</f>
        <v>PS 02.4 - Oddělovací stanice - Elektročást</v>
      </c>
      <c r="F73" s="581"/>
      <c r="G73" s="581"/>
      <c r="H73" s="581"/>
      <c r="L73" s="299"/>
    </row>
    <row r="74" spans="2:20" s="284" customFormat="1" ht="6.95" customHeight="1">
      <c r="B74" s="299"/>
      <c r="L74" s="299"/>
    </row>
    <row r="75" spans="2:20" s="284" customFormat="1" ht="12" customHeight="1">
      <c r="B75" s="299"/>
      <c r="C75" s="297" t="s">
        <v>20</v>
      </c>
      <c r="F75" s="296" t="str">
        <f>F12</f>
        <v>Litvínov, Meziboří</v>
      </c>
      <c r="I75" s="297" t="s">
        <v>22</v>
      </c>
      <c r="J75" s="305" t="str">
        <f>IF(J12="","",J12)</f>
        <v>19. 6. 2024</v>
      </c>
      <c r="L75" s="299"/>
    </row>
    <row r="76" spans="2:20" s="284" customFormat="1" ht="6.95" customHeight="1">
      <c r="B76" s="299"/>
      <c r="L76" s="299"/>
    </row>
    <row r="77" spans="2:20" s="284" customFormat="1" ht="15.2" customHeight="1">
      <c r="B77" s="299"/>
      <c r="C77" s="297" t="s">
        <v>24</v>
      </c>
      <c r="F77" s="296" t="str">
        <f>E15</f>
        <v xml:space="preserve"> </v>
      </c>
      <c r="I77" s="297" t="s">
        <v>29</v>
      </c>
      <c r="J77" s="298" t="str">
        <f>E21</f>
        <v xml:space="preserve"> </v>
      </c>
      <c r="L77" s="299"/>
    </row>
    <row r="78" spans="2:20" s="284" customFormat="1" ht="15.2" customHeight="1">
      <c r="B78" s="299"/>
      <c r="C78" s="297" t="s">
        <v>27</v>
      </c>
      <c r="F78" s="296" t="str">
        <f>IF(E18="","",E18)</f>
        <v>Vyplň údaj</v>
      </c>
      <c r="I78" s="297" t="s">
        <v>31</v>
      </c>
      <c r="J78" s="298" t="str">
        <f>E24</f>
        <v xml:space="preserve"> </v>
      </c>
      <c r="L78" s="299"/>
    </row>
    <row r="79" spans="2:20" s="284" customFormat="1" ht="10.35" customHeight="1">
      <c r="B79" s="299"/>
      <c r="L79" s="299"/>
    </row>
    <row r="80" spans="2:20" s="288" customFormat="1" ht="29.25" customHeight="1">
      <c r="B80" s="342"/>
      <c r="C80" s="343" t="s">
        <v>141</v>
      </c>
      <c r="D80" s="344" t="s">
        <v>58</v>
      </c>
      <c r="E80" s="344" t="s">
        <v>54</v>
      </c>
      <c r="F80" s="344" t="s">
        <v>55</v>
      </c>
      <c r="G80" s="344" t="s">
        <v>142</v>
      </c>
      <c r="H80" s="344" t="s">
        <v>143</v>
      </c>
      <c r="I80" s="344" t="s">
        <v>144</v>
      </c>
      <c r="J80" s="344" t="s">
        <v>120</v>
      </c>
      <c r="K80" s="345" t="s">
        <v>145</v>
      </c>
      <c r="L80" s="342"/>
      <c r="M80" s="310" t="s">
        <v>1</v>
      </c>
      <c r="N80" s="311" t="s">
        <v>37</v>
      </c>
      <c r="O80" s="311" t="s">
        <v>146</v>
      </c>
      <c r="P80" s="311" t="s">
        <v>147</v>
      </c>
      <c r="Q80" s="311" t="s">
        <v>148</v>
      </c>
      <c r="R80" s="311" t="s">
        <v>149</v>
      </c>
      <c r="S80" s="311" t="s">
        <v>150</v>
      </c>
      <c r="T80" s="312" t="s">
        <v>151</v>
      </c>
    </row>
    <row r="81" spans="2:65" s="284" customFormat="1" ht="22.9" customHeight="1">
      <c r="B81" s="299"/>
      <c r="C81" s="314" t="s">
        <v>152</v>
      </c>
      <c r="J81" s="346">
        <f>BK81</f>
        <v>0</v>
      </c>
      <c r="L81" s="299"/>
      <c r="M81" s="313"/>
      <c r="N81" s="306"/>
      <c r="O81" s="306"/>
      <c r="P81" s="347">
        <f>P82</f>
        <v>0</v>
      </c>
      <c r="Q81" s="306"/>
      <c r="R81" s="347">
        <f>R82</f>
        <v>0</v>
      </c>
      <c r="S81" s="306"/>
      <c r="T81" s="348">
        <f>T82</f>
        <v>0</v>
      </c>
      <c r="AT81" s="291" t="s">
        <v>72</v>
      </c>
      <c r="AU81" s="291" t="s">
        <v>122</v>
      </c>
      <c r="BK81" s="349">
        <f>BK82</f>
        <v>0</v>
      </c>
    </row>
    <row r="82" spans="2:65" s="289" customFormat="1" ht="25.9" customHeight="1">
      <c r="B82" s="350"/>
      <c r="D82" s="351" t="s">
        <v>72</v>
      </c>
      <c r="E82" s="352" t="s">
        <v>309</v>
      </c>
      <c r="F82" s="352" t="s">
        <v>310</v>
      </c>
      <c r="I82" s="353"/>
      <c r="J82" s="354">
        <f>BK82</f>
        <v>0</v>
      </c>
      <c r="L82" s="350"/>
      <c r="M82" s="355"/>
      <c r="P82" s="356">
        <f>P83</f>
        <v>0</v>
      </c>
      <c r="R82" s="356">
        <f>R83</f>
        <v>0</v>
      </c>
      <c r="T82" s="357">
        <f>T83</f>
        <v>0</v>
      </c>
      <c r="AR82" s="351" t="s">
        <v>83</v>
      </c>
      <c r="AT82" s="358" t="s">
        <v>72</v>
      </c>
      <c r="AU82" s="358" t="s">
        <v>73</v>
      </c>
      <c r="AY82" s="351" t="s">
        <v>155</v>
      </c>
      <c r="BK82" s="359">
        <f>BK83</f>
        <v>0</v>
      </c>
    </row>
    <row r="83" spans="2:65" s="289" customFormat="1" ht="22.9" customHeight="1">
      <c r="B83" s="350"/>
      <c r="D83" s="351" t="s">
        <v>72</v>
      </c>
      <c r="E83" s="360" t="s">
        <v>311</v>
      </c>
      <c r="F83" s="360" t="s">
        <v>312</v>
      </c>
      <c r="I83" s="353"/>
      <c r="J83" s="361">
        <f>BK83</f>
        <v>0</v>
      </c>
      <c r="L83" s="350"/>
      <c r="M83" s="355"/>
      <c r="P83" s="356">
        <f>SUM(P84:P160)</f>
        <v>0</v>
      </c>
      <c r="R83" s="356">
        <f>SUM(R84:R160)</f>
        <v>0</v>
      </c>
      <c r="T83" s="357">
        <f>SUM(T84:T160)</f>
        <v>0</v>
      </c>
      <c r="AR83" s="351" t="s">
        <v>83</v>
      </c>
      <c r="AT83" s="358" t="s">
        <v>72</v>
      </c>
      <c r="AU83" s="358" t="s">
        <v>81</v>
      </c>
      <c r="AY83" s="351" t="s">
        <v>155</v>
      </c>
      <c r="BK83" s="359">
        <f>SUM(BK84:BK160)</f>
        <v>0</v>
      </c>
    </row>
    <row r="84" spans="2:65" s="284" customFormat="1" ht="24.2" customHeight="1">
      <c r="B84" s="362"/>
      <c r="C84" s="398" t="s">
        <v>81</v>
      </c>
      <c r="D84" s="398" t="s">
        <v>157</v>
      </c>
      <c r="E84" s="399" t="s">
        <v>1648</v>
      </c>
      <c r="F84" s="277" t="s">
        <v>1649</v>
      </c>
      <c r="G84" s="400" t="s">
        <v>290</v>
      </c>
      <c r="H84" s="401">
        <v>1</v>
      </c>
      <c r="I84" s="364"/>
      <c r="J84" s="440">
        <f>ROUND(I84*H84,2)</f>
        <v>0</v>
      </c>
      <c r="K84" s="277" t="s">
        <v>161</v>
      </c>
      <c r="L84" s="299"/>
      <c r="M84" s="365" t="s">
        <v>1</v>
      </c>
      <c r="N84" s="366" t="s">
        <v>38</v>
      </c>
      <c r="P84" s="367">
        <f>O84*H84</f>
        <v>0</v>
      </c>
      <c r="Q84" s="367">
        <v>0</v>
      </c>
      <c r="R84" s="367">
        <f>Q84*H84</f>
        <v>0</v>
      </c>
      <c r="S84" s="367">
        <v>0</v>
      </c>
      <c r="T84" s="368">
        <f>S84*H84</f>
        <v>0</v>
      </c>
      <c r="AR84" s="369" t="s">
        <v>206</v>
      </c>
      <c r="AT84" s="369" t="s">
        <v>157</v>
      </c>
      <c r="AU84" s="369" t="s">
        <v>83</v>
      </c>
      <c r="AY84" s="291" t="s">
        <v>155</v>
      </c>
      <c r="BE84" s="370">
        <f>IF(N84="základní",J84,0)</f>
        <v>0</v>
      </c>
      <c r="BF84" s="370">
        <f>IF(N84="snížená",J84,0)</f>
        <v>0</v>
      </c>
      <c r="BG84" s="370">
        <f>IF(N84="zákl. přenesená",J84,0)</f>
        <v>0</v>
      </c>
      <c r="BH84" s="370">
        <f>IF(N84="sníž. přenesená",J84,0)</f>
        <v>0</v>
      </c>
      <c r="BI84" s="370">
        <f>IF(N84="nulová",J84,0)</f>
        <v>0</v>
      </c>
      <c r="BJ84" s="291" t="s">
        <v>81</v>
      </c>
      <c r="BK84" s="370">
        <f>ROUND(I84*H84,2)</f>
        <v>0</v>
      </c>
      <c r="BL84" s="291" t="s">
        <v>206</v>
      </c>
      <c r="BM84" s="369" t="s">
        <v>2471</v>
      </c>
    </row>
    <row r="85" spans="2:65" s="284" customFormat="1">
      <c r="B85" s="299"/>
      <c r="C85" s="45"/>
      <c r="D85" s="402" t="s">
        <v>163</v>
      </c>
      <c r="E85" s="45"/>
      <c r="F85" s="403" t="s">
        <v>1650</v>
      </c>
      <c r="G85" s="45"/>
      <c r="I85" s="371"/>
      <c r="J85" s="45"/>
      <c r="K85" s="45"/>
      <c r="L85" s="299"/>
      <c r="M85" s="372"/>
      <c r="T85" s="308"/>
      <c r="AT85" s="291" t="s">
        <v>163</v>
      </c>
      <c r="AU85" s="291" t="s">
        <v>83</v>
      </c>
    </row>
    <row r="86" spans="2:65" s="284" customFormat="1" ht="24.2" customHeight="1">
      <c r="B86" s="362"/>
      <c r="C86" s="398" t="s">
        <v>83</v>
      </c>
      <c r="D86" s="398" t="s">
        <v>157</v>
      </c>
      <c r="E86" s="399" t="s">
        <v>1651</v>
      </c>
      <c r="F86" s="277" t="s">
        <v>1652</v>
      </c>
      <c r="G86" s="400" t="s">
        <v>1165</v>
      </c>
      <c r="H86" s="385"/>
      <c r="I86" s="364"/>
      <c r="J86" s="440">
        <f>ROUND(I86*H86,2)</f>
        <v>0</v>
      </c>
      <c r="K86" s="277" t="s">
        <v>161</v>
      </c>
      <c r="L86" s="299"/>
      <c r="M86" s="365" t="s">
        <v>1</v>
      </c>
      <c r="N86" s="366" t="s">
        <v>38</v>
      </c>
      <c r="P86" s="367">
        <f>O86*H86</f>
        <v>0</v>
      </c>
      <c r="Q86" s="367">
        <v>0</v>
      </c>
      <c r="R86" s="367">
        <f>Q86*H86</f>
        <v>0</v>
      </c>
      <c r="S86" s="367">
        <v>0</v>
      </c>
      <c r="T86" s="368">
        <f>S86*H86</f>
        <v>0</v>
      </c>
      <c r="AR86" s="369" t="s">
        <v>206</v>
      </c>
      <c r="AT86" s="369" t="s">
        <v>157</v>
      </c>
      <c r="AU86" s="369" t="s">
        <v>83</v>
      </c>
      <c r="AY86" s="291" t="s">
        <v>155</v>
      </c>
      <c r="BE86" s="370">
        <f>IF(N86="základní",J86,0)</f>
        <v>0</v>
      </c>
      <c r="BF86" s="370">
        <f>IF(N86="snížená",J86,0)</f>
        <v>0</v>
      </c>
      <c r="BG86" s="370">
        <f>IF(N86="zákl. přenesená",J86,0)</f>
        <v>0</v>
      </c>
      <c r="BH86" s="370">
        <f>IF(N86="sníž. přenesená",J86,0)</f>
        <v>0</v>
      </c>
      <c r="BI86" s="370">
        <f>IF(N86="nulová",J86,0)</f>
        <v>0</v>
      </c>
      <c r="BJ86" s="291" t="s">
        <v>81</v>
      </c>
      <c r="BK86" s="370">
        <f>ROUND(I86*H86,2)</f>
        <v>0</v>
      </c>
      <c r="BL86" s="291" t="s">
        <v>206</v>
      </c>
      <c r="BM86" s="369" t="s">
        <v>2470</v>
      </c>
    </row>
    <row r="87" spans="2:65" s="284" customFormat="1">
      <c r="B87" s="299"/>
      <c r="C87" s="45"/>
      <c r="D87" s="402" t="s">
        <v>163</v>
      </c>
      <c r="E87" s="45"/>
      <c r="F87" s="403" t="s">
        <v>1653</v>
      </c>
      <c r="G87" s="45"/>
      <c r="I87" s="371"/>
      <c r="J87" s="45"/>
      <c r="K87" s="45"/>
      <c r="L87" s="299"/>
      <c r="M87" s="372"/>
      <c r="T87" s="308"/>
      <c r="AT87" s="291" t="s">
        <v>163</v>
      </c>
      <c r="AU87" s="291" t="s">
        <v>83</v>
      </c>
    </row>
    <row r="88" spans="2:65" s="284" customFormat="1" ht="16.5" customHeight="1">
      <c r="B88" s="362"/>
      <c r="C88" s="398" t="s">
        <v>170</v>
      </c>
      <c r="D88" s="398" t="s">
        <v>157</v>
      </c>
      <c r="E88" s="399" t="s">
        <v>1931</v>
      </c>
      <c r="F88" s="277" t="s">
        <v>2469</v>
      </c>
      <c r="G88" s="400" t="s">
        <v>290</v>
      </c>
      <c r="H88" s="401">
        <v>1</v>
      </c>
      <c r="I88" s="364"/>
      <c r="J88" s="440">
        <f>ROUND(I88*H88,2)</f>
        <v>0</v>
      </c>
      <c r="K88" s="277" t="s">
        <v>1</v>
      </c>
      <c r="L88" s="299"/>
      <c r="M88" s="365" t="s">
        <v>1</v>
      </c>
      <c r="N88" s="366" t="s">
        <v>38</v>
      </c>
      <c r="P88" s="367">
        <f>O88*H88</f>
        <v>0</v>
      </c>
      <c r="Q88" s="367">
        <v>0</v>
      </c>
      <c r="R88" s="367">
        <f>Q88*H88</f>
        <v>0</v>
      </c>
      <c r="S88" s="367">
        <v>0</v>
      </c>
      <c r="T88" s="368">
        <f>S88*H88</f>
        <v>0</v>
      </c>
      <c r="AR88" s="369" t="s">
        <v>162</v>
      </c>
      <c r="AT88" s="369" t="s">
        <v>157</v>
      </c>
      <c r="AU88" s="369" t="s">
        <v>83</v>
      </c>
      <c r="AY88" s="291" t="s">
        <v>155</v>
      </c>
      <c r="BE88" s="370">
        <f>IF(N88="základní",J88,0)</f>
        <v>0</v>
      </c>
      <c r="BF88" s="370">
        <f>IF(N88="snížená",J88,0)</f>
        <v>0</v>
      </c>
      <c r="BG88" s="370">
        <f>IF(N88="zákl. přenesená",J88,0)</f>
        <v>0</v>
      </c>
      <c r="BH88" s="370">
        <f>IF(N88="sníž. přenesená",J88,0)</f>
        <v>0</v>
      </c>
      <c r="BI88" s="370">
        <f>IF(N88="nulová",J88,0)</f>
        <v>0</v>
      </c>
      <c r="BJ88" s="291" t="s">
        <v>81</v>
      </c>
      <c r="BK88" s="370">
        <f>ROUND(I88*H88,2)</f>
        <v>0</v>
      </c>
      <c r="BL88" s="291" t="s">
        <v>162</v>
      </c>
      <c r="BM88" s="369" t="s">
        <v>2468</v>
      </c>
    </row>
    <row r="89" spans="2:65" s="284" customFormat="1" ht="16.5" customHeight="1">
      <c r="B89" s="362"/>
      <c r="C89" s="398" t="s">
        <v>162</v>
      </c>
      <c r="D89" s="398" t="s">
        <v>157</v>
      </c>
      <c r="E89" s="399" t="s">
        <v>2467</v>
      </c>
      <c r="F89" s="277" t="s">
        <v>2466</v>
      </c>
      <c r="G89" s="400" t="s">
        <v>290</v>
      </c>
      <c r="H89" s="401">
        <v>1</v>
      </c>
      <c r="I89" s="364"/>
      <c r="J89" s="440">
        <f>ROUND(I89*H89,2)</f>
        <v>0</v>
      </c>
      <c r="K89" s="277" t="s">
        <v>1</v>
      </c>
      <c r="L89" s="299"/>
      <c r="M89" s="365" t="s">
        <v>1</v>
      </c>
      <c r="N89" s="366" t="s">
        <v>38</v>
      </c>
      <c r="P89" s="367">
        <f>O89*H89</f>
        <v>0</v>
      </c>
      <c r="Q89" s="367">
        <v>0</v>
      </c>
      <c r="R89" s="367">
        <f>Q89*H89</f>
        <v>0</v>
      </c>
      <c r="S89" s="367">
        <v>0</v>
      </c>
      <c r="T89" s="368">
        <f>S89*H89</f>
        <v>0</v>
      </c>
      <c r="AR89" s="369" t="s">
        <v>162</v>
      </c>
      <c r="AT89" s="369" t="s">
        <v>157</v>
      </c>
      <c r="AU89" s="369" t="s">
        <v>83</v>
      </c>
      <c r="AY89" s="291" t="s">
        <v>155</v>
      </c>
      <c r="BE89" s="370">
        <f>IF(N89="základní",J89,0)</f>
        <v>0</v>
      </c>
      <c r="BF89" s="370">
        <f>IF(N89="snížená",J89,0)</f>
        <v>0</v>
      </c>
      <c r="BG89" s="370">
        <f>IF(N89="zákl. přenesená",J89,0)</f>
        <v>0</v>
      </c>
      <c r="BH89" s="370">
        <f>IF(N89="sníž. přenesená",J89,0)</f>
        <v>0</v>
      </c>
      <c r="BI89" s="370">
        <f>IF(N89="nulová",J89,0)</f>
        <v>0</v>
      </c>
      <c r="BJ89" s="291" t="s">
        <v>81</v>
      </c>
      <c r="BK89" s="370">
        <f>ROUND(I89*H89,2)</f>
        <v>0</v>
      </c>
      <c r="BL89" s="291" t="s">
        <v>162</v>
      </c>
      <c r="BM89" s="369" t="s">
        <v>2465</v>
      </c>
    </row>
    <row r="90" spans="2:65" s="284" customFormat="1" ht="16.5" customHeight="1">
      <c r="B90" s="362"/>
      <c r="C90" s="398" t="s">
        <v>180</v>
      </c>
      <c r="D90" s="398" t="s">
        <v>157</v>
      </c>
      <c r="E90" s="399" t="s">
        <v>2464</v>
      </c>
      <c r="F90" s="277" t="s">
        <v>2463</v>
      </c>
      <c r="G90" s="400" t="s">
        <v>290</v>
      </c>
      <c r="H90" s="401">
        <v>1</v>
      </c>
      <c r="I90" s="364"/>
      <c r="J90" s="440">
        <f>ROUND(I90*H90,2)</f>
        <v>0</v>
      </c>
      <c r="K90" s="277" t="s">
        <v>1</v>
      </c>
      <c r="L90" s="299"/>
      <c r="M90" s="365" t="s">
        <v>1</v>
      </c>
      <c r="N90" s="366" t="s">
        <v>38</v>
      </c>
      <c r="P90" s="367">
        <f>O90*H90</f>
        <v>0</v>
      </c>
      <c r="Q90" s="367">
        <v>0</v>
      </c>
      <c r="R90" s="367">
        <f>Q90*H90</f>
        <v>0</v>
      </c>
      <c r="S90" s="367">
        <v>0</v>
      </c>
      <c r="T90" s="368">
        <f>S90*H90</f>
        <v>0</v>
      </c>
      <c r="AR90" s="369" t="s">
        <v>162</v>
      </c>
      <c r="AT90" s="369" t="s">
        <v>157</v>
      </c>
      <c r="AU90" s="369" t="s">
        <v>83</v>
      </c>
      <c r="AY90" s="291" t="s">
        <v>155</v>
      </c>
      <c r="BE90" s="370">
        <f>IF(N90="základní",J90,0)</f>
        <v>0</v>
      </c>
      <c r="BF90" s="370">
        <f>IF(N90="snížená",J90,0)</f>
        <v>0</v>
      </c>
      <c r="BG90" s="370">
        <f>IF(N90="zákl. přenesená",J90,0)</f>
        <v>0</v>
      </c>
      <c r="BH90" s="370">
        <f>IF(N90="sníž. přenesená",J90,0)</f>
        <v>0</v>
      </c>
      <c r="BI90" s="370">
        <f>IF(N90="nulová",J90,0)</f>
        <v>0</v>
      </c>
      <c r="BJ90" s="291" t="s">
        <v>81</v>
      </c>
      <c r="BK90" s="370">
        <f>ROUND(I90*H90,2)</f>
        <v>0</v>
      </c>
      <c r="BL90" s="291" t="s">
        <v>162</v>
      </c>
      <c r="BM90" s="369" t="s">
        <v>2462</v>
      </c>
    </row>
    <row r="91" spans="2:65" s="284" customFormat="1" ht="16.5" customHeight="1">
      <c r="B91" s="362"/>
      <c r="C91" s="398" t="s">
        <v>174</v>
      </c>
      <c r="D91" s="398" t="s">
        <v>157</v>
      </c>
      <c r="E91" s="399" t="s">
        <v>1654</v>
      </c>
      <c r="F91" s="277" t="s">
        <v>1655</v>
      </c>
      <c r="G91" s="400" t="s">
        <v>290</v>
      </c>
      <c r="H91" s="401">
        <v>1</v>
      </c>
      <c r="I91" s="364"/>
      <c r="J91" s="440">
        <f>ROUND(I91*H91,2)</f>
        <v>0</v>
      </c>
      <c r="K91" s="277" t="s">
        <v>1</v>
      </c>
      <c r="L91" s="299"/>
      <c r="M91" s="365" t="s">
        <v>1</v>
      </c>
      <c r="N91" s="366" t="s">
        <v>38</v>
      </c>
      <c r="P91" s="367">
        <f>O91*H91</f>
        <v>0</v>
      </c>
      <c r="Q91" s="367">
        <v>0</v>
      </c>
      <c r="R91" s="367">
        <f>Q91*H91</f>
        <v>0</v>
      </c>
      <c r="S91" s="367">
        <v>0</v>
      </c>
      <c r="T91" s="368">
        <f>S91*H91</f>
        <v>0</v>
      </c>
      <c r="AR91" s="369" t="s">
        <v>162</v>
      </c>
      <c r="AT91" s="369" t="s">
        <v>157</v>
      </c>
      <c r="AU91" s="369" t="s">
        <v>83</v>
      </c>
      <c r="AY91" s="291" t="s">
        <v>155</v>
      </c>
      <c r="BE91" s="370">
        <f>IF(N91="základní",J91,0)</f>
        <v>0</v>
      </c>
      <c r="BF91" s="370">
        <f>IF(N91="snížená",J91,0)</f>
        <v>0</v>
      </c>
      <c r="BG91" s="370">
        <f>IF(N91="zákl. přenesená",J91,0)</f>
        <v>0</v>
      </c>
      <c r="BH91" s="370">
        <f>IF(N91="sníž. přenesená",J91,0)</f>
        <v>0</v>
      </c>
      <c r="BI91" s="370">
        <f>IF(N91="nulová",J91,0)</f>
        <v>0</v>
      </c>
      <c r="BJ91" s="291" t="s">
        <v>81</v>
      </c>
      <c r="BK91" s="370">
        <f>ROUND(I91*H91,2)</f>
        <v>0</v>
      </c>
      <c r="BL91" s="291" t="s">
        <v>162</v>
      </c>
      <c r="BM91" s="369" t="s">
        <v>2461</v>
      </c>
    </row>
    <row r="92" spans="2:65" s="284" customFormat="1" ht="16.5" customHeight="1">
      <c r="B92" s="362"/>
      <c r="C92" s="398" t="s">
        <v>199</v>
      </c>
      <c r="D92" s="398" t="s">
        <v>157</v>
      </c>
      <c r="E92" s="399" t="s">
        <v>1656</v>
      </c>
      <c r="F92" s="277" t="s">
        <v>1657</v>
      </c>
      <c r="G92" s="400" t="s">
        <v>290</v>
      </c>
      <c r="H92" s="401">
        <v>1</v>
      </c>
      <c r="I92" s="364"/>
      <c r="J92" s="440">
        <f>ROUND(I92*H92,2)</f>
        <v>0</v>
      </c>
      <c r="K92" s="277" t="s">
        <v>1</v>
      </c>
      <c r="L92" s="299"/>
      <c r="M92" s="365" t="s">
        <v>1</v>
      </c>
      <c r="N92" s="366" t="s">
        <v>38</v>
      </c>
      <c r="P92" s="367">
        <f>O92*H92</f>
        <v>0</v>
      </c>
      <c r="Q92" s="367">
        <v>0</v>
      </c>
      <c r="R92" s="367">
        <f>Q92*H92</f>
        <v>0</v>
      </c>
      <c r="S92" s="367">
        <v>0</v>
      </c>
      <c r="T92" s="368">
        <f>S92*H92</f>
        <v>0</v>
      </c>
      <c r="AR92" s="369" t="s">
        <v>162</v>
      </c>
      <c r="AT92" s="369" t="s">
        <v>157</v>
      </c>
      <c r="AU92" s="369" t="s">
        <v>83</v>
      </c>
      <c r="AY92" s="291" t="s">
        <v>155</v>
      </c>
      <c r="BE92" s="370">
        <f>IF(N92="základní",J92,0)</f>
        <v>0</v>
      </c>
      <c r="BF92" s="370">
        <f>IF(N92="snížená",J92,0)</f>
        <v>0</v>
      </c>
      <c r="BG92" s="370">
        <f>IF(N92="zákl. přenesená",J92,0)</f>
        <v>0</v>
      </c>
      <c r="BH92" s="370">
        <f>IF(N92="sníž. přenesená",J92,0)</f>
        <v>0</v>
      </c>
      <c r="BI92" s="370">
        <f>IF(N92="nulová",J92,0)</f>
        <v>0</v>
      </c>
      <c r="BJ92" s="291" t="s">
        <v>81</v>
      </c>
      <c r="BK92" s="370">
        <f>ROUND(I92*H92,2)</f>
        <v>0</v>
      </c>
      <c r="BL92" s="291" t="s">
        <v>162</v>
      </c>
      <c r="BM92" s="369" t="s">
        <v>2460</v>
      </c>
    </row>
    <row r="93" spans="2:65" s="284" customFormat="1" ht="29.25">
      <c r="B93" s="299"/>
      <c r="C93" s="45"/>
      <c r="D93" s="409" t="s">
        <v>168</v>
      </c>
      <c r="E93" s="45"/>
      <c r="F93" s="425" t="s">
        <v>2407</v>
      </c>
      <c r="G93" s="45"/>
      <c r="H93" s="45"/>
      <c r="I93" s="371"/>
      <c r="J93" s="45"/>
      <c r="K93" s="45"/>
      <c r="L93" s="299"/>
      <c r="M93" s="372"/>
      <c r="T93" s="308"/>
      <c r="AT93" s="291" t="s">
        <v>168</v>
      </c>
      <c r="AU93" s="291" t="s">
        <v>83</v>
      </c>
    </row>
    <row r="94" spans="2:65" s="284" customFormat="1" ht="16.5" customHeight="1">
      <c r="B94" s="362"/>
      <c r="C94" s="398" t="s">
        <v>178</v>
      </c>
      <c r="D94" s="398" t="s">
        <v>157</v>
      </c>
      <c r="E94" s="399" t="s">
        <v>1659</v>
      </c>
      <c r="F94" s="277" t="s">
        <v>1660</v>
      </c>
      <c r="G94" s="400" t="s">
        <v>290</v>
      </c>
      <c r="H94" s="401">
        <v>1</v>
      </c>
      <c r="I94" s="364"/>
      <c r="J94" s="440">
        <f>ROUND(I94*H94,2)</f>
        <v>0</v>
      </c>
      <c r="K94" s="277" t="s">
        <v>1</v>
      </c>
      <c r="L94" s="299"/>
      <c r="M94" s="365" t="s">
        <v>1</v>
      </c>
      <c r="N94" s="366" t="s">
        <v>38</v>
      </c>
      <c r="P94" s="367">
        <f>O94*H94</f>
        <v>0</v>
      </c>
      <c r="Q94" s="367">
        <v>0</v>
      </c>
      <c r="R94" s="367">
        <f>Q94*H94</f>
        <v>0</v>
      </c>
      <c r="S94" s="367">
        <v>0</v>
      </c>
      <c r="T94" s="368">
        <f>S94*H94</f>
        <v>0</v>
      </c>
      <c r="AR94" s="369" t="s">
        <v>162</v>
      </c>
      <c r="AT94" s="369" t="s">
        <v>157</v>
      </c>
      <c r="AU94" s="369" t="s">
        <v>83</v>
      </c>
      <c r="AY94" s="291" t="s">
        <v>155</v>
      </c>
      <c r="BE94" s="370">
        <f>IF(N94="základní",J94,0)</f>
        <v>0</v>
      </c>
      <c r="BF94" s="370">
        <f>IF(N94="snížená",J94,0)</f>
        <v>0</v>
      </c>
      <c r="BG94" s="370">
        <f>IF(N94="zákl. přenesená",J94,0)</f>
        <v>0</v>
      </c>
      <c r="BH94" s="370">
        <f>IF(N94="sníž. přenesená",J94,0)</f>
        <v>0</v>
      </c>
      <c r="BI94" s="370">
        <f>IF(N94="nulová",J94,0)</f>
        <v>0</v>
      </c>
      <c r="BJ94" s="291" t="s">
        <v>81</v>
      </c>
      <c r="BK94" s="370">
        <f>ROUND(I94*H94,2)</f>
        <v>0</v>
      </c>
      <c r="BL94" s="291" t="s">
        <v>162</v>
      </c>
      <c r="BM94" s="369" t="s">
        <v>2459</v>
      </c>
    </row>
    <row r="95" spans="2:65" s="284" customFormat="1" ht="19.5">
      <c r="B95" s="299"/>
      <c r="C95" s="45"/>
      <c r="D95" s="409" t="s">
        <v>168</v>
      </c>
      <c r="E95" s="45"/>
      <c r="F95" s="425" t="s">
        <v>2404</v>
      </c>
      <c r="G95" s="45"/>
      <c r="H95" s="45"/>
      <c r="I95" s="371"/>
      <c r="J95" s="45"/>
      <c r="K95" s="45"/>
      <c r="L95" s="299"/>
      <c r="M95" s="372"/>
      <c r="T95" s="308"/>
      <c r="AT95" s="291" t="s">
        <v>168</v>
      </c>
      <c r="AU95" s="291" t="s">
        <v>83</v>
      </c>
    </row>
    <row r="96" spans="2:65" s="284" customFormat="1" ht="16.5" customHeight="1">
      <c r="B96" s="362"/>
      <c r="C96" s="398" t="s">
        <v>208</v>
      </c>
      <c r="D96" s="398" t="s">
        <v>157</v>
      </c>
      <c r="E96" s="399" t="s">
        <v>1662</v>
      </c>
      <c r="F96" s="277" t="s">
        <v>1663</v>
      </c>
      <c r="G96" s="400" t="s">
        <v>290</v>
      </c>
      <c r="H96" s="401">
        <v>2</v>
      </c>
      <c r="I96" s="364"/>
      <c r="J96" s="440">
        <f>ROUND(I96*H96,2)</f>
        <v>0</v>
      </c>
      <c r="K96" s="277" t="s">
        <v>1</v>
      </c>
      <c r="L96" s="299"/>
      <c r="M96" s="365" t="s">
        <v>1</v>
      </c>
      <c r="N96" s="366" t="s">
        <v>38</v>
      </c>
      <c r="P96" s="367">
        <f>O96*H96</f>
        <v>0</v>
      </c>
      <c r="Q96" s="367">
        <v>0</v>
      </c>
      <c r="R96" s="367">
        <f>Q96*H96</f>
        <v>0</v>
      </c>
      <c r="S96" s="367">
        <v>0</v>
      </c>
      <c r="T96" s="368">
        <f>S96*H96</f>
        <v>0</v>
      </c>
      <c r="AR96" s="369" t="s">
        <v>162</v>
      </c>
      <c r="AT96" s="369" t="s">
        <v>157</v>
      </c>
      <c r="AU96" s="369" t="s">
        <v>83</v>
      </c>
      <c r="AY96" s="291" t="s">
        <v>155</v>
      </c>
      <c r="BE96" s="370">
        <f>IF(N96="základní",J96,0)</f>
        <v>0</v>
      </c>
      <c r="BF96" s="370">
        <f>IF(N96="snížená",J96,0)</f>
        <v>0</v>
      </c>
      <c r="BG96" s="370">
        <f>IF(N96="zákl. přenesená",J96,0)</f>
        <v>0</v>
      </c>
      <c r="BH96" s="370">
        <f>IF(N96="sníž. přenesená",J96,0)</f>
        <v>0</v>
      </c>
      <c r="BI96" s="370">
        <f>IF(N96="nulová",J96,0)</f>
        <v>0</v>
      </c>
      <c r="BJ96" s="291" t="s">
        <v>81</v>
      </c>
      <c r="BK96" s="370">
        <f>ROUND(I96*H96,2)</f>
        <v>0</v>
      </c>
      <c r="BL96" s="291" t="s">
        <v>162</v>
      </c>
      <c r="BM96" s="369" t="s">
        <v>2458</v>
      </c>
    </row>
    <row r="97" spans="2:65" s="284" customFormat="1" ht="19.5">
      <c r="B97" s="299"/>
      <c r="C97" s="45"/>
      <c r="D97" s="409" t="s">
        <v>168</v>
      </c>
      <c r="E97" s="45"/>
      <c r="F97" s="425" t="s">
        <v>2401</v>
      </c>
      <c r="G97" s="45"/>
      <c r="H97" s="45"/>
      <c r="I97" s="371"/>
      <c r="J97" s="45"/>
      <c r="K97" s="45"/>
      <c r="L97" s="299"/>
      <c r="M97" s="372"/>
      <c r="T97" s="308"/>
      <c r="AT97" s="291" t="s">
        <v>168</v>
      </c>
      <c r="AU97" s="291" t="s">
        <v>83</v>
      </c>
    </row>
    <row r="98" spans="2:65" s="284" customFormat="1" ht="16.5" customHeight="1">
      <c r="B98" s="362"/>
      <c r="C98" s="398" t="s">
        <v>183</v>
      </c>
      <c r="D98" s="398" t="s">
        <v>157</v>
      </c>
      <c r="E98" s="399" t="s">
        <v>1665</v>
      </c>
      <c r="F98" s="277" t="s">
        <v>1666</v>
      </c>
      <c r="G98" s="400" t="s">
        <v>290</v>
      </c>
      <c r="H98" s="401">
        <v>1</v>
      </c>
      <c r="I98" s="364"/>
      <c r="J98" s="440">
        <f>ROUND(I98*H98,2)</f>
        <v>0</v>
      </c>
      <c r="K98" s="277" t="s">
        <v>1</v>
      </c>
      <c r="L98" s="299"/>
      <c r="M98" s="365" t="s">
        <v>1</v>
      </c>
      <c r="N98" s="366" t="s">
        <v>38</v>
      </c>
      <c r="P98" s="367">
        <f>O98*H98</f>
        <v>0</v>
      </c>
      <c r="Q98" s="367">
        <v>0</v>
      </c>
      <c r="R98" s="367">
        <f>Q98*H98</f>
        <v>0</v>
      </c>
      <c r="S98" s="367">
        <v>0</v>
      </c>
      <c r="T98" s="368">
        <f>S98*H98</f>
        <v>0</v>
      </c>
      <c r="AR98" s="369" t="s">
        <v>162</v>
      </c>
      <c r="AT98" s="369" t="s">
        <v>157</v>
      </c>
      <c r="AU98" s="369" t="s">
        <v>83</v>
      </c>
      <c r="AY98" s="291" t="s">
        <v>155</v>
      </c>
      <c r="BE98" s="370">
        <f>IF(N98="základní",J98,0)</f>
        <v>0</v>
      </c>
      <c r="BF98" s="370">
        <f>IF(N98="snížená",J98,0)</f>
        <v>0</v>
      </c>
      <c r="BG98" s="370">
        <f>IF(N98="zákl. přenesená",J98,0)</f>
        <v>0</v>
      </c>
      <c r="BH98" s="370">
        <f>IF(N98="sníž. přenesená",J98,0)</f>
        <v>0</v>
      </c>
      <c r="BI98" s="370">
        <f>IF(N98="nulová",J98,0)</f>
        <v>0</v>
      </c>
      <c r="BJ98" s="291" t="s">
        <v>81</v>
      </c>
      <c r="BK98" s="370">
        <f>ROUND(I98*H98,2)</f>
        <v>0</v>
      </c>
      <c r="BL98" s="291" t="s">
        <v>162</v>
      </c>
      <c r="BM98" s="369" t="s">
        <v>2457</v>
      </c>
    </row>
    <row r="99" spans="2:65" s="284" customFormat="1" ht="16.5" customHeight="1">
      <c r="B99" s="362"/>
      <c r="C99" s="398" t="s">
        <v>227</v>
      </c>
      <c r="D99" s="398" t="s">
        <v>157</v>
      </c>
      <c r="E99" s="399" t="s">
        <v>1667</v>
      </c>
      <c r="F99" s="277" t="s">
        <v>1668</v>
      </c>
      <c r="G99" s="400" t="s">
        <v>290</v>
      </c>
      <c r="H99" s="401">
        <v>1</v>
      </c>
      <c r="I99" s="364"/>
      <c r="J99" s="440">
        <f>ROUND(I99*H99,2)</f>
        <v>0</v>
      </c>
      <c r="K99" s="277" t="s">
        <v>1</v>
      </c>
      <c r="L99" s="299"/>
      <c r="M99" s="365" t="s">
        <v>1</v>
      </c>
      <c r="N99" s="366" t="s">
        <v>38</v>
      </c>
      <c r="P99" s="367">
        <f>O99*H99</f>
        <v>0</v>
      </c>
      <c r="Q99" s="367">
        <v>0</v>
      </c>
      <c r="R99" s="367">
        <f>Q99*H99</f>
        <v>0</v>
      </c>
      <c r="S99" s="367">
        <v>0</v>
      </c>
      <c r="T99" s="368">
        <f>S99*H99</f>
        <v>0</v>
      </c>
      <c r="AR99" s="369" t="s">
        <v>162</v>
      </c>
      <c r="AT99" s="369" t="s">
        <v>157</v>
      </c>
      <c r="AU99" s="369" t="s">
        <v>83</v>
      </c>
      <c r="AY99" s="291" t="s">
        <v>155</v>
      </c>
      <c r="BE99" s="370">
        <f>IF(N99="základní",J99,0)</f>
        <v>0</v>
      </c>
      <c r="BF99" s="370">
        <f>IF(N99="snížená",J99,0)</f>
        <v>0</v>
      </c>
      <c r="BG99" s="370">
        <f>IF(N99="zákl. přenesená",J99,0)</f>
        <v>0</v>
      </c>
      <c r="BH99" s="370">
        <f>IF(N99="sníž. přenesená",J99,0)</f>
        <v>0</v>
      </c>
      <c r="BI99" s="370">
        <f>IF(N99="nulová",J99,0)</f>
        <v>0</v>
      </c>
      <c r="BJ99" s="291" t="s">
        <v>81</v>
      </c>
      <c r="BK99" s="370">
        <f>ROUND(I99*H99,2)</f>
        <v>0</v>
      </c>
      <c r="BL99" s="291" t="s">
        <v>162</v>
      </c>
      <c r="BM99" s="369" t="s">
        <v>2456</v>
      </c>
    </row>
    <row r="100" spans="2:65" s="284" customFormat="1" ht="19.5">
      <c r="B100" s="299"/>
      <c r="C100" s="45"/>
      <c r="D100" s="409" t="s">
        <v>168</v>
      </c>
      <c r="E100" s="45"/>
      <c r="F100" s="425" t="s">
        <v>2438</v>
      </c>
      <c r="G100" s="45"/>
      <c r="H100" s="45"/>
      <c r="I100" s="371"/>
      <c r="J100" s="45"/>
      <c r="K100" s="45"/>
      <c r="L100" s="299"/>
      <c r="M100" s="372"/>
      <c r="T100" s="308"/>
      <c r="AT100" s="291" t="s">
        <v>168</v>
      </c>
      <c r="AU100" s="291" t="s">
        <v>83</v>
      </c>
    </row>
    <row r="101" spans="2:65" s="284" customFormat="1" ht="16.5" customHeight="1">
      <c r="B101" s="362"/>
      <c r="C101" s="398" t="s">
        <v>8</v>
      </c>
      <c r="D101" s="398" t="s">
        <v>157</v>
      </c>
      <c r="E101" s="399" t="s">
        <v>1670</v>
      </c>
      <c r="F101" s="277" t="s">
        <v>1671</v>
      </c>
      <c r="G101" s="400" t="s">
        <v>290</v>
      </c>
      <c r="H101" s="401">
        <v>1</v>
      </c>
      <c r="I101" s="364"/>
      <c r="J101" s="440">
        <f>ROUND(I101*H101,2)</f>
        <v>0</v>
      </c>
      <c r="K101" s="277" t="s">
        <v>1</v>
      </c>
      <c r="L101" s="299"/>
      <c r="M101" s="365" t="s">
        <v>1</v>
      </c>
      <c r="N101" s="366" t="s">
        <v>38</v>
      </c>
      <c r="P101" s="367">
        <f>O101*H101</f>
        <v>0</v>
      </c>
      <c r="Q101" s="367">
        <v>0</v>
      </c>
      <c r="R101" s="367">
        <f>Q101*H101</f>
        <v>0</v>
      </c>
      <c r="S101" s="367">
        <v>0</v>
      </c>
      <c r="T101" s="368">
        <f>S101*H101</f>
        <v>0</v>
      </c>
      <c r="AR101" s="369" t="s">
        <v>162</v>
      </c>
      <c r="AT101" s="369" t="s">
        <v>157</v>
      </c>
      <c r="AU101" s="369" t="s">
        <v>83</v>
      </c>
      <c r="AY101" s="291" t="s">
        <v>155</v>
      </c>
      <c r="BE101" s="370">
        <f>IF(N101="základní",J101,0)</f>
        <v>0</v>
      </c>
      <c r="BF101" s="370">
        <f>IF(N101="snížená",J101,0)</f>
        <v>0</v>
      </c>
      <c r="BG101" s="370">
        <f>IF(N101="zákl. přenesená",J101,0)</f>
        <v>0</v>
      </c>
      <c r="BH101" s="370">
        <f>IF(N101="sníž. přenesená",J101,0)</f>
        <v>0</v>
      </c>
      <c r="BI101" s="370">
        <f>IF(N101="nulová",J101,0)</f>
        <v>0</v>
      </c>
      <c r="BJ101" s="291" t="s">
        <v>81</v>
      </c>
      <c r="BK101" s="370">
        <f>ROUND(I101*H101,2)</f>
        <v>0</v>
      </c>
      <c r="BL101" s="291" t="s">
        <v>162</v>
      </c>
      <c r="BM101" s="369" t="s">
        <v>2455</v>
      </c>
    </row>
    <row r="102" spans="2:65" s="284" customFormat="1" ht="16.5" customHeight="1">
      <c r="B102" s="362"/>
      <c r="C102" s="398" t="s">
        <v>237</v>
      </c>
      <c r="D102" s="398" t="s">
        <v>157</v>
      </c>
      <c r="E102" s="399" t="s">
        <v>1477</v>
      </c>
      <c r="F102" s="277" t="s">
        <v>1676</v>
      </c>
      <c r="G102" s="400" t="s">
        <v>173</v>
      </c>
      <c r="H102" s="401">
        <v>15</v>
      </c>
      <c r="I102" s="364"/>
      <c r="J102" s="440">
        <f>ROUND(I102*H102,2)</f>
        <v>0</v>
      </c>
      <c r="K102" s="277" t="s">
        <v>1</v>
      </c>
      <c r="L102" s="299"/>
      <c r="M102" s="365" t="s">
        <v>1</v>
      </c>
      <c r="N102" s="366" t="s">
        <v>38</v>
      </c>
      <c r="P102" s="367">
        <f>O102*H102</f>
        <v>0</v>
      </c>
      <c r="Q102" s="367">
        <v>0</v>
      </c>
      <c r="R102" s="367">
        <f>Q102*H102</f>
        <v>0</v>
      </c>
      <c r="S102" s="367">
        <v>0</v>
      </c>
      <c r="T102" s="368">
        <f>S102*H102</f>
        <v>0</v>
      </c>
      <c r="AR102" s="369" t="s">
        <v>162</v>
      </c>
      <c r="AT102" s="369" t="s">
        <v>157</v>
      </c>
      <c r="AU102" s="369" t="s">
        <v>83</v>
      </c>
      <c r="AY102" s="291" t="s">
        <v>155</v>
      </c>
      <c r="BE102" s="370">
        <f>IF(N102="základní",J102,0)</f>
        <v>0</v>
      </c>
      <c r="BF102" s="370">
        <f>IF(N102="snížená",J102,0)</f>
        <v>0</v>
      </c>
      <c r="BG102" s="370">
        <f>IF(N102="zákl. přenesená",J102,0)</f>
        <v>0</v>
      </c>
      <c r="BH102" s="370">
        <f>IF(N102="sníž. přenesená",J102,0)</f>
        <v>0</v>
      </c>
      <c r="BI102" s="370">
        <f>IF(N102="nulová",J102,0)</f>
        <v>0</v>
      </c>
      <c r="BJ102" s="291" t="s">
        <v>81</v>
      </c>
      <c r="BK102" s="370">
        <f>ROUND(I102*H102,2)</f>
        <v>0</v>
      </c>
      <c r="BL102" s="291" t="s">
        <v>162</v>
      </c>
      <c r="BM102" s="369" t="s">
        <v>2454</v>
      </c>
    </row>
    <row r="103" spans="2:65" s="284" customFormat="1" ht="16.5" customHeight="1">
      <c r="B103" s="362"/>
      <c r="C103" s="398" t="s">
        <v>202</v>
      </c>
      <c r="D103" s="398" t="s">
        <v>157</v>
      </c>
      <c r="E103" s="399" t="s">
        <v>1673</v>
      </c>
      <c r="F103" s="277" t="s">
        <v>1674</v>
      </c>
      <c r="G103" s="400" t="s">
        <v>290</v>
      </c>
      <c r="H103" s="401">
        <v>1</v>
      </c>
      <c r="I103" s="364"/>
      <c r="J103" s="440">
        <f>ROUND(I103*H103,2)</f>
        <v>0</v>
      </c>
      <c r="K103" s="277" t="s">
        <v>1</v>
      </c>
      <c r="L103" s="299"/>
      <c r="M103" s="365" t="s">
        <v>1</v>
      </c>
      <c r="N103" s="366" t="s">
        <v>38</v>
      </c>
      <c r="P103" s="367">
        <f>O103*H103</f>
        <v>0</v>
      </c>
      <c r="Q103" s="367">
        <v>0</v>
      </c>
      <c r="R103" s="367">
        <f>Q103*H103</f>
        <v>0</v>
      </c>
      <c r="S103" s="367">
        <v>0</v>
      </c>
      <c r="T103" s="368">
        <f>S103*H103</f>
        <v>0</v>
      </c>
      <c r="AR103" s="369" t="s">
        <v>162</v>
      </c>
      <c r="AT103" s="369" t="s">
        <v>157</v>
      </c>
      <c r="AU103" s="369" t="s">
        <v>83</v>
      </c>
      <c r="AY103" s="291" t="s">
        <v>155</v>
      </c>
      <c r="BE103" s="370">
        <f>IF(N103="základní",J103,0)</f>
        <v>0</v>
      </c>
      <c r="BF103" s="370">
        <f>IF(N103="snížená",J103,0)</f>
        <v>0</v>
      </c>
      <c r="BG103" s="370">
        <f>IF(N103="zákl. přenesená",J103,0)</f>
        <v>0</v>
      </c>
      <c r="BH103" s="370">
        <f>IF(N103="sníž. přenesená",J103,0)</f>
        <v>0</v>
      </c>
      <c r="BI103" s="370">
        <f>IF(N103="nulová",J103,0)</f>
        <v>0</v>
      </c>
      <c r="BJ103" s="291" t="s">
        <v>81</v>
      </c>
      <c r="BK103" s="370">
        <f>ROUND(I103*H103,2)</f>
        <v>0</v>
      </c>
      <c r="BL103" s="291" t="s">
        <v>162</v>
      </c>
      <c r="BM103" s="369" t="s">
        <v>2453</v>
      </c>
    </row>
    <row r="104" spans="2:65" s="284" customFormat="1" ht="19.5">
      <c r="B104" s="299"/>
      <c r="C104" s="45"/>
      <c r="D104" s="409" t="s">
        <v>168</v>
      </c>
      <c r="E104" s="45"/>
      <c r="F104" s="425" t="s">
        <v>2452</v>
      </c>
      <c r="G104" s="45"/>
      <c r="H104" s="45"/>
      <c r="I104" s="371"/>
      <c r="J104" s="45"/>
      <c r="K104" s="45"/>
      <c r="L104" s="299"/>
      <c r="M104" s="372"/>
      <c r="T104" s="308"/>
      <c r="AT104" s="291" t="s">
        <v>168</v>
      </c>
      <c r="AU104" s="291" t="s">
        <v>83</v>
      </c>
    </row>
    <row r="105" spans="2:65" s="284" customFormat="1" ht="16.5" customHeight="1">
      <c r="B105" s="362"/>
      <c r="C105" s="398" t="s">
        <v>245</v>
      </c>
      <c r="D105" s="398" t="s">
        <v>157</v>
      </c>
      <c r="E105" s="399" t="s">
        <v>1481</v>
      </c>
      <c r="F105" s="277" t="s">
        <v>1676</v>
      </c>
      <c r="G105" s="400" t="s">
        <v>173</v>
      </c>
      <c r="H105" s="401">
        <v>15</v>
      </c>
      <c r="I105" s="364"/>
      <c r="J105" s="440">
        <f t="shared" ref="J105:J116" si="0">ROUND(I105*H105,2)</f>
        <v>0</v>
      </c>
      <c r="K105" s="277" t="s">
        <v>1</v>
      </c>
      <c r="L105" s="299"/>
      <c r="M105" s="365" t="s">
        <v>1</v>
      </c>
      <c r="N105" s="366" t="s">
        <v>38</v>
      </c>
      <c r="P105" s="367">
        <f t="shared" ref="P105:P116" si="1">O105*H105</f>
        <v>0</v>
      </c>
      <c r="Q105" s="367">
        <v>0</v>
      </c>
      <c r="R105" s="367">
        <f t="shared" ref="R105:R116" si="2">Q105*H105</f>
        <v>0</v>
      </c>
      <c r="S105" s="367">
        <v>0</v>
      </c>
      <c r="T105" s="368">
        <f t="shared" ref="T105:T116" si="3">S105*H105</f>
        <v>0</v>
      </c>
      <c r="AR105" s="369" t="s">
        <v>162</v>
      </c>
      <c r="AT105" s="369" t="s">
        <v>157</v>
      </c>
      <c r="AU105" s="369" t="s">
        <v>83</v>
      </c>
      <c r="AY105" s="291" t="s">
        <v>155</v>
      </c>
      <c r="BE105" s="370">
        <f t="shared" ref="BE105:BE116" si="4">IF(N105="základní",J105,0)</f>
        <v>0</v>
      </c>
      <c r="BF105" s="370">
        <f t="shared" ref="BF105:BF116" si="5">IF(N105="snížená",J105,0)</f>
        <v>0</v>
      </c>
      <c r="BG105" s="370">
        <f t="shared" ref="BG105:BG116" si="6">IF(N105="zákl. přenesená",J105,0)</f>
        <v>0</v>
      </c>
      <c r="BH105" s="370">
        <f t="shared" ref="BH105:BH116" si="7">IF(N105="sníž. přenesená",J105,0)</f>
        <v>0</v>
      </c>
      <c r="BI105" s="370">
        <f t="shared" ref="BI105:BI116" si="8">IF(N105="nulová",J105,0)</f>
        <v>0</v>
      </c>
      <c r="BJ105" s="291" t="s">
        <v>81</v>
      </c>
      <c r="BK105" s="370">
        <f t="shared" ref="BK105:BK116" si="9">ROUND(I105*H105,2)</f>
        <v>0</v>
      </c>
      <c r="BL105" s="291" t="s">
        <v>162</v>
      </c>
      <c r="BM105" s="369" t="s">
        <v>2451</v>
      </c>
    </row>
    <row r="106" spans="2:65" s="284" customFormat="1" ht="16.5" customHeight="1">
      <c r="B106" s="362"/>
      <c r="C106" s="398" t="s">
        <v>206</v>
      </c>
      <c r="D106" s="398" t="s">
        <v>157</v>
      </c>
      <c r="E106" s="399" t="s">
        <v>1677</v>
      </c>
      <c r="F106" s="277" t="s">
        <v>1678</v>
      </c>
      <c r="G106" s="400" t="s">
        <v>290</v>
      </c>
      <c r="H106" s="401">
        <v>1</v>
      </c>
      <c r="I106" s="364"/>
      <c r="J106" s="440">
        <f t="shared" si="0"/>
        <v>0</v>
      </c>
      <c r="K106" s="277" t="s">
        <v>1</v>
      </c>
      <c r="L106" s="299"/>
      <c r="M106" s="365" t="s">
        <v>1</v>
      </c>
      <c r="N106" s="366" t="s">
        <v>38</v>
      </c>
      <c r="P106" s="367">
        <f t="shared" si="1"/>
        <v>0</v>
      </c>
      <c r="Q106" s="367">
        <v>0</v>
      </c>
      <c r="R106" s="367">
        <f t="shared" si="2"/>
        <v>0</v>
      </c>
      <c r="S106" s="367">
        <v>0</v>
      </c>
      <c r="T106" s="368">
        <f t="shared" si="3"/>
        <v>0</v>
      </c>
      <c r="AR106" s="369" t="s">
        <v>162</v>
      </c>
      <c r="AT106" s="369" t="s">
        <v>157</v>
      </c>
      <c r="AU106" s="369" t="s">
        <v>83</v>
      </c>
      <c r="AY106" s="291" t="s">
        <v>155</v>
      </c>
      <c r="BE106" s="370">
        <f t="shared" si="4"/>
        <v>0</v>
      </c>
      <c r="BF106" s="370">
        <f t="shared" si="5"/>
        <v>0</v>
      </c>
      <c r="BG106" s="370">
        <f t="shared" si="6"/>
        <v>0</v>
      </c>
      <c r="BH106" s="370">
        <f t="shared" si="7"/>
        <v>0</v>
      </c>
      <c r="BI106" s="370">
        <f t="shared" si="8"/>
        <v>0</v>
      </c>
      <c r="BJ106" s="291" t="s">
        <v>81</v>
      </c>
      <c r="BK106" s="370">
        <f t="shared" si="9"/>
        <v>0</v>
      </c>
      <c r="BL106" s="291" t="s">
        <v>162</v>
      </c>
      <c r="BM106" s="369" t="s">
        <v>2450</v>
      </c>
    </row>
    <row r="107" spans="2:65" s="284" customFormat="1" ht="16.5" customHeight="1">
      <c r="B107" s="362"/>
      <c r="C107" s="398" t="s">
        <v>559</v>
      </c>
      <c r="D107" s="398" t="s">
        <v>157</v>
      </c>
      <c r="E107" s="399" t="s">
        <v>1679</v>
      </c>
      <c r="F107" s="277" t="s">
        <v>1680</v>
      </c>
      <c r="G107" s="400" t="s">
        <v>173</v>
      </c>
      <c r="H107" s="401">
        <v>15</v>
      </c>
      <c r="I107" s="364"/>
      <c r="J107" s="440">
        <f t="shared" si="0"/>
        <v>0</v>
      </c>
      <c r="K107" s="277" t="s">
        <v>1</v>
      </c>
      <c r="L107" s="299"/>
      <c r="M107" s="365" t="s">
        <v>1</v>
      </c>
      <c r="N107" s="366" t="s">
        <v>38</v>
      </c>
      <c r="P107" s="367">
        <f t="shared" si="1"/>
        <v>0</v>
      </c>
      <c r="Q107" s="367">
        <v>0</v>
      </c>
      <c r="R107" s="367">
        <f t="shared" si="2"/>
        <v>0</v>
      </c>
      <c r="S107" s="367">
        <v>0</v>
      </c>
      <c r="T107" s="368">
        <f t="shared" si="3"/>
        <v>0</v>
      </c>
      <c r="AR107" s="369" t="s">
        <v>162</v>
      </c>
      <c r="AT107" s="369" t="s">
        <v>157</v>
      </c>
      <c r="AU107" s="369" t="s">
        <v>83</v>
      </c>
      <c r="AY107" s="291" t="s">
        <v>155</v>
      </c>
      <c r="BE107" s="370">
        <f t="shared" si="4"/>
        <v>0</v>
      </c>
      <c r="BF107" s="370">
        <f t="shared" si="5"/>
        <v>0</v>
      </c>
      <c r="BG107" s="370">
        <f t="shared" si="6"/>
        <v>0</v>
      </c>
      <c r="BH107" s="370">
        <f t="shared" si="7"/>
        <v>0</v>
      </c>
      <c r="BI107" s="370">
        <f t="shared" si="8"/>
        <v>0</v>
      </c>
      <c r="BJ107" s="291" t="s">
        <v>81</v>
      </c>
      <c r="BK107" s="370">
        <f t="shared" si="9"/>
        <v>0</v>
      </c>
      <c r="BL107" s="291" t="s">
        <v>162</v>
      </c>
      <c r="BM107" s="369" t="s">
        <v>2449</v>
      </c>
    </row>
    <row r="108" spans="2:65" s="284" customFormat="1" ht="16.5" customHeight="1">
      <c r="B108" s="362"/>
      <c r="C108" s="398" t="s">
        <v>211</v>
      </c>
      <c r="D108" s="398" t="s">
        <v>157</v>
      </c>
      <c r="E108" s="399" t="s">
        <v>1681</v>
      </c>
      <c r="F108" s="277" t="s">
        <v>1682</v>
      </c>
      <c r="G108" s="400" t="s">
        <v>290</v>
      </c>
      <c r="H108" s="401">
        <v>3</v>
      </c>
      <c r="I108" s="364"/>
      <c r="J108" s="440">
        <f t="shared" si="0"/>
        <v>0</v>
      </c>
      <c r="K108" s="277" t="s">
        <v>1</v>
      </c>
      <c r="L108" s="299"/>
      <c r="M108" s="365" t="s">
        <v>1</v>
      </c>
      <c r="N108" s="366" t="s">
        <v>38</v>
      </c>
      <c r="P108" s="367">
        <f t="shared" si="1"/>
        <v>0</v>
      </c>
      <c r="Q108" s="367">
        <v>0</v>
      </c>
      <c r="R108" s="367">
        <f t="shared" si="2"/>
        <v>0</v>
      </c>
      <c r="S108" s="367">
        <v>0</v>
      </c>
      <c r="T108" s="368">
        <f t="shared" si="3"/>
        <v>0</v>
      </c>
      <c r="AR108" s="369" t="s">
        <v>162</v>
      </c>
      <c r="AT108" s="369" t="s">
        <v>157</v>
      </c>
      <c r="AU108" s="369" t="s">
        <v>83</v>
      </c>
      <c r="AY108" s="291" t="s">
        <v>155</v>
      </c>
      <c r="BE108" s="370">
        <f t="shared" si="4"/>
        <v>0</v>
      </c>
      <c r="BF108" s="370">
        <f t="shared" si="5"/>
        <v>0</v>
      </c>
      <c r="BG108" s="370">
        <f t="shared" si="6"/>
        <v>0</v>
      </c>
      <c r="BH108" s="370">
        <f t="shared" si="7"/>
        <v>0</v>
      </c>
      <c r="BI108" s="370">
        <f t="shared" si="8"/>
        <v>0</v>
      </c>
      <c r="BJ108" s="291" t="s">
        <v>81</v>
      </c>
      <c r="BK108" s="370">
        <f t="shared" si="9"/>
        <v>0</v>
      </c>
      <c r="BL108" s="291" t="s">
        <v>162</v>
      </c>
      <c r="BM108" s="369" t="s">
        <v>2448</v>
      </c>
    </row>
    <row r="109" spans="2:65" s="284" customFormat="1" ht="16.5" customHeight="1">
      <c r="B109" s="362"/>
      <c r="C109" s="398" t="s">
        <v>266</v>
      </c>
      <c r="D109" s="398" t="s">
        <v>157</v>
      </c>
      <c r="E109" s="399" t="s">
        <v>1257</v>
      </c>
      <c r="F109" s="277" t="s">
        <v>1683</v>
      </c>
      <c r="G109" s="400" t="s">
        <v>173</v>
      </c>
      <c r="H109" s="401">
        <v>30</v>
      </c>
      <c r="I109" s="364"/>
      <c r="J109" s="440">
        <f t="shared" si="0"/>
        <v>0</v>
      </c>
      <c r="K109" s="277" t="s">
        <v>1</v>
      </c>
      <c r="L109" s="299"/>
      <c r="M109" s="365" t="s">
        <v>1</v>
      </c>
      <c r="N109" s="366" t="s">
        <v>38</v>
      </c>
      <c r="P109" s="367">
        <f t="shared" si="1"/>
        <v>0</v>
      </c>
      <c r="Q109" s="367">
        <v>0</v>
      </c>
      <c r="R109" s="367">
        <f t="shared" si="2"/>
        <v>0</v>
      </c>
      <c r="S109" s="367">
        <v>0</v>
      </c>
      <c r="T109" s="368">
        <f t="shared" si="3"/>
        <v>0</v>
      </c>
      <c r="AR109" s="369" t="s">
        <v>162</v>
      </c>
      <c r="AT109" s="369" t="s">
        <v>157</v>
      </c>
      <c r="AU109" s="369" t="s">
        <v>83</v>
      </c>
      <c r="AY109" s="291" t="s">
        <v>155</v>
      </c>
      <c r="BE109" s="370">
        <f t="shared" si="4"/>
        <v>0</v>
      </c>
      <c r="BF109" s="370">
        <f t="shared" si="5"/>
        <v>0</v>
      </c>
      <c r="BG109" s="370">
        <f t="shared" si="6"/>
        <v>0</v>
      </c>
      <c r="BH109" s="370">
        <f t="shared" si="7"/>
        <v>0</v>
      </c>
      <c r="BI109" s="370">
        <f t="shared" si="8"/>
        <v>0</v>
      </c>
      <c r="BJ109" s="291" t="s">
        <v>81</v>
      </c>
      <c r="BK109" s="370">
        <f t="shared" si="9"/>
        <v>0</v>
      </c>
      <c r="BL109" s="291" t="s">
        <v>162</v>
      </c>
      <c r="BM109" s="369" t="s">
        <v>2447</v>
      </c>
    </row>
    <row r="110" spans="2:65" s="284" customFormat="1" ht="16.5" customHeight="1">
      <c r="B110" s="362"/>
      <c r="C110" s="398" t="s">
        <v>215</v>
      </c>
      <c r="D110" s="398" t="s">
        <v>157</v>
      </c>
      <c r="E110" s="399" t="s">
        <v>1684</v>
      </c>
      <c r="F110" s="277" t="s">
        <v>1685</v>
      </c>
      <c r="G110" s="400" t="s">
        <v>290</v>
      </c>
      <c r="H110" s="401">
        <v>1</v>
      </c>
      <c r="I110" s="364"/>
      <c r="J110" s="440">
        <f t="shared" si="0"/>
        <v>0</v>
      </c>
      <c r="K110" s="277" t="s">
        <v>1</v>
      </c>
      <c r="L110" s="299"/>
      <c r="M110" s="365" t="s">
        <v>1</v>
      </c>
      <c r="N110" s="366" t="s">
        <v>38</v>
      </c>
      <c r="P110" s="367">
        <f t="shared" si="1"/>
        <v>0</v>
      </c>
      <c r="Q110" s="367">
        <v>0</v>
      </c>
      <c r="R110" s="367">
        <f t="shared" si="2"/>
        <v>0</v>
      </c>
      <c r="S110" s="367">
        <v>0</v>
      </c>
      <c r="T110" s="368">
        <f t="shared" si="3"/>
        <v>0</v>
      </c>
      <c r="AR110" s="369" t="s">
        <v>162</v>
      </c>
      <c r="AT110" s="369" t="s">
        <v>157</v>
      </c>
      <c r="AU110" s="369" t="s">
        <v>83</v>
      </c>
      <c r="AY110" s="291" t="s">
        <v>155</v>
      </c>
      <c r="BE110" s="370">
        <f t="shared" si="4"/>
        <v>0</v>
      </c>
      <c r="BF110" s="370">
        <f t="shared" si="5"/>
        <v>0</v>
      </c>
      <c r="BG110" s="370">
        <f t="shared" si="6"/>
        <v>0</v>
      </c>
      <c r="BH110" s="370">
        <f t="shared" si="7"/>
        <v>0</v>
      </c>
      <c r="BI110" s="370">
        <f t="shared" si="8"/>
        <v>0</v>
      </c>
      <c r="BJ110" s="291" t="s">
        <v>81</v>
      </c>
      <c r="BK110" s="370">
        <f t="shared" si="9"/>
        <v>0</v>
      </c>
      <c r="BL110" s="291" t="s">
        <v>162</v>
      </c>
      <c r="BM110" s="369" t="s">
        <v>2446</v>
      </c>
    </row>
    <row r="111" spans="2:65" s="284" customFormat="1" ht="16.5" customHeight="1">
      <c r="B111" s="362"/>
      <c r="C111" s="398" t="s">
        <v>7</v>
      </c>
      <c r="D111" s="398" t="s">
        <v>157</v>
      </c>
      <c r="E111" s="399" t="s">
        <v>1568</v>
      </c>
      <c r="F111" s="277" t="s">
        <v>2445</v>
      </c>
      <c r="G111" s="400" t="s">
        <v>173</v>
      </c>
      <c r="H111" s="401">
        <v>25</v>
      </c>
      <c r="I111" s="364"/>
      <c r="J111" s="440">
        <f t="shared" si="0"/>
        <v>0</v>
      </c>
      <c r="K111" s="277" t="s">
        <v>1</v>
      </c>
      <c r="L111" s="299"/>
      <c r="M111" s="365" t="s">
        <v>1</v>
      </c>
      <c r="N111" s="366" t="s">
        <v>38</v>
      </c>
      <c r="P111" s="367">
        <f t="shared" si="1"/>
        <v>0</v>
      </c>
      <c r="Q111" s="367">
        <v>0</v>
      </c>
      <c r="R111" s="367">
        <f t="shared" si="2"/>
        <v>0</v>
      </c>
      <c r="S111" s="367">
        <v>0</v>
      </c>
      <c r="T111" s="368">
        <f t="shared" si="3"/>
        <v>0</v>
      </c>
      <c r="AR111" s="369" t="s">
        <v>162</v>
      </c>
      <c r="AT111" s="369" t="s">
        <v>157</v>
      </c>
      <c r="AU111" s="369" t="s">
        <v>83</v>
      </c>
      <c r="AY111" s="291" t="s">
        <v>155</v>
      </c>
      <c r="BE111" s="370">
        <f t="shared" si="4"/>
        <v>0</v>
      </c>
      <c r="BF111" s="370">
        <f t="shared" si="5"/>
        <v>0</v>
      </c>
      <c r="BG111" s="370">
        <f t="shared" si="6"/>
        <v>0</v>
      </c>
      <c r="BH111" s="370">
        <f t="shared" si="7"/>
        <v>0</v>
      </c>
      <c r="BI111" s="370">
        <f t="shared" si="8"/>
        <v>0</v>
      </c>
      <c r="BJ111" s="291" t="s">
        <v>81</v>
      </c>
      <c r="BK111" s="370">
        <f t="shared" si="9"/>
        <v>0</v>
      </c>
      <c r="BL111" s="291" t="s">
        <v>162</v>
      </c>
      <c r="BM111" s="369" t="s">
        <v>2444</v>
      </c>
    </row>
    <row r="112" spans="2:65" s="284" customFormat="1" ht="16.5" customHeight="1">
      <c r="B112" s="362"/>
      <c r="C112" s="398" t="s">
        <v>230</v>
      </c>
      <c r="D112" s="398" t="s">
        <v>157</v>
      </c>
      <c r="E112" s="399" t="s">
        <v>1687</v>
      </c>
      <c r="F112" s="277" t="s">
        <v>1688</v>
      </c>
      <c r="G112" s="400" t="s">
        <v>290</v>
      </c>
      <c r="H112" s="401">
        <v>1</v>
      </c>
      <c r="I112" s="364"/>
      <c r="J112" s="440">
        <f t="shared" si="0"/>
        <v>0</v>
      </c>
      <c r="K112" s="277" t="s">
        <v>1</v>
      </c>
      <c r="L112" s="299"/>
      <c r="M112" s="365" t="s">
        <v>1</v>
      </c>
      <c r="N112" s="366" t="s">
        <v>38</v>
      </c>
      <c r="P112" s="367">
        <f t="shared" si="1"/>
        <v>0</v>
      </c>
      <c r="Q112" s="367">
        <v>0</v>
      </c>
      <c r="R112" s="367">
        <f t="shared" si="2"/>
        <v>0</v>
      </c>
      <c r="S112" s="367">
        <v>0</v>
      </c>
      <c r="T112" s="368">
        <f t="shared" si="3"/>
        <v>0</v>
      </c>
      <c r="AR112" s="369" t="s">
        <v>162</v>
      </c>
      <c r="AT112" s="369" t="s">
        <v>157</v>
      </c>
      <c r="AU112" s="369" t="s">
        <v>83</v>
      </c>
      <c r="AY112" s="291" t="s">
        <v>155</v>
      </c>
      <c r="BE112" s="370">
        <f t="shared" si="4"/>
        <v>0</v>
      </c>
      <c r="BF112" s="370">
        <f t="shared" si="5"/>
        <v>0</v>
      </c>
      <c r="BG112" s="370">
        <f t="shared" si="6"/>
        <v>0</v>
      </c>
      <c r="BH112" s="370">
        <f t="shared" si="7"/>
        <v>0</v>
      </c>
      <c r="BI112" s="370">
        <f t="shared" si="8"/>
        <v>0</v>
      </c>
      <c r="BJ112" s="291" t="s">
        <v>81</v>
      </c>
      <c r="BK112" s="370">
        <f t="shared" si="9"/>
        <v>0</v>
      </c>
      <c r="BL112" s="291" t="s">
        <v>162</v>
      </c>
      <c r="BM112" s="369" t="s">
        <v>2443</v>
      </c>
    </row>
    <row r="113" spans="2:65" s="284" customFormat="1" ht="16.5" customHeight="1">
      <c r="B113" s="362"/>
      <c r="C113" s="398" t="s">
        <v>287</v>
      </c>
      <c r="D113" s="398" t="s">
        <v>157</v>
      </c>
      <c r="E113" s="399" t="s">
        <v>1252</v>
      </c>
      <c r="F113" s="277" t="s">
        <v>1689</v>
      </c>
      <c r="G113" s="400" t="s">
        <v>173</v>
      </c>
      <c r="H113" s="401">
        <v>160</v>
      </c>
      <c r="I113" s="364"/>
      <c r="J113" s="440">
        <f t="shared" si="0"/>
        <v>0</v>
      </c>
      <c r="K113" s="277" t="s">
        <v>1</v>
      </c>
      <c r="L113" s="299"/>
      <c r="M113" s="365" t="s">
        <v>1</v>
      </c>
      <c r="N113" s="366" t="s">
        <v>38</v>
      </c>
      <c r="P113" s="367">
        <f t="shared" si="1"/>
        <v>0</v>
      </c>
      <c r="Q113" s="367">
        <v>0</v>
      </c>
      <c r="R113" s="367">
        <f t="shared" si="2"/>
        <v>0</v>
      </c>
      <c r="S113" s="367">
        <v>0</v>
      </c>
      <c r="T113" s="368">
        <f t="shared" si="3"/>
        <v>0</v>
      </c>
      <c r="AR113" s="369" t="s">
        <v>162</v>
      </c>
      <c r="AT113" s="369" t="s">
        <v>157</v>
      </c>
      <c r="AU113" s="369" t="s">
        <v>83</v>
      </c>
      <c r="AY113" s="291" t="s">
        <v>155</v>
      </c>
      <c r="BE113" s="370">
        <f t="shared" si="4"/>
        <v>0</v>
      </c>
      <c r="BF113" s="370">
        <f t="shared" si="5"/>
        <v>0</v>
      </c>
      <c r="BG113" s="370">
        <f t="shared" si="6"/>
        <v>0</v>
      </c>
      <c r="BH113" s="370">
        <f t="shared" si="7"/>
        <v>0</v>
      </c>
      <c r="BI113" s="370">
        <f t="shared" si="8"/>
        <v>0</v>
      </c>
      <c r="BJ113" s="291" t="s">
        <v>81</v>
      </c>
      <c r="BK113" s="370">
        <f t="shared" si="9"/>
        <v>0</v>
      </c>
      <c r="BL113" s="291" t="s">
        <v>162</v>
      </c>
      <c r="BM113" s="369" t="s">
        <v>2442</v>
      </c>
    </row>
    <row r="114" spans="2:65" s="284" customFormat="1" ht="16.5" customHeight="1">
      <c r="B114" s="362"/>
      <c r="C114" s="398" t="s">
        <v>236</v>
      </c>
      <c r="D114" s="398" t="s">
        <v>157</v>
      </c>
      <c r="E114" s="399" t="s">
        <v>1690</v>
      </c>
      <c r="F114" s="277" t="s">
        <v>1691</v>
      </c>
      <c r="G114" s="400" t="s">
        <v>290</v>
      </c>
      <c r="H114" s="401">
        <v>20</v>
      </c>
      <c r="I114" s="364"/>
      <c r="J114" s="440">
        <f t="shared" si="0"/>
        <v>0</v>
      </c>
      <c r="K114" s="277" t="s">
        <v>1</v>
      </c>
      <c r="L114" s="299"/>
      <c r="M114" s="365" t="s">
        <v>1</v>
      </c>
      <c r="N114" s="366" t="s">
        <v>38</v>
      </c>
      <c r="P114" s="367">
        <f t="shared" si="1"/>
        <v>0</v>
      </c>
      <c r="Q114" s="367">
        <v>0</v>
      </c>
      <c r="R114" s="367">
        <f t="shared" si="2"/>
        <v>0</v>
      </c>
      <c r="S114" s="367">
        <v>0</v>
      </c>
      <c r="T114" s="368">
        <f t="shared" si="3"/>
        <v>0</v>
      </c>
      <c r="AR114" s="369" t="s">
        <v>162</v>
      </c>
      <c r="AT114" s="369" t="s">
        <v>157</v>
      </c>
      <c r="AU114" s="369" t="s">
        <v>83</v>
      </c>
      <c r="AY114" s="291" t="s">
        <v>155</v>
      </c>
      <c r="BE114" s="370">
        <f t="shared" si="4"/>
        <v>0</v>
      </c>
      <c r="BF114" s="370">
        <f t="shared" si="5"/>
        <v>0</v>
      </c>
      <c r="BG114" s="370">
        <f t="shared" si="6"/>
        <v>0</v>
      </c>
      <c r="BH114" s="370">
        <f t="shared" si="7"/>
        <v>0</v>
      </c>
      <c r="BI114" s="370">
        <f t="shared" si="8"/>
        <v>0</v>
      </c>
      <c r="BJ114" s="291" t="s">
        <v>81</v>
      </c>
      <c r="BK114" s="370">
        <f t="shared" si="9"/>
        <v>0</v>
      </c>
      <c r="BL114" s="291" t="s">
        <v>162</v>
      </c>
      <c r="BM114" s="369" t="s">
        <v>2441</v>
      </c>
    </row>
    <row r="115" spans="2:65" s="284" customFormat="1" ht="16.5" customHeight="1">
      <c r="B115" s="362"/>
      <c r="C115" s="398" t="s">
        <v>297</v>
      </c>
      <c r="D115" s="398" t="s">
        <v>157</v>
      </c>
      <c r="E115" s="399" t="s">
        <v>1620</v>
      </c>
      <c r="F115" s="277" t="s">
        <v>1692</v>
      </c>
      <c r="G115" s="400" t="s">
        <v>173</v>
      </c>
      <c r="H115" s="401">
        <v>15</v>
      </c>
      <c r="I115" s="364"/>
      <c r="J115" s="440">
        <f t="shared" si="0"/>
        <v>0</v>
      </c>
      <c r="K115" s="277" t="s">
        <v>1</v>
      </c>
      <c r="L115" s="299"/>
      <c r="M115" s="365" t="s">
        <v>1</v>
      </c>
      <c r="N115" s="366" t="s">
        <v>38</v>
      </c>
      <c r="P115" s="367">
        <f t="shared" si="1"/>
        <v>0</v>
      </c>
      <c r="Q115" s="367">
        <v>0</v>
      </c>
      <c r="R115" s="367">
        <f t="shared" si="2"/>
        <v>0</v>
      </c>
      <c r="S115" s="367">
        <v>0</v>
      </c>
      <c r="T115" s="368">
        <f t="shared" si="3"/>
        <v>0</v>
      </c>
      <c r="AR115" s="369" t="s">
        <v>162</v>
      </c>
      <c r="AT115" s="369" t="s">
        <v>157</v>
      </c>
      <c r="AU115" s="369" t="s">
        <v>83</v>
      </c>
      <c r="AY115" s="291" t="s">
        <v>155</v>
      </c>
      <c r="BE115" s="370">
        <f t="shared" si="4"/>
        <v>0</v>
      </c>
      <c r="BF115" s="370">
        <f t="shared" si="5"/>
        <v>0</v>
      </c>
      <c r="BG115" s="370">
        <f t="shared" si="6"/>
        <v>0</v>
      </c>
      <c r="BH115" s="370">
        <f t="shared" si="7"/>
        <v>0</v>
      </c>
      <c r="BI115" s="370">
        <f t="shared" si="8"/>
        <v>0</v>
      </c>
      <c r="BJ115" s="291" t="s">
        <v>81</v>
      </c>
      <c r="BK115" s="370">
        <f t="shared" si="9"/>
        <v>0</v>
      </c>
      <c r="BL115" s="291" t="s">
        <v>162</v>
      </c>
      <c r="BM115" s="369" t="s">
        <v>2440</v>
      </c>
    </row>
    <row r="116" spans="2:65" s="284" customFormat="1" ht="16.5" customHeight="1">
      <c r="B116" s="362"/>
      <c r="C116" s="398" t="s">
        <v>240</v>
      </c>
      <c r="D116" s="398" t="s">
        <v>157</v>
      </c>
      <c r="E116" s="399" t="s">
        <v>1693</v>
      </c>
      <c r="F116" s="277" t="s">
        <v>1694</v>
      </c>
      <c r="G116" s="400" t="s">
        <v>290</v>
      </c>
      <c r="H116" s="401">
        <v>1</v>
      </c>
      <c r="I116" s="364"/>
      <c r="J116" s="440">
        <f t="shared" si="0"/>
        <v>0</v>
      </c>
      <c r="K116" s="277" t="s">
        <v>1</v>
      </c>
      <c r="L116" s="299"/>
      <c r="M116" s="365" t="s">
        <v>1</v>
      </c>
      <c r="N116" s="366" t="s">
        <v>38</v>
      </c>
      <c r="P116" s="367">
        <f t="shared" si="1"/>
        <v>0</v>
      </c>
      <c r="Q116" s="367">
        <v>0</v>
      </c>
      <c r="R116" s="367">
        <f t="shared" si="2"/>
        <v>0</v>
      </c>
      <c r="S116" s="367">
        <v>0</v>
      </c>
      <c r="T116" s="368">
        <f t="shared" si="3"/>
        <v>0</v>
      </c>
      <c r="AR116" s="369" t="s">
        <v>162</v>
      </c>
      <c r="AT116" s="369" t="s">
        <v>157</v>
      </c>
      <c r="AU116" s="369" t="s">
        <v>83</v>
      </c>
      <c r="AY116" s="291" t="s">
        <v>155</v>
      </c>
      <c r="BE116" s="370">
        <f t="shared" si="4"/>
        <v>0</v>
      </c>
      <c r="BF116" s="370">
        <f t="shared" si="5"/>
        <v>0</v>
      </c>
      <c r="BG116" s="370">
        <f t="shared" si="6"/>
        <v>0</v>
      </c>
      <c r="BH116" s="370">
        <f t="shared" si="7"/>
        <v>0</v>
      </c>
      <c r="BI116" s="370">
        <f t="shared" si="8"/>
        <v>0</v>
      </c>
      <c r="BJ116" s="291" t="s">
        <v>81</v>
      </c>
      <c r="BK116" s="370">
        <f t="shared" si="9"/>
        <v>0</v>
      </c>
      <c r="BL116" s="291" t="s">
        <v>162</v>
      </c>
      <c r="BM116" s="369" t="s">
        <v>2439</v>
      </c>
    </row>
    <row r="117" spans="2:65" s="284" customFormat="1" ht="19.5">
      <c r="B117" s="299"/>
      <c r="C117" s="45"/>
      <c r="D117" s="409" t="s">
        <v>168</v>
      </c>
      <c r="E117" s="45"/>
      <c r="F117" s="425" t="s">
        <v>2438</v>
      </c>
      <c r="G117" s="45"/>
      <c r="H117" s="45"/>
      <c r="I117" s="371"/>
      <c r="J117" s="45"/>
      <c r="K117" s="45"/>
      <c r="L117" s="299"/>
      <c r="M117" s="372"/>
      <c r="T117" s="308"/>
      <c r="AT117" s="291" t="s">
        <v>168</v>
      </c>
      <c r="AU117" s="291" t="s">
        <v>83</v>
      </c>
    </row>
    <row r="118" spans="2:65" s="284" customFormat="1" ht="16.5" customHeight="1">
      <c r="B118" s="362"/>
      <c r="C118" s="398" t="s">
        <v>305</v>
      </c>
      <c r="D118" s="398" t="s">
        <v>157</v>
      </c>
      <c r="E118" s="399" t="s">
        <v>1695</v>
      </c>
      <c r="F118" s="277" t="s">
        <v>1696</v>
      </c>
      <c r="G118" s="400" t="s">
        <v>173</v>
      </c>
      <c r="H118" s="401">
        <v>15</v>
      </c>
      <c r="I118" s="364"/>
      <c r="J118" s="440">
        <f t="shared" ref="J118:J124" si="10">ROUND(I118*H118,2)</f>
        <v>0</v>
      </c>
      <c r="K118" s="277" t="s">
        <v>1</v>
      </c>
      <c r="L118" s="299"/>
      <c r="M118" s="365" t="s">
        <v>1</v>
      </c>
      <c r="N118" s="366" t="s">
        <v>38</v>
      </c>
      <c r="P118" s="367">
        <f t="shared" ref="P118:P124" si="11">O118*H118</f>
        <v>0</v>
      </c>
      <c r="Q118" s="367">
        <v>0</v>
      </c>
      <c r="R118" s="367">
        <f t="shared" ref="R118:R124" si="12">Q118*H118</f>
        <v>0</v>
      </c>
      <c r="S118" s="367">
        <v>0</v>
      </c>
      <c r="T118" s="368">
        <f t="shared" ref="T118:T124" si="13">S118*H118</f>
        <v>0</v>
      </c>
      <c r="AR118" s="369" t="s">
        <v>162</v>
      </c>
      <c r="AT118" s="369" t="s">
        <v>157</v>
      </c>
      <c r="AU118" s="369" t="s">
        <v>83</v>
      </c>
      <c r="AY118" s="291" t="s">
        <v>155</v>
      </c>
      <c r="BE118" s="370">
        <f t="shared" ref="BE118:BE124" si="14">IF(N118="základní",J118,0)</f>
        <v>0</v>
      </c>
      <c r="BF118" s="370">
        <f t="shared" ref="BF118:BF124" si="15">IF(N118="snížená",J118,0)</f>
        <v>0</v>
      </c>
      <c r="BG118" s="370">
        <f t="shared" ref="BG118:BG124" si="16">IF(N118="zákl. přenesená",J118,0)</f>
        <v>0</v>
      </c>
      <c r="BH118" s="370">
        <f t="shared" ref="BH118:BH124" si="17">IF(N118="sníž. přenesená",J118,0)</f>
        <v>0</v>
      </c>
      <c r="BI118" s="370">
        <f t="shared" ref="BI118:BI124" si="18">IF(N118="nulová",J118,0)</f>
        <v>0</v>
      </c>
      <c r="BJ118" s="291" t="s">
        <v>81</v>
      </c>
      <c r="BK118" s="370">
        <f t="shared" ref="BK118:BK124" si="19">ROUND(I118*H118,2)</f>
        <v>0</v>
      </c>
      <c r="BL118" s="291" t="s">
        <v>162</v>
      </c>
      <c r="BM118" s="369" t="s">
        <v>2437</v>
      </c>
    </row>
    <row r="119" spans="2:65" s="284" customFormat="1" ht="16.5" customHeight="1">
      <c r="B119" s="362"/>
      <c r="C119" s="398" t="s">
        <v>244</v>
      </c>
      <c r="D119" s="398" t="s">
        <v>157</v>
      </c>
      <c r="E119" s="399" t="s">
        <v>1697</v>
      </c>
      <c r="F119" s="277" t="s">
        <v>1698</v>
      </c>
      <c r="G119" s="400" t="s">
        <v>290</v>
      </c>
      <c r="H119" s="401">
        <v>1</v>
      </c>
      <c r="I119" s="364"/>
      <c r="J119" s="440">
        <f t="shared" si="10"/>
        <v>0</v>
      </c>
      <c r="K119" s="277" t="s">
        <v>1</v>
      </c>
      <c r="L119" s="299"/>
      <c r="M119" s="365" t="s">
        <v>1</v>
      </c>
      <c r="N119" s="366" t="s">
        <v>38</v>
      </c>
      <c r="P119" s="367">
        <f t="shared" si="11"/>
        <v>0</v>
      </c>
      <c r="Q119" s="367">
        <v>0</v>
      </c>
      <c r="R119" s="367">
        <f t="shared" si="12"/>
        <v>0</v>
      </c>
      <c r="S119" s="367">
        <v>0</v>
      </c>
      <c r="T119" s="368">
        <f t="shared" si="13"/>
        <v>0</v>
      </c>
      <c r="AR119" s="369" t="s">
        <v>162</v>
      </c>
      <c r="AT119" s="369" t="s">
        <v>157</v>
      </c>
      <c r="AU119" s="369" t="s">
        <v>83</v>
      </c>
      <c r="AY119" s="291" t="s">
        <v>155</v>
      </c>
      <c r="BE119" s="370">
        <f t="shared" si="14"/>
        <v>0</v>
      </c>
      <c r="BF119" s="370">
        <f t="shared" si="15"/>
        <v>0</v>
      </c>
      <c r="BG119" s="370">
        <f t="shared" si="16"/>
        <v>0</v>
      </c>
      <c r="BH119" s="370">
        <f t="shared" si="17"/>
        <v>0</v>
      </c>
      <c r="BI119" s="370">
        <f t="shared" si="18"/>
        <v>0</v>
      </c>
      <c r="BJ119" s="291" t="s">
        <v>81</v>
      </c>
      <c r="BK119" s="370">
        <f t="shared" si="19"/>
        <v>0</v>
      </c>
      <c r="BL119" s="291" t="s">
        <v>162</v>
      </c>
      <c r="BM119" s="369" t="s">
        <v>2436</v>
      </c>
    </row>
    <row r="120" spans="2:65" s="284" customFormat="1" ht="16.5" customHeight="1">
      <c r="B120" s="362"/>
      <c r="C120" s="398" t="s">
        <v>318</v>
      </c>
      <c r="D120" s="398" t="s">
        <v>157</v>
      </c>
      <c r="E120" s="399" t="s">
        <v>1699</v>
      </c>
      <c r="F120" s="277" t="s">
        <v>1700</v>
      </c>
      <c r="G120" s="400" t="s">
        <v>173</v>
      </c>
      <c r="H120" s="401">
        <v>15</v>
      </c>
      <c r="I120" s="364"/>
      <c r="J120" s="440">
        <f t="shared" si="10"/>
        <v>0</v>
      </c>
      <c r="K120" s="277" t="s">
        <v>1</v>
      </c>
      <c r="L120" s="299"/>
      <c r="M120" s="365" t="s">
        <v>1</v>
      </c>
      <c r="N120" s="366" t="s">
        <v>38</v>
      </c>
      <c r="P120" s="367">
        <f t="shared" si="11"/>
        <v>0</v>
      </c>
      <c r="Q120" s="367">
        <v>0</v>
      </c>
      <c r="R120" s="367">
        <f t="shared" si="12"/>
        <v>0</v>
      </c>
      <c r="S120" s="367">
        <v>0</v>
      </c>
      <c r="T120" s="368">
        <f t="shared" si="13"/>
        <v>0</v>
      </c>
      <c r="AR120" s="369" t="s">
        <v>162</v>
      </c>
      <c r="AT120" s="369" t="s">
        <v>157</v>
      </c>
      <c r="AU120" s="369" t="s">
        <v>83</v>
      </c>
      <c r="AY120" s="291" t="s">
        <v>155</v>
      </c>
      <c r="BE120" s="370">
        <f t="shared" si="14"/>
        <v>0</v>
      </c>
      <c r="BF120" s="370">
        <f t="shared" si="15"/>
        <v>0</v>
      </c>
      <c r="BG120" s="370">
        <f t="shared" si="16"/>
        <v>0</v>
      </c>
      <c r="BH120" s="370">
        <f t="shared" si="17"/>
        <v>0</v>
      </c>
      <c r="BI120" s="370">
        <f t="shared" si="18"/>
        <v>0</v>
      </c>
      <c r="BJ120" s="291" t="s">
        <v>81</v>
      </c>
      <c r="BK120" s="370">
        <f t="shared" si="19"/>
        <v>0</v>
      </c>
      <c r="BL120" s="291" t="s">
        <v>162</v>
      </c>
      <c r="BM120" s="369" t="s">
        <v>2435</v>
      </c>
    </row>
    <row r="121" spans="2:65" s="284" customFormat="1" ht="16.5" customHeight="1">
      <c r="B121" s="362"/>
      <c r="C121" s="398" t="s">
        <v>248</v>
      </c>
      <c r="D121" s="398" t="s">
        <v>157</v>
      </c>
      <c r="E121" s="399" t="s">
        <v>1701</v>
      </c>
      <c r="F121" s="277" t="s">
        <v>1702</v>
      </c>
      <c r="G121" s="400" t="s">
        <v>290</v>
      </c>
      <c r="H121" s="401">
        <v>1</v>
      </c>
      <c r="I121" s="364"/>
      <c r="J121" s="440">
        <f t="shared" si="10"/>
        <v>0</v>
      </c>
      <c r="K121" s="277" t="s">
        <v>1</v>
      </c>
      <c r="L121" s="299"/>
      <c r="M121" s="365" t="s">
        <v>1</v>
      </c>
      <c r="N121" s="366" t="s">
        <v>38</v>
      </c>
      <c r="P121" s="367">
        <f t="shared" si="11"/>
        <v>0</v>
      </c>
      <c r="Q121" s="367">
        <v>0</v>
      </c>
      <c r="R121" s="367">
        <f t="shared" si="12"/>
        <v>0</v>
      </c>
      <c r="S121" s="367">
        <v>0</v>
      </c>
      <c r="T121" s="368">
        <f t="shared" si="13"/>
        <v>0</v>
      </c>
      <c r="AR121" s="369" t="s">
        <v>162</v>
      </c>
      <c r="AT121" s="369" t="s">
        <v>157</v>
      </c>
      <c r="AU121" s="369" t="s">
        <v>83</v>
      </c>
      <c r="AY121" s="291" t="s">
        <v>155</v>
      </c>
      <c r="BE121" s="370">
        <f t="shared" si="14"/>
        <v>0</v>
      </c>
      <c r="BF121" s="370">
        <f t="shared" si="15"/>
        <v>0</v>
      </c>
      <c r="BG121" s="370">
        <f t="shared" si="16"/>
        <v>0</v>
      </c>
      <c r="BH121" s="370">
        <f t="shared" si="17"/>
        <v>0</v>
      </c>
      <c r="BI121" s="370">
        <f t="shared" si="18"/>
        <v>0</v>
      </c>
      <c r="BJ121" s="291" t="s">
        <v>81</v>
      </c>
      <c r="BK121" s="370">
        <f t="shared" si="19"/>
        <v>0</v>
      </c>
      <c r="BL121" s="291" t="s">
        <v>162</v>
      </c>
      <c r="BM121" s="369" t="s">
        <v>2434</v>
      </c>
    </row>
    <row r="122" spans="2:65" s="284" customFormat="1" ht="16.5" customHeight="1">
      <c r="B122" s="362"/>
      <c r="C122" s="398" t="s">
        <v>326</v>
      </c>
      <c r="D122" s="398" t="s">
        <v>157</v>
      </c>
      <c r="E122" s="399" t="s">
        <v>1603</v>
      </c>
      <c r="F122" s="277" t="s">
        <v>1703</v>
      </c>
      <c r="G122" s="400" t="s">
        <v>334</v>
      </c>
      <c r="H122" s="401">
        <v>1</v>
      </c>
      <c r="I122" s="364"/>
      <c r="J122" s="440">
        <f t="shared" si="10"/>
        <v>0</v>
      </c>
      <c r="K122" s="277" t="s">
        <v>1</v>
      </c>
      <c r="L122" s="299"/>
      <c r="M122" s="365" t="s">
        <v>1</v>
      </c>
      <c r="N122" s="366" t="s">
        <v>38</v>
      </c>
      <c r="P122" s="367">
        <f t="shared" si="11"/>
        <v>0</v>
      </c>
      <c r="Q122" s="367">
        <v>0</v>
      </c>
      <c r="R122" s="367">
        <f t="shared" si="12"/>
        <v>0</v>
      </c>
      <c r="S122" s="367">
        <v>0</v>
      </c>
      <c r="T122" s="368">
        <f t="shared" si="13"/>
        <v>0</v>
      </c>
      <c r="AR122" s="369" t="s">
        <v>162</v>
      </c>
      <c r="AT122" s="369" t="s">
        <v>157</v>
      </c>
      <c r="AU122" s="369" t="s">
        <v>83</v>
      </c>
      <c r="AY122" s="291" t="s">
        <v>155</v>
      </c>
      <c r="BE122" s="370">
        <f t="shared" si="14"/>
        <v>0</v>
      </c>
      <c r="BF122" s="370">
        <f t="shared" si="15"/>
        <v>0</v>
      </c>
      <c r="BG122" s="370">
        <f t="shared" si="16"/>
        <v>0</v>
      </c>
      <c r="BH122" s="370">
        <f t="shared" si="17"/>
        <v>0</v>
      </c>
      <c r="BI122" s="370">
        <f t="shared" si="18"/>
        <v>0</v>
      </c>
      <c r="BJ122" s="291" t="s">
        <v>81</v>
      </c>
      <c r="BK122" s="370">
        <f t="shared" si="19"/>
        <v>0</v>
      </c>
      <c r="BL122" s="291" t="s">
        <v>162</v>
      </c>
      <c r="BM122" s="369" t="s">
        <v>2433</v>
      </c>
    </row>
    <row r="123" spans="2:65" s="284" customFormat="1" ht="16.5" customHeight="1">
      <c r="B123" s="362"/>
      <c r="C123" s="398" t="s">
        <v>253</v>
      </c>
      <c r="D123" s="398" t="s">
        <v>157</v>
      </c>
      <c r="E123" s="399" t="s">
        <v>1704</v>
      </c>
      <c r="F123" s="277" t="s">
        <v>1705</v>
      </c>
      <c r="G123" s="400" t="s">
        <v>173</v>
      </c>
      <c r="H123" s="401">
        <v>10</v>
      </c>
      <c r="I123" s="364"/>
      <c r="J123" s="440">
        <f t="shared" si="10"/>
        <v>0</v>
      </c>
      <c r="K123" s="277" t="s">
        <v>1</v>
      </c>
      <c r="L123" s="299"/>
      <c r="M123" s="365" t="s">
        <v>1</v>
      </c>
      <c r="N123" s="366" t="s">
        <v>38</v>
      </c>
      <c r="P123" s="367">
        <f t="shared" si="11"/>
        <v>0</v>
      </c>
      <c r="Q123" s="367">
        <v>0</v>
      </c>
      <c r="R123" s="367">
        <f t="shared" si="12"/>
        <v>0</v>
      </c>
      <c r="S123" s="367">
        <v>0</v>
      </c>
      <c r="T123" s="368">
        <f t="shared" si="13"/>
        <v>0</v>
      </c>
      <c r="AR123" s="369" t="s">
        <v>162</v>
      </c>
      <c r="AT123" s="369" t="s">
        <v>157</v>
      </c>
      <c r="AU123" s="369" t="s">
        <v>83</v>
      </c>
      <c r="AY123" s="291" t="s">
        <v>155</v>
      </c>
      <c r="BE123" s="370">
        <f t="shared" si="14"/>
        <v>0</v>
      </c>
      <c r="BF123" s="370">
        <f t="shared" si="15"/>
        <v>0</v>
      </c>
      <c r="BG123" s="370">
        <f t="shared" si="16"/>
        <v>0</v>
      </c>
      <c r="BH123" s="370">
        <f t="shared" si="17"/>
        <v>0</v>
      </c>
      <c r="BI123" s="370">
        <f t="shared" si="18"/>
        <v>0</v>
      </c>
      <c r="BJ123" s="291" t="s">
        <v>81</v>
      </c>
      <c r="BK123" s="370">
        <f t="shared" si="19"/>
        <v>0</v>
      </c>
      <c r="BL123" s="291" t="s">
        <v>162</v>
      </c>
      <c r="BM123" s="369" t="s">
        <v>2432</v>
      </c>
    </row>
    <row r="124" spans="2:65" s="284" customFormat="1" ht="16.5" customHeight="1">
      <c r="B124" s="362"/>
      <c r="C124" s="398" t="s">
        <v>340</v>
      </c>
      <c r="D124" s="398" t="s">
        <v>157</v>
      </c>
      <c r="E124" s="399" t="s">
        <v>1389</v>
      </c>
      <c r="F124" s="277" t="s">
        <v>1706</v>
      </c>
      <c r="G124" s="400" t="s">
        <v>290</v>
      </c>
      <c r="H124" s="401">
        <v>1</v>
      </c>
      <c r="I124" s="364"/>
      <c r="J124" s="440">
        <f t="shared" si="10"/>
        <v>0</v>
      </c>
      <c r="K124" s="277" t="s">
        <v>1</v>
      </c>
      <c r="L124" s="299"/>
      <c r="M124" s="365" t="s">
        <v>1</v>
      </c>
      <c r="N124" s="366" t="s">
        <v>38</v>
      </c>
      <c r="P124" s="367">
        <f t="shared" si="11"/>
        <v>0</v>
      </c>
      <c r="Q124" s="367">
        <v>0</v>
      </c>
      <c r="R124" s="367">
        <f t="shared" si="12"/>
        <v>0</v>
      </c>
      <c r="S124" s="367">
        <v>0</v>
      </c>
      <c r="T124" s="368">
        <f t="shared" si="13"/>
        <v>0</v>
      </c>
      <c r="AR124" s="369" t="s">
        <v>162</v>
      </c>
      <c r="AT124" s="369" t="s">
        <v>157</v>
      </c>
      <c r="AU124" s="369" t="s">
        <v>83</v>
      </c>
      <c r="AY124" s="291" t="s">
        <v>155</v>
      </c>
      <c r="BE124" s="370">
        <f t="shared" si="14"/>
        <v>0</v>
      </c>
      <c r="BF124" s="370">
        <f t="shared" si="15"/>
        <v>0</v>
      </c>
      <c r="BG124" s="370">
        <f t="shared" si="16"/>
        <v>0</v>
      </c>
      <c r="BH124" s="370">
        <f t="shared" si="17"/>
        <v>0</v>
      </c>
      <c r="BI124" s="370">
        <f t="shared" si="18"/>
        <v>0</v>
      </c>
      <c r="BJ124" s="291" t="s">
        <v>81</v>
      </c>
      <c r="BK124" s="370">
        <f t="shared" si="19"/>
        <v>0</v>
      </c>
      <c r="BL124" s="291" t="s">
        <v>162</v>
      </c>
      <c r="BM124" s="369" t="s">
        <v>2431</v>
      </c>
    </row>
    <row r="125" spans="2:65" s="284" customFormat="1" ht="58.5">
      <c r="B125" s="299"/>
      <c r="C125" s="45"/>
      <c r="D125" s="409" t="s">
        <v>168</v>
      </c>
      <c r="E125" s="45"/>
      <c r="F125" s="425" t="s">
        <v>2412</v>
      </c>
      <c r="G125" s="45"/>
      <c r="H125" s="45"/>
      <c r="I125" s="371"/>
      <c r="J125" s="45"/>
      <c r="K125" s="45"/>
      <c r="L125" s="299"/>
      <c r="M125" s="372"/>
      <c r="T125" s="308"/>
      <c r="AT125" s="291" t="s">
        <v>168</v>
      </c>
      <c r="AU125" s="291" t="s">
        <v>83</v>
      </c>
    </row>
    <row r="126" spans="2:65" s="284" customFormat="1" ht="21.75" customHeight="1">
      <c r="B126" s="362"/>
      <c r="C126" s="398" t="s">
        <v>345</v>
      </c>
      <c r="D126" s="398" t="s">
        <v>157</v>
      </c>
      <c r="E126" s="399" t="s">
        <v>2430</v>
      </c>
      <c r="F126" s="277" t="s">
        <v>1709</v>
      </c>
      <c r="G126" s="400" t="s">
        <v>290</v>
      </c>
      <c r="H126" s="401">
        <v>1</v>
      </c>
      <c r="I126" s="364"/>
      <c r="J126" s="440">
        <f t="shared" ref="J126:J141" si="20">ROUND(I126*H126,2)</f>
        <v>0</v>
      </c>
      <c r="K126" s="277" t="s">
        <v>1</v>
      </c>
      <c r="L126" s="299"/>
      <c r="M126" s="365" t="s">
        <v>1</v>
      </c>
      <c r="N126" s="366" t="s">
        <v>38</v>
      </c>
      <c r="P126" s="367">
        <f t="shared" ref="P126:P141" si="21">O126*H126</f>
        <v>0</v>
      </c>
      <c r="Q126" s="367">
        <v>0</v>
      </c>
      <c r="R126" s="367">
        <f t="shared" ref="R126:R141" si="22">Q126*H126</f>
        <v>0</v>
      </c>
      <c r="S126" s="367">
        <v>0</v>
      </c>
      <c r="T126" s="368">
        <f t="shared" ref="T126:T141" si="23">S126*H126</f>
        <v>0</v>
      </c>
      <c r="AR126" s="369" t="s">
        <v>162</v>
      </c>
      <c r="AT126" s="369" t="s">
        <v>157</v>
      </c>
      <c r="AU126" s="369" t="s">
        <v>83</v>
      </c>
      <c r="AY126" s="291" t="s">
        <v>155</v>
      </c>
      <c r="BE126" s="370">
        <f t="shared" ref="BE126:BE141" si="24">IF(N126="základní",J126,0)</f>
        <v>0</v>
      </c>
      <c r="BF126" s="370">
        <f t="shared" ref="BF126:BF141" si="25">IF(N126="snížená",J126,0)</f>
        <v>0</v>
      </c>
      <c r="BG126" s="370">
        <f t="shared" ref="BG126:BG141" si="26">IF(N126="zákl. přenesená",J126,0)</f>
        <v>0</v>
      </c>
      <c r="BH126" s="370">
        <f t="shared" ref="BH126:BH141" si="27">IF(N126="sníž. přenesená",J126,0)</f>
        <v>0</v>
      </c>
      <c r="BI126" s="370">
        <f t="shared" ref="BI126:BI141" si="28">IF(N126="nulová",J126,0)</f>
        <v>0</v>
      </c>
      <c r="BJ126" s="291" t="s">
        <v>81</v>
      </c>
      <c r="BK126" s="370">
        <f t="shared" ref="BK126:BK141" si="29">ROUND(I126*H126,2)</f>
        <v>0</v>
      </c>
      <c r="BL126" s="291" t="s">
        <v>162</v>
      </c>
      <c r="BM126" s="369" t="s">
        <v>2429</v>
      </c>
    </row>
    <row r="127" spans="2:65" s="284" customFormat="1" ht="16.5" customHeight="1">
      <c r="B127" s="362"/>
      <c r="C127" s="398" t="s">
        <v>350</v>
      </c>
      <c r="D127" s="398" t="s">
        <v>157</v>
      </c>
      <c r="E127" s="399" t="s">
        <v>1562</v>
      </c>
      <c r="F127" s="277" t="s">
        <v>1710</v>
      </c>
      <c r="G127" s="400" t="s">
        <v>173</v>
      </c>
      <c r="H127" s="401">
        <v>25</v>
      </c>
      <c r="I127" s="364"/>
      <c r="J127" s="440">
        <f t="shared" si="20"/>
        <v>0</v>
      </c>
      <c r="K127" s="277" t="s">
        <v>1</v>
      </c>
      <c r="L127" s="299"/>
      <c r="M127" s="365" t="s">
        <v>1</v>
      </c>
      <c r="N127" s="366" t="s">
        <v>38</v>
      </c>
      <c r="P127" s="367">
        <f t="shared" si="21"/>
        <v>0</v>
      </c>
      <c r="Q127" s="367">
        <v>0</v>
      </c>
      <c r="R127" s="367">
        <f t="shared" si="22"/>
        <v>0</v>
      </c>
      <c r="S127" s="367">
        <v>0</v>
      </c>
      <c r="T127" s="368">
        <f t="shared" si="23"/>
        <v>0</v>
      </c>
      <c r="AR127" s="369" t="s">
        <v>162</v>
      </c>
      <c r="AT127" s="369" t="s">
        <v>157</v>
      </c>
      <c r="AU127" s="369" t="s">
        <v>83</v>
      </c>
      <c r="AY127" s="291" t="s">
        <v>155</v>
      </c>
      <c r="BE127" s="370">
        <f t="shared" si="24"/>
        <v>0</v>
      </c>
      <c r="BF127" s="370">
        <f t="shared" si="25"/>
        <v>0</v>
      </c>
      <c r="BG127" s="370">
        <f t="shared" si="26"/>
        <v>0</v>
      </c>
      <c r="BH127" s="370">
        <f t="shared" si="27"/>
        <v>0</v>
      </c>
      <c r="BI127" s="370">
        <f t="shared" si="28"/>
        <v>0</v>
      </c>
      <c r="BJ127" s="291" t="s">
        <v>81</v>
      </c>
      <c r="BK127" s="370">
        <f t="shared" si="29"/>
        <v>0</v>
      </c>
      <c r="BL127" s="291" t="s">
        <v>162</v>
      </c>
      <c r="BM127" s="369" t="s">
        <v>2428</v>
      </c>
    </row>
    <row r="128" spans="2:65" s="284" customFormat="1" ht="16.5" customHeight="1">
      <c r="B128" s="362"/>
      <c r="C128" s="398" t="s">
        <v>354</v>
      </c>
      <c r="D128" s="398" t="s">
        <v>157</v>
      </c>
      <c r="E128" s="399" t="s">
        <v>1557</v>
      </c>
      <c r="F128" s="277" t="s">
        <v>1711</v>
      </c>
      <c r="G128" s="400" t="s">
        <v>173</v>
      </c>
      <c r="H128" s="401">
        <v>10</v>
      </c>
      <c r="I128" s="364"/>
      <c r="J128" s="440">
        <f t="shared" si="20"/>
        <v>0</v>
      </c>
      <c r="K128" s="277" t="s">
        <v>1</v>
      </c>
      <c r="L128" s="299"/>
      <c r="M128" s="365" t="s">
        <v>1</v>
      </c>
      <c r="N128" s="366" t="s">
        <v>38</v>
      </c>
      <c r="P128" s="367">
        <f t="shared" si="21"/>
        <v>0</v>
      </c>
      <c r="Q128" s="367">
        <v>0</v>
      </c>
      <c r="R128" s="367">
        <f t="shared" si="22"/>
        <v>0</v>
      </c>
      <c r="S128" s="367">
        <v>0</v>
      </c>
      <c r="T128" s="368">
        <f t="shared" si="23"/>
        <v>0</v>
      </c>
      <c r="AR128" s="369" t="s">
        <v>162</v>
      </c>
      <c r="AT128" s="369" t="s">
        <v>157</v>
      </c>
      <c r="AU128" s="369" t="s">
        <v>83</v>
      </c>
      <c r="AY128" s="291" t="s">
        <v>155</v>
      </c>
      <c r="BE128" s="370">
        <f t="shared" si="24"/>
        <v>0</v>
      </c>
      <c r="BF128" s="370">
        <f t="shared" si="25"/>
        <v>0</v>
      </c>
      <c r="BG128" s="370">
        <f t="shared" si="26"/>
        <v>0</v>
      </c>
      <c r="BH128" s="370">
        <f t="shared" si="27"/>
        <v>0</v>
      </c>
      <c r="BI128" s="370">
        <f t="shared" si="28"/>
        <v>0</v>
      </c>
      <c r="BJ128" s="291" t="s">
        <v>81</v>
      </c>
      <c r="BK128" s="370">
        <f t="shared" si="29"/>
        <v>0</v>
      </c>
      <c r="BL128" s="291" t="s">
        <v>162</v>
      </c>
      <c r="BM128" s="369" t="s">
        <v>2427</v>
      </c>
    </row>
    <row r="129" spans="2:65" s="284" customFormat="1" ht="16.5" customHeight="1">
      <c r="B129" s="362"/>
      <c r="C129" s="398" t="s">
        <v>359</v>
      </c>
      <c r="D129" s="398" t="s">
        <v>157</v>
      </c>
      <c r="E129" s="399" t="s">
        <v>1712</v>
      </c>
      <c r="F129" s="277" t="s">
        <v>1713</v>
      </c>
      <c r="G129" s="400" t="s">
        <v>173</v>
      </c>
      <c r="H129" s="401">
        <v>35</v>
      </c>
      <c r="I129" s="364"/>
      <c r="J129" s="440">
        <f t="shared" si="20"/>
        <v>0</v>
      </c>
      <c r="K129" s="277" t="s">
        <v>1</v>
      </c>
      <c r="L129" s="299"/>
      <c r="M129" s="365" t="s">
        <v>1</v>
      </c>
      <c r="N129" s="366" t="s">
        <v>38</v>
      </c>
      <c r="P129" s="367">
        <f t="shared" si="21"/>
        <v>0</v>
      </c>
      <c r="Q129" s="367">
        <v>0</v>
      </c>
      <c r="R129" s="367">
        <f t="shared" si="22"/>
        <v>0</v>
      </c>
      <c r="S129" s="367">
        <v>0</v>
      </c>
      <c r="T129" s="368">
        <f t="shared" si="23"/>
        <v>0</v>
      </c>
      <c r="AR129" s="369" t="s">
        <v>162</v>
      </c>
      <c r="AT129" s="369" t="s">
        <v>157</v>
      </c>
      <c r="AU129" s="369" t="s">
        <v>83</v>
      </c>
      <c r="AY129" s="291" t="s">
        <v>155</v>
      </c>
      <c r="BE129" s="370">
        <f t="shared" si="24"/>
        <v>0</v>
      </c>
      <c r="BF129" s="370">
        <f t="shared" si="25"/>
        <v>0</v>
      </c>
      <c r="BG129" s="370">
        <f t="shared" si="26"/>
        <v>0</v>
      </c>
      <c r="BH129" s="370">
        <f t="shared" si="27"/>
        <v>0</v>
      </c>
      <c r="BI129" s="370">
        <f t="shared" si="28"/>
        <v>0</v>
      </c>
      <c r="BJ129" s="291" t="s">
        <v>81</v>
      </c>
      <c r="BK129" s="370">
        <f t="shared" si="29"/>
        <v>0</v>
      </c>
      <c r="BL129" s="291" t="s">
        <v>162</v>
      </c>
      <c r="BM129" s="369" t="s">
        <v>2426</v>
      </c>
    </row>
    <row r="130" spans="2:65" s="284" customFormat="1" ht="16.5" customHeight="1">
      <c r="B130" s="362"/>
      <c r="C130" s="398" t="s">
        <v>269</v>
      </c>
      <c r="D130" s="398" t="s">
        <v>157</v>
      </c>
      <c r="E130" s="399" t="s">
        <v>1714</v>
      </c>
      <c r="F130" s="277" t="s">
        <v>1715</v>
      </c>
      <c r="G130" s="400" t="s">
        <v>173</v>
      </c>
      <c r="H130" s="401">
        <v>60</v>
      </c>
      <c r="I130" s="364"/>
      <c r="J130" s="440">
        <f t="shared" si="20"/>
        <v>0</v>
      </c>
      <c r="K130" s="277" t="s">
        <v>1</v>
      </c>
      <c r="L130" s="299"/>
      <c r="M130" s="365" t="s">
        <v>1</v>
      </c>
      <c r="N130" s="366" t="s">
        <v>38</v>
      </c>
      <c r="P130" s="367">
        <f t="shared" si="21"/>
        <v>0</v>
      </c>
      <c r="Q130" s="367">
        <v>0</v>
      </c>
      <c r="R130" s="367">
        <f t="shared" si="22"/>
        <v>0</v>
      </c>
      <c r="S130" s="367">
        <v>0</v>
      </c>
      <c r="T130" s="368">
        <f t="shared" si="23"/>
        <v>0</v>
      </c>
      <c r="AR130" s="369" t="s">
        <v>162</v>
      </c>
      <c r="AT130" s="369" t="s">
        <v>157</v>
      </c>
      <c r="AU130" s="369" t="s">
        <v>83</v>
      </c>
      <c r="AY130" s="291" t="s">
        <v>155</v>
      </c>
      <c r="BE130" s="370">
        <f t="shared" si="24"/>
        <v>0</v>
      </c>
      <c r="BF130" s="370">
        <f t="shared" si="25"/>
        <v>0</v>
      </c>
      <c r="BG130" s="370">
        <f t="shared" si="26"/>
        <v>0</v>
      </c>
      <c r="BH130" s="370">
        <f t="shared" si="27"/>
        <v>0</v>
      </c>
      <c r="BI130" s="370">
        <f t="shared" si="28"/>
        <v>0</v>
      </c>
      <c r="BJ130" s="291" t="s">
        <v>81</v>
      </c>
      <c r="BK130" s="370">
        <f t="shared" si="29"/>
        <v>0</v>
      </c>
      <c r="BL130" s="291" t="s">
        <v>162</v>
      </c>
      <c r="BM130" s="369" t="s">
        <v>2425</v>
      </c>
    </row>
    <row r="131" spans="2:65" s="284" customFormat="1" ht="16.5" customHeight="1">
      <c r="B131" s="362"/>
      <c r="C131" s="398" t="s">
        <v>368</v>
      </c>
      <c r="D131" s="398" t="s">
        <v>157</v>
      </c>
      <c r="E131" s="399" t="s">
        <v>1716</v>
      </c>
      <c r="F131" s="277" t="s">
        <v>1717</v>
      </c>
      <c r="G131" s="400" t="s">
        <v>173</v>
      </c>
      <c r="H131" s="401">
        <v>30</v>
      </c>
      <c r="I131" s="364"/>
      <c r="J131" s="440">
        <f t="shared" si="20"/>
        <v>0</v>
      </c>
      <c r="K131" s="277" t="s">
        <v>1</v>
      </c>
      <c r="L131" s="299"/>
      <c r="M131" s="365" t="s">
        <v>1</v>
      </c>
      <c r="N131" s="366" t="s">
        <v>38</v>
      </c>
      <c r="P131" s="367">
        <f t="shared" si="21"/>
        <v>0</v>
      </c>
      <c r="Q131" s="367">
        <v>0</v>
      </c>
      <c r="R131" s="367">
        <f t="shared" si="22"/>
        <v>0</v>
      </c>
      <c r="S131" s="367">
        <v>0</v>
      </c>
      <c r="T131" s="368">
        <f t="shared" si="23"/>
        <v>0</v>
      </c>
      <c r="AR131" s="369" t="s">
        <v>162</v>
      </c>
      <c r="AT131" s="369" t="s">
        <v>157</v>
      </c>
      <c r="AU131" s="369" t="s">
        <v>83</v>
      </c>
      <c r="AY131" s="291" t="s">
        <v>155</v>
      </c>
      <c r="BE131" s="370">
        <f t="shared" si="24"/>
        <v>0</v>
      </c>
      <c r="BF131" s="370">
        <f t="shared" si="25"/>
        <v>0</v>
      </c>
      <c r="BG131" s="370">
        <f t="shared" si="26"/>
        <v>0</v>
      </c>
      <c r="BH131" s="370">
        <f t="shared" si="27"/>
        <v>0</v>
      </c>
      <c r="BI131" s="370">
        <f t="shared" si="28"/>
        <v>0</v>
      </c>
      <c r="BJ131" s="291" t="s">
        <v>81</v>
      </c>
      <c r="BK131" s="370">
        <f t="shared" si="29"/>
        <v>0</v>
      </c>
      <c r="BL131" s="291" t="s">
        <v>162</v>
      </c>
      <c r="BM131" s="369" t="s">
        <v>2424</v>
      </c>
    </row>
    <row r="132" spans="2:65" s="284" customFormat="1" ht="16.5" customHeight="1">
      <c r="B132" s="362"/>
      <c r="C132" s="398" t="s">
        <v>274</v>
      </c>
      <c r="D132" s="398" t="s">
        <v>157</v>
      </c>
      <c r="E132" s="399" t="s">
        <v>1718</v>
      </c>
      <c r="F132" s="277" t="s">
        <v>2423</v>
      </c>
      <c r="G132" s="400" t="s">
        <v>173</v>
      </c>
      <c r="H132" s="401">
        <v>10</v>
      </c>
      <c r="I132" s="364"/>
      <c r="J132" s="440">
        <f t="shared" si="20"/>
        <v>0</v>
      </c>
      <c r="K132" s="277" t="s">
        <v>1</v>
      </c>
      <c r="L132" s="299"/>
      <c r="M132" s="365" t="s">
        <v>1</v>
      </c>
      <c r="N132" s="366" t="s">
        <v>38</v>
      </c>
      <c r="P132" s="367">
        <f t="shared" si="21"/>
        <v>0</v>
      </c>
      <c r="Q132" s="367">
        <v>0</v>
      </c>
      <c r="R132" s="367">
        <f t="shared" si="22"/>
        <v>0</v>
      </c>
      <c r="S132" s="367">
        <v>0</v>
      </c>
      <c r="T132" s="368">
        <f t="shared" si="23"/>
        <v>0</v>
      </c>
      <c r="AR132" s="369" t="s">
        <v>162</v>
      </c>
      <c r="AT132" s="369" t="s">
        <v>157</v>
      </c>
      <c r="AU132" s="369" t="s">
        <v>83</v>
      </c>
      <c r="AY132" s="291" t="s">
        <v>155</v>
      </c>
      <c r="BE132" s="370">
        <f t="shared" si="24"/>
        <v>0</v>
      </c>
      <c r="BF132" s="370">
        <f t="shared" si="25"/>
        <v>0</v>
      </c>
      <c r="BG132" s="370">
        <f t="shared" si="26"/>
        <v>0</v>
      </c>
      <c r="BH132" s="370">
        <f t="shared" si="27"/>
        <v>0</v>
      </c>
      <c r="BI132" s="370">
        <f t="shared" si="28"/>
        <v>0</v>
      </c>
      <c r="BJ132" s="291" t="s">
        <v>81</v>
      </c>
      <c r="BK132" s="370">
        <f t="shared" si="29"/>
        <v>0</v>
      </c>
      <c r="BL132" s="291" t="s">
        <v>162</v>
      </c>
      <c r="BM132" s="369" t="s">
        <v>2422</v>
      </c>
    </row>
    <row r="133" spans="2:65" s="284" customFormat="1" ht="16.5" customHeight="1">
      <c r="B133" s="362"/>
      <c r="C133" s="398" t="s">
        <v>377</v>
      </c>
      <c r="D133" s="398" t="s">
        <v>157</v>
      </c>
      <c r="E133" s="399" t="s">
        <v>1720</v>
      </c>
      <c r="F133" s="277" t="s">
        <v>1721</v>
      </c>
      <c r="G133" s="400" t="s">
        <v>173</v>
      </c>
      <c r="H133" s="401">
        <v>160</v>
      </c>
      <c r="I133" s="364"/>
      <c r="J133" s="440">
        <f t="shared" si="20"/>
        <v>0</v>
      </c>
      <c r="K133" s="277" t="s">
        <v>1</v>
      </c>
      <c r="L133" s="299"/>
      <c r="M133" s="365" t="s">
        <v>1</v>
      </c>
      <c r="N133" s="366" t="s">
        <v>38</v>
      </c>
      <c r="P133" s="367">
        <f t="shared" si="21"/>
        <v>0</v>
      </c>
      <c r="Q133" s="367">
        <v>0</v>
      </c>
      <c r="R133" s="367">
        <f t="shared" si="22"/>
        <v>0</v>
      </c>
      <c r="S133" s="367">
        <v>0</v>
      </c>
      <c r="T133" s="368">
        <f t="shared" si="23"/>
        <v>0</v>
      </c>
      <c r="AR133" s="369" t="s">
        <v>162</v>
      </c>
      <c r="AT133" s="369" t="s">
        <v>157</v>
      </c>
      <c r="AU133" s="369" t="s">
        <v>83</v>
      </c>
      <c r="AY133" s="291" t="s">
        <v>155</v>
      </c>
      <c r="BE133" s="370">
        <f t="shared" si="24"/>
        <v>0</v>
      </c>
      <c r="BF133" s="370">
        <f t="shared" si="25"/>
        <v>0</v>
      </c>
      <c r="BG133" s="370">
        <f t="shared" si="26"/>
        <v>0</v>
      </c>
      <c r="BH133" s="370">
        <f t="shared" si="27"/>
        <v>0</v>
      </c>
      <c r="BI133" s="370">
        <f t="shared" si="28"/>
        <v>0</v>
      </c>
      <c r="BJ133" s="291" t="s">
        <v>81</v>
      </c>
      <c r="BK133" s="370">
        <f t="shared" si="29"/>
        <v>0</v>
      </c>
      <c r="BL133" s="291" t="s">
        <v>162</v>
      </c>
      <c r="BM133" s="369" t="s">
        <v>2421</v>
      </c>
    </row>
    <row r="134" spans="2:65" s="284" customFormat="1" ht="16.5" customHeight="1">
      <c r="B134" s="362"/>
      <c r="C134" s="398" t="s">
        <v>279</v>
      </c>
      <c r="D134" s="398" t="s">
        <v>157</v>
      </c>
      <c r="E134" s="399" t="s">
        <v>1722</v>
      </c>
      <c r="F134" s="277" t="s">
        <v>1723</v>
      </c>
      <c r="G134" s="400" t="s">
        <v>173</v>
      </c>
      <c r="H134" s="401">
        <v>15</v>
      </c>
      <c r="I134" s="364"/>
      <c r="J134" s="440">
        <f t="shared" si="20"/>
        <v>0</v>
      </c>
      <c r="K134" s="277" t="s">
        <v>1</v>
      </c>
      <c r="L134" s="299"/>
      <c r="M134" s="365" t="s">
        <v>1</v>
      </c>
      <c r="N134" s="366" t="s">
        <v>38</v>
      </c>
      <c r="P134" s="367">
        <f t="shared" si="21"/>
        <v>0</v>
      </c>
      <c r="Q134" s="367">
        <v>0</v>
      </c>
      <c r="R134" s="367">
        <f t="shared" si="22"/>
        <v>0</v>
      </c>
      <c r="S134" s="367">
        <v>0</v>
      </c>
      <c r="T134" s="368">
        <f t="shared" si="23"/>
        <v>0</v>
      </c>
      <c r="AR134" s="369" t="s">
        <v>162</v>
      </c>
      <c r="AT134" s="369" t="s">
        <v>157</v>
      </c>
      <c r="AU134" s="369" t="s">
        <v>83</v>
      </c>
      <c r="AY134" s="291" t="s">
        <v>155</v>
      </c>
      <c r="BE134" s="370">
        <f t="shared" si="24"/>
        <v>0</v>
      </c>
      <c r="BF134" s="370">
        <f t="shared" si="25"/>
        <v>0</v>
      </c>
      <c r="BG134" s="370">
        <f t="shared" si="26"/>
        <v>0</v>
      </c>
      <c r="BH134" s="370">
        <f t="shared" si="27"/>
        <v>0</v>
      </c>
      <c r="BI134" s="370">
        <f t="shared" si="28"/>
        <v>0</v>
      </c>
      <c r="BJ134" s="291" t="s">
        <v>81</v>
      </c>
      <c r="BK134" s="370">
        <f t="shared" si="29"/>
        <v>0</v>
      </c>
      <c r="BL134" s="291" t="s">
        <v>162</v>
      </c>
      <c r="BM134" s="369" t="s">
        <v>2420</v>
      </c>
    </row>
    <row r="135" spans="2:65" s="284" customFormat="1" ht="16.5" customHeight="1">
      <c r="B135" s="362"/>
      <c r="C135" s="398" t="s">
        <v>386</v>
      </c>
      <c r="D135" s="398" t="s">
        <v>157</v>
      </c>
      <c r="E135" s="399" t="s">
        <v>1724</v>
      </c>
      <c r="F135" s="277" t="s">
        <v>1725</v>
      </c>
      <c r="G135" s="400" t="s">
        <v>173</v>
      </c>
      <c r="H135" s="401">
        <v>15</v>
      </c>
      <c r="I135" s="364"/>
      <c r="J135" s="440">
        <f t="shared" si="20"/>
        <v>0</v>
      </c>
      <c r="K135" s="277" t="s">
        <v>1</v>
      </c>
      <c r="L135" s="299"/>
      <c r="M135" s="365" t="s">
        <v>1</v>
      </c>
      <c r="N135" s="366" t="s">
        <v>38</v>
      </c>
      <c r="P135" s="367">
        <f t="shared" si="21"/>
        <v>0</v>
      </c>
      <c r="Q135" s="367">
        <v>0</v>
      </c>
      <c r="R135" s="367">
        <f t="shared" si="22"/>
        <v>0</v>
      </c>
      <c r="S135" s="367">
        <v>0</v>
      </c>
      <c r="T135" s="368">
        <f t="shared" si="23"/>
        <v>0</v>
      </c>
      <c r="AR135" s="369" t="s">
        <v>162</v>
      </c>
      <c r="AT135" s="369" t="s">
        <v>157</v>
      </c>
      <c r="AU135" s="369" t="s">
        <v>83</v>
      </c>
      <c r="AY135" s="291" t="s">
        <v>155</v>
      </c>
      <c r="BE135" s="370">
        <f t="shared" si="24"/>
        <v>0</v>
      </c>
      <c r="BF135" s="370">
        <f t="shared" si="25"/>
        <v>0</v>
      </c>
      <c r="BG135" s="370">
        <f t="shared" si="26"/>
        <v>0</v>
      </c>
      <c r="BH135" s="370">
        <f t="shared" si="27"/>
        <v>0</v>
      </c>
      <c r="BI135" s="370">
        <f t="shared" si="28"/>
        <v>0</v>
      </c>
      <c r="BJ135" s="291" t="s">
        <v>81</v>
      </c>
      <c r="BK135" s="370">
        <f t="shared" si="29"/>
        <v>0</v>
      </c>
      <c r="BL135" s="291" t="s">
        <v>162</v>
      </c>
      <c r="BM135" s="369" t="s">
        <v>2419</v>
      </c>
    </row>
    <row r="136" spans="2:65" s="284" customFormat="1" ht="16.5" customHeight="1">
      <c r="B136" s="362"/>
      <c r="C136" s="398" t="s">
        <v>284</v>
      </c>
      <c r="D136" s="398" t="s">
        <v>157</v>
      </c>
      <c r="E136" s="399" t="s">
        <v>1726</v>
      </c>
      <c r="F136" s="277" t="s">
        <v>1727</v>
      </c>
      <c r="G136" s="400" t="s">
        <v>173</v>
      </c>
      <c r="H136" s="401">
        <v>30</v>
      </c>
      <c r="I136" s="364"/>
      <c r="J136" s="440">
        <f t="shared" si="20"/>
        <v>0</v>
      </c>
      <c r="K136" s="277" t="s">
        <v>1</v>
      </c>
      <c r="L136" s="299"/>
      <c r="M136" s="365" t="s">
        <v>1</v>
      </c>
      <c r="N136" s="366" t="s">
        <v>38</v>
      </c>
      <c r="P136" s="367">
        <f t="shared" si="21"/>
        <v>0</v>
      </c>
      <c r="Q136" s="367">
        <v>0</v>
      </c>
      <c r="R136" s="367">
        <f t="shared" si="22"/>
        <v>0</v>
      </c>
      <c r="S136" s="367">
        <v>0</v>
      </c>
      <c r="T136" s="368">
        <f t="shared" si="23"/>
        <v>0</v>
      </c>
      <c r="AR136" s="369" t="s">
        <v>162</v>
      </c>
      <c r="AT136" s="369" t="s">
        <v>157</v>
      </c>
      <c r="AU136" s="369" t="s">
        <v>83</v>
      </c>
      <c r="AY136" s="291" t="s">
        <v>155</v>
      </c>
      <c r="BE136" s="370">
        <f t="shared" si="24"/>
        <v>0</v>
      </c>
      <c r="BF136" s="370">
        <f t="shared" si="25"/>
        <v>0</v>
      </c>
      <c r="BG136" s="370">
        <f t="shared" si="26"/>
        <v>0</v>
      </c>
      <c r="BH136" s="370">
        <f t="shared" si="27"/>
        <v>0</v>
      </c>
      <c r="BI136" s="370">
        <f t="shared" si="28"/>
        <v>0</v>
      </c>
      <c r="BJ136" s="291" t="s">
        <v>81</v>
      </c>
      <c r="BK136" s="370">
        <f t="shared" si="29"/>
        <v>0</v>
      </c>
      <c r="BL136" s="291" t="s">
        <v>162</v>
      </c>
      <c r="BM136" s="369" t="s">
        <v>2418</v>
      </c>
    </row>
    <row r="137" spans="2:65" s="284" customFormat="1" ht="16.5" customHeight="1">
      <c r="B137" s="362"/>
      <c r="C137" s="398" t="s">
        <v>402</v>
      </c>
      <c r="D137" s="398" t="s">
        <v>157</v>
      </c>
      <c r="E137" s="399" t="s">
        <v>1390</v>
      </c>
      <c r="F137" s="277" t="s">
        <v>1728</v>
      </c>
      <c r="G137" s="400" t="s">
        <v>290</v>
      </c>
      <c r="H137" s="401">
        <v>3</v>
      </c>
      <c r="I137" s="364"/>
      <c r="J137" s="440">
        <f t="shared" si="20"/>
        <v>0</v>
      </c>
      <c r="K137" s="277" t="s">
        <v>1</v>
      </c>
      <c r="L137" s="299"/>
      <c r="M137" s="365" t="s">
        <v>1</v>
      </c>
      <c r="N137" s="366" t="s">
        <v>38</v>
      </c>
      <c r="P137" s="367">
        <f t="shared" si="21"/>
        <v>0</v>
      </c>
      <c r="Q137" s="367">
        <v>0</v>
      </c>
      <c r="R137" s="367">
        <f t="shared" si="22"/>
        <v>0</v>
      </c>
      <c r="S137" s="367">
        <v>0</v>
      </c>
      <c r="T137" s="368">
        <f t="shared" si="23"/>
        <v>0</v>
      </c>
      <c r="AR137" s="369" t="s">
        <v>162</v>
      </c>
      <c r="AT137" s="369" t="s">
        <v>157</v>
      </c>
      <c r="AU137" s="369" t="s">
        <v>83</v>
      </c>
      <c r="AY137" s="291" t="s">
        <v>155</v>
      </c>
      <c r="BE137" s="370">
        <f t="shared" si="24"/>
        <v>0</v>
      </c>
      <c r="BF137" s="370">
        <f t="shared" si="25"/>
        <v>0</v>
      </c>
      <c r="BG137" s="370">
        <f t="shared" si="26"/>
        <v>0</v>
      </c>
      <c r="BH137" s="370">
        <f t="shared" si="27"/>
        <v>0</v>
      </c>
      <c r="BI137" s="370">
        <f t="shared" si="28"/>
        <v>0</v>
      </c>
      <c r="BJ137" s="291" t="s">
        <v>81</v>
      </c>
      <c r="BK137" s="370">
        <f t="shared" si="29"/>
        <v>0</v>
      </c>
      <c r="BL137" s="291" t="s">
        <v>162</v>
      </c>
      <c r="BM137" s="369" t="s">
        <v>2417</v>
      </c>
    </row>
    <row r="138" spans="2:65" s="284" customFormat="1" ht="16.5" customHeight="1">
      <c r="B138" s="362"/>
      <c r="C138" s="398" t="s">
        <v>291</v>
      </c>
      <c r="D138" s="398" t="s">
        <v>157</v>
      </c>
      <c r="E138" s="399" t="s">
        <v>1729</v>
      </c>
      <c r="F138" s="277" t="s">
        <v>1730</v>
      </c>
      <c r="G138" s="400" t="s">
        <v>290</v>
      </c>
      <c r="H138" s="401">
        <v>1</v>
      </c>
      <c r="I138" s="364"/>
      <c r="J138" s="440">
        <f t="shared" si="20"/>
        <v>0</v>
      </c>
      <c r="K138" s="277" t="s">
        <v>1</v>
      </c>
      <c r="L138" s="299"/>
      <c r="M138" s="365" t="s">
        <v>1</v>
      </c>
      <c r="N138" s="366" t="s">
        <v>38</v>
      </c>
      <c r="P138" s="367">
        <f t="shared" si="21"/>
        <v>0</v>
      </c>
      <c r="Q138" s="367">
        <v>0</v>
      </c>
      <c r="R138" s="367">
        <f t="shared" si="22"/>
        <v>0</v>
      </c>
      <c r="S138" s="367">
        <v>0</v>
      </c>
      <c r="T138" s="368">
        <f t="shared" si="23"/>
        <v>0</v>
      </c>
      <c r="AR138" s="369" t="s">
        <v>162</v>
      </c>
      <c r="AT138" s="369" t="s">
        <v>157</v>
      </c>
      <c r="AU138" s="369" t="s">
        <v>83</v>
      </c>
      <c r="AY138" s="291" t="s">
        <v>155</v>
      </c>
      <c r="BE138" s="370">
        <f t="shared" si="24"/>
        <v>0</v>
      </c>
      <c r="BF138" s="370">
        <f t="shared" si="25"/>
        <v>0</v>
      </c>
      <c r="BG138" s="370">
        <f t="shared" si="26"/>
        <v>0</v>
      </c>
      <c r="BH138" s="370">
        <f t="shared" si="27"/>
        <v>0</v>
      </c>
      <c r="BI138" s="370">
        <f t="shared" si="28"/>
        <v>0</v>
      </c>
      <c r="BJ138" s="291" t="s">
        <v>81</v>
      </c>
      <c r="BK138" s="370">
        <f t="shared" si="29"/>
        <v>0</v>
      </c>
      <c r="BL138" s="291" t="s">
        <v>162</v>
      </c>
      <c r="BM138" s="369" t="s">
        <v>2416</v>
      </c>
    </row>
    <row r="139" spans="2:65" s="284" customFormat="1" ht="16.5" customHeight="1">
      <c r="B139" s="362"/>
      <c r="C139" s="398" t="s">
        <v>410</v>
      </c>
      <c r="D139" s="398" t="s">
        <v>157</v>
      </c>
      <c r="E139" s="399" t="s">
        <v>1731</v>
      </c>
      <c r="F139" s="277" t="s">
        <v>1732</v>
      </c>
      <c r="G139" s="400" t="s">
        <v>334</v>
      </c>
      <c r="H139" s="401">
        <v>1</v>
      </c>
      <c r="I139" s="364"/>
      <c r="J139" s="440">
        <f t="shared" si="20"/>
        <v>0</v>
      </c>
      <c r="K139" s="277" t="s">
        <v>1</v>
      </c>
      <c r="L139" s="299"/>
      <c r="M139" s="365" t="s">
        <v>1</v>
      </c>
      <c r="N139" s="366" t="s">
        <v>38</v>
      </c>
      <c r="P139" s="367">
        <f t="shared" si="21"/>
        <v>0</v>
      </c>
      <c r="Q139" s="367">
        <v>0</v>
      </c>
      <c r="R139" s="367">
        <f t="shared" si="22"/>
        <v>0</v>
      </c>
      <c r="S139" s="367">
        <v>0</v>
      </c>
      <c r="T139" s="368">
        <f t="shared" si="23"/>
        <v>0</v>
      </c>
      <c r="AR139" s="369" t="s">
        <v>162</v>
      </c>
      <c r="AT139" s="369" t="s">
        <v>157</v>
      </c>
      <c r="AU139" s="369" t="s">
        <v>83</v>
      </c>
      <c r="AY139" s="291" t="s">
        <v>155</v>
      </c>
      <c r="BE139" s="370">
        <f t="shared" si="24"/>
        <v>0</v>
      </c>
      <c r="BF139" s="370">
        <f t="shared" si="25"/>
        <v>0</v>
      </c>
      <c r="BG139" s="370">
        <f t="shared" si="26"/>
        <v>0</v>
      </c>
      <c r="BH139" s="370">
        <f t="shared" si="27"/>
        <v>0</v>
      </c>
      <c r="BI139" s="370">
        <f t="shared" si="28"/>
        <v>0</v>
      </c>
      <c r="BJ139" s="291" t="s">
        <v>81</v>
      </c>
      <c r="BK139" s="370">
        <f t="shared" si="29"/>
        <v>0</v>
      </c>
      <c r="BL139" s="291" t="s">
        <v>162</v>
      </c>
      <c r="BM139" s="369" t="s">
        <v>2415</v>
      </c>
    </row>
    <row r="140" spans="2:65" s="284" customFormat="1" ht="16.5" customHeight="1">
      <c r="B140" s="362"/>
      <c r="C140" s="398" t="s">
        <v>295</v>
      </c>
      <c r="D140" s="398" t="s">
        <v>157</v>
      </c>
      <c r="E140" s="399" t="s">
        <v>1391</v>
      </c>
      <c r="F140" s="277" t="s">
        <v>1733</v>
      </c>
      <c r="G140" s="400" t="s">
        <v>290</v>
      </c>
      <c r="H140" s="401">
        <v>1</v>
      </c>
      <c r="I140" s="364"/>
      <c r="J140" s="440">
        <f t="shared" si="20"/>
        <v>0</v>
      </c>
      <c r="K140" s="277" t="s">
        <v>1</v>
      </c>
      <c r="L140" s="299"/>
      <c r="M140" s="365" t="s">
        <v>1</v>
      </c>
      <c r="N140" s="366" t="s">
        <v>38</v>
      </c>
      <c r="P140" s="367">
        <f t="shared" si="21"/>
        <v>0</v>
      </c>
      <c r="Q140" s="367">
        <v>0</v>
      </c>
      <c r="R140" s="367">
        <f t="shared" si="22"/>
        <v>0</v>
      </c>
      <c r="S140" s="367">
        <v>0</v>
      </c>
      <c r="T140" s="368">
        <f t="shared" si="23"/>
        <v>0</v>
      </c>
      <c r="AR140" s="369" t="s">
        <v>162</v>
      </c>
      <c r="AT140" s="369" t="s">
        <v>157</v>
      </c>
      <c r="AU140" s="369" t="s">
        <v>83</v>
      </c>
      <c r="AY140" s="291" t="s">
        <v>155</v>
      </c>
      <c r="BE140" s="370">
        <f t="shared" si="24"/>
        <v>0</v>
      </c>
      <c r="BF140" s="370">
        <f t="shared" si="25"/>
        <v>0</v>
      </c>
      <c r="BG140" s="370">
        <f t="shared" si="26"/>
        <v>0</v>
      </c>
      <c r="BH140" s="370">
        <f t="shared" si="27"/>
        <v>0</v>
      </c>
      <c r="BI140" s="370">
        <f t="shared" si="28"/>
        <v>0</v>
      </c>
      <c r="BJ140" s="291" t="s">
        <v>81</v>
      </c>
      <c r="BK140" s="370">
        <f t="shared" si="29"/>
        <v>0</v>
      </c>
      <c r="BL140" s="291" t="s">
        <v>162</v>
      </c>
      <c r="BM140" s="369" t="s">
        <v>2414</v>
      </c>
    </row>
    <row r="141" spans="2:65" s="284" customFormat="1" ht="16.5" customHeight="1">
      <c r="B141" s="362"/>
      <c r="C141" s="398" t="s">
        <v>426</v>
      </c>
      <c r="D141" s="398" t="s">
        <v>157</v>
      </c>
      <c r="E141" s="399" t="s">
        <v>1734</v>
      </c>
      <c r="F141" s="277" t="s">
        <v>1735</v>
      </c>
      <c r="G141" s="400" t="s">
        <v>290</v>
      </c>
      <c r="H141" s="401">
        <v>1</v>
      </c>
      <c r="I141" s="364"/>
      <c r="J141" s="440">
        <f t="shared" si="20"/>
        <v>0</v>
      </c>
      <c r="K141" s="277" t="s">
        <v>1</v>
      </c>
      <c r="L141" s="299"/>
      <c r="M141" s="365" t="s">
        <v>1</v>
      </c>
      <c r="N141" s="366" t="s">
        <v>38</v>
      </c>
      <c r="P141" s="367">
        <f t="shared" si="21"/>
        <v>0</v>
      </c>
      <c r="Q141" s="367">
        <v>0</v>
      </c>
      <c r="R141" s="367">
        <f t="shared" si="22"/>
        <v>0</v>
      </c>
      <c r="S141" s="367">
        <v>0</v>
      </c>
      <c r="T141" s="368">
        <f t="shared" si="23"/>
        <v>0</v>
      </c>
      <c r="AR141" s="369" t="s">
        <v>162</v>
      </c>
      <c r="AT141" s="369" t="s">
        <v>157</v>
      </c>
      <c r="AU141" s="369" t="s">
        <v>83</v>
      </c>
      <c r="AY141" s="291" t="s">
        <v>155</v>
      </c>
      <c r="BE141" s="370">
        <f t="shared" si="24"/>
        <v>0</v>
      </c>
      <c r="BF141" s="370">
        <f t="shared" si="25"/>
        <v>0</v>
      </c>
      <c r="BG141" s="370">
        <f t="shared" si="26"/>
        <v>0</v>
      </c>
      <c r="BH141" s="370">
        <f t="shared" si="27"/>
        <v>0</v>
      </c>
      <c r="BI141" s="370">
        <f t="shared" si="28"/>
        <v>0</v>
      </c>
      <c r="BJ141" s="291" t="s">
        <v>81</v>
      </c>
      <c r="BK141" s="370">
        <f t="shared" si="29"/>
        <v>0</v>
      </c>
      <c r="BL141" s="291" t="s">
        <v>162</v>
      </c>
      <c r="BM141" s="369" t="s">
        <v>2413</v>
      </c>
    </row>
    <row r="142" spans="2:65" s="284" customFormat="1" ht="58.5">
      <c r="B142" s="299"/>
      <c r="C142" s="45"/>
      <c r="D142" s="409" t="s">
        <v>168</v>
      </c>
      <c r="E142" s="45"/>
      <c r="F142" s="425" t="s">
        <v>2412</v>
      </c>
      <c r="G142" s="45"/>
      <c r="H142" s="45"/>
      <c r="I142" s="371"/>
      <c r="J142" s="45"/>
      <c r="K142" s="45"/>
      <c r="L142" s="299"/>
      <c r="M142" s="372"/>
      <c r="T142" s="308"/>
      <c r="AT142" s="291" t="s">
        <v>168</v>
      </c>
      <c r="AU142" s="291" t="s">
        <v>83</v>
      </c>
    </row>
    <row r="143" spans="2:65" s="284" customFormat="1" ht="16.5" customHeight="1">
      <c r="B143" s="362"/>
      <c r="C143" s="398" t="s">
        <v>300</v>
      </c>
      <c r="D143" s="398" t="s">
        <v>157</v>
      </c>
      <c r="E143" s="399" t="s">
        <v>1489</v>
      </c>
      <c r="F143" s="277" t="s">
        <v>1736</v>
      </c>
      <c r="G143" s="400" t="s">
        <v>290</v>
      </c>
      <c r="H143" s="401">
        <v>1</v>
      </c>
      <c r="I143" s="364"/>
      <c r="J143" s="440">
        <f>ROUND(I143*H143,2)</f>
        <v>0</v>
      </c>
      <c r="K143" s="277" t="s">
        <v>1</v>
      </c>
      <c r="L143" s="299"/>
      <c r="M143" s="365" t="s">
        <v>1</v>
      </c>
      <c r="N143" s="366" t="s">
        <v>38</v>
      </c>
      <c r="P143" s="367">
        <f>O143*H143</f>
        <v>0</v>
      </c>
      <c r="Q143" s="367">
        <v>0</v>
      </c>
      <c r="R143" s="367">
        <f>Q143*H143</f>
        <v>0</v>
      </c>
      <c r="S143" s="367">
        <v>0</v>
      </c>
      <c r="T143" s="368">
        <f>S143*H143</f>
        <v>0</v>
      </c>
      <c r="AR143" s="369" t="s">
        <v>162</v>
      </c>
      <c r="AT143" s="369" t="s">
        <v>157</v>
      </c>
      <c r="AU143" s="369" t="s">
        <v>83</v>
      </c>
      <c r="AY143" s="291" t="s">
        <v>155</v>
      </c>
      <c r="BE143" s="370">
        <f>IF(N143="základní",J143,0)</f>
        <v>0</v>
      </c>
      <c r="BF143" s="370">
        <f>IF(N143="snížená",J143,0)</f>
        <v>0</v>
      </c>
      <c r="BG143" s="370">
        <f>IF(N143="zákl. přenesená",J143,0)</f>
        <v>0</v>
      </c>
      <c r="BH143" s="370">
        <f>IF(N143="sníž. přenesená",J143,0)</f>
        <v>0</v>
      </c>
      <c r="BI143" s="370">
        <f>IF(N143="nulová",J143,0)</f>
        <v>0</v>
      </c>
      <c r="BJ143" s="291" t="s">
        <v>81</v>
      </c>
      <c r="BK143" s="370">
        <f>ROUND(I143*H143,2)</f>
        <v>0</v>
      </c>
      <c r="BL143" s="291" t="s">
        <v>162</v>
      </c>
      <c r="BM143" s="369" t="s">
        <v>2411</v>
      </c>
    </row>
    <row r="144" spans="2:65" s="284" customFormat="1" ht="16.5" customHeight="1">
      <c r="B144" s="362"/>
      <c r="C144" s="398" t="s">
        <v>439</v>
      </c>
      <c r="D144" s="398" t="s">
        <v>157</v>
      </c>
      <c r="E144" s="399" t="s">
        <v>1737</v>
      </c>
      <c r="F144" s="277" t="s">
        <v>1738</v>
      </c>
      <c r="G144" s="400" t="s">
        <v>290</v>
      </c>
      <c r="H144" s="401">
        <v>1</v>
      </c>
      <c r="I144" s="364"/>
      <c r="J144" s="440">
        <f>ROUND(I144*H144,2)</f>
        <v>0</v>
      </c>
      <c r="K144" s="277" t="s">
        <v>1</v>
      </c>
      <c r="L144" s="299"/>
      <c r="M144" s="365" t="s">
        <v>1</v>
      </c>
      <c r="N144" s="366" t="s">
        <v>38</v>
      </c>
      <c r="P144" s="367">
        <f>O144*H144</f>
        <v>0</v>
      </c>
      <c r="Q144" s="367">
        <v>0</v>
      </c>
      <c r="R144" s="367">
        <f>Q144*H144</f>
        <v>0</v>
      </c>
      <c r="S144" s="367">
        <v>0</v>
      </c>
      <c r="T144" s="368">
        <f>S144*H144</f>
        <v>0</v>
      </c>
      <c r="AR144" s="369" t="s">
        <v>162</v>
      </c>
      <c r="AT144" s="369" t="s">
        <v>157</v>
      </c>
      <c r="AU144" s="369" t="s">
        <v>83</v>
      </c>
      <c r="AY144" s="291" t="s">
        <v>155</v>
      </c>
      <c r="BE144" s="370">
        <f>IF(N144="základní",J144,0)</f>
        <v>0</v>
      </c>
      <c r="BF144" s="370">
        <f>IF(N144="snížená",J144,0)</f>
        <v>0</v>
      </c>
      <c r="BG144" s="370">
        <f>IF(N144="zákl. přenesená",J144,0)</f>
        <v>0</v>
      </c>
      <c r="BH144" s="370">
        <f>IF(N144="sníž. přenesená",J144,0)</f>
        <v>0</v>
      </c>
      <c r="BI144" s="370">
        <f>IF(N144="nulová",J144,0)</f>
        <v>0</v>
      </c>
      <c r="BJ144" s="291" t="s">
        <v>81</v>
      </c>
      <c r="BK144" s="370">
        <f>ROUND(I144*H144,2)</f>
        <v>0</v>
      </c>
      <c r="BL144" s="291" t="s">
        <v>162</v>
      </c>
      <c r="BM144" s="369" t="s">
        <v>2410</v>
      </c>
    </row>
    <row r="145" spans="2:65" s="284" customFormat="1" ht="19.5">
      <c r="B145" s="299"/>
      <c r="C145" s="45"/>
      <c r="D145" s="409" t="s">
        <v>168</v>
      </c>
      <c r="E145" s="45"/>
      <c r="F145" s="425" t="s">
        <v>2396</v>
      </c>
      <c r="G145" s="45"/>
      <c r="H145" s="45"/>
      <c r="I145" s="371"/>
      <c r="J145" s="45"/>
      <c r="K145" s="45"/>
      <c r="L145" s="299"/>
      <c r="M145" s="372"/>
      <c r="T145" s="308"/>
      <c r="AT145" s="291" t="s">
        <v>168</v>
      </c>
      <c r="AU145" s="291" t="s">
        <v>83</v>
      </c>
    </row>
    <row r="146" spans="2:65" s="284" customFormat="1" ht="16.5" customHeight="1">
      <c r="B146" s="362"/>
      <c r="C146" s="398" t="s">
        <v>304</v>
      </c>
      <c r="D146" s="398" t="s">
        <v>157</v>
      </c>
      <c r="E146" s="399" t="s">
        <v>1392</v>
      </c>
      <c r="F146" s="277" t="s">
        <v>1740</v>
      </c>
      <c r="G146" s="400" t="s">
        <v>290</v>
      </c>
      <c r="H146" s="401">
        <v>20</v>
      </c>
      <c r="I146" s="364"/>
      <c r="J146" s="440">
        <f>ROUND(I146*H146,2)</f>
        <v>0</v>
      </c>
      <c r="K146" s="277" t="s">
        <v>1</v>
      </c>
      <c r="L146" s="299"/>
      <c r="M146" s="365" t="s">
        <v>1</v>
      </c>
      <c r="N146" s="366" t="s">
        <v>38</v>
      </c>
      <c r="P146" s="367">
        <f>O146*H146</f>
        <v>0</v>
      </c>
      <c r="Q146" s="367">
        <v>0</v>
      </c>
      <c r="R146" s="367">
        <f>Q146*H146</f>
        <v>0</v>
      </c>
      <c r="S146" s="367">
        <v>0</v>
      </c>
      <c r="T146" s="368">
        <f>S146*H146</f>
        <v>0</v>
      </c>
      <c r="AR146" s="369" t="s">
        <v>162</v>
      </c>
      <c r="AT146" s="369" t="s">
        <v>157</v>
      </c>
      <c r="AU146" s="369" t="s">
        <v>83</v>
      </c>
      <c r="AY146" s="291" t="s">
        <v>155</v>
      </c>
      <c r="BE146" s="370">
        <f>IF(N146="základní",J146,0)</f>
        <v>0</v>
      </c>
      <c r="BF146" s="370">
        <f>IF(N146="snížená",J146,0)</f>
        <v>0</v>
      </c>
      <c r="BG146" s="370">
        <f>IF(N146="zákl. přenesená",J146,0)</f>
        <v>0</v>
      </c>
      <c r="BH146" s="370">
        <f>IF(N146="sníž. přenesená",J146,0)</f>
        <v>0</v>
      </c>
      <c r="BI146" s="370">
        <f>IF(N146="nulová",J146,0)</f>
        <v>0</v>
      </c>
      <c r="BJ146" s="291" t="s">
        <v>81</v>
      </c>
      <c r="BK146" s="370">
        <f>ROUND(I146*H146,2)</f>
        <v>0</v>
      </c>
      <c r="BL146" s="291" t="s">
        <v>162</v>
      </c>
      <c r="BM146" s="369" t="s">
        <v>2409</v>
      </c>
    </row>
    <row r="147" spans="2:65" s="284" customFormat="1" ht="16.5" customHeight="1">
      <c r="B147" s="362"/>
      <c r="C147" s="398" t="s">
        <v>453</v>
      </c>
      <c r="D147" s="398" t="s">
        <v>157</v>
      </c>
      <c r="E147" s="399" t="s">
        <v>1741</v>
      </c>
      <c r="F147" s="277" t="s">
        <v>1742</v>
      </c>
      <c r="G147" s="400" t="s">
        <v>290</v>
      </c>
      <c r="H147" s="401">
        <v>1</v>
      </c>
      <c r="I147" s="364"/>
      <c r="J147" s="440">
        <f>ROUND(I147*H147,2)</f>
        <v>0</v>
      </c>
      <c r="K147" s="277" t="s">
        <v>1</v>
      </c>
      <c r="L147" s="299"/>
      <c r="M147" s="365" t="s">
        <v>1</v>
      </c>
      <c r="N147" s="366" t="s">
        <v>38</v>
      </c>
      <c r="P147" s="367">
        <f>O147*H147</f>
        <v>0</v>
      </c>
      <c r="Q147" s="367">
        <v>0</v>
      </c>
      <c r="R147" s="367">
        <f>Q147*H147</f>
        <v>0</v>
      </c>
      <c r="S147" s="367">
        <v>0</v>
      </c>
      <c r="T147" s="368">
        <f>S147*H147</f>
        <v>0</v>
      </c>
      <c r="AR147" s="369" t="s">
        <v>162</v>
      </c>
      <c r="AT147" s="369" t="s">
        <v>157</v>
      </c>
      <c r="AU147" s="369" t="s">
        <v>83</v>
      </c>
      <c r="AY147" s="291" t="s">
        <v>155</v>
      </c>
      <c r="BE147" s="370">
        <f>IF(N147="základní",J147,0)</f>
        <v>0</v>
      </c>
      <c r="BF147" s="370">
        <f>IF(N147="snížená",J147,0)</f>
        <v>0</v>
      </c>
      <c r="BG147" s="370">
        <f>IF(N147="zákl. přenesená",J147,0)</f>
        <v>0</v>
      </c>
      <c r="BH147" s="370">
        <f>IF(N147="sníž. přenesená",J147,0)</f>
        <v>0</v>
      </c>
      <c r="BI147" s="370">
        <f>IF(N147="nulová",J147,0)</f>
        <v>0</v>
      </c>
      <c r="BJ147" s="291" t="s">
        <v>81</v>
      </c>
      <c r="BK147" s="370">
        <f>ROUND(I147*H147,2)</f>
        <v>0</v>
      </c>
      <c r="BL147" s="291" t="s">
        <v>162</v>
      </c>
      <c r="BM147" s="369" t="s">
        <v>2408</v>
      </c>
    </row>
    <row r="148" spans="2:65" s="284" customFormat="1" ht="29.25">
      <c r="B148" s="299"/>
      <c r="C148" s="45"/>
      <c r="D148" s="409" t="s">
        <v>168</v>
      </c>
      <c r="E148" s="45"/>
      <c r="F148" s="425" t="s">
        <v>2407</v>
      </c>
      <c r="G148" s="45"/>
      <c r="H148" s="45"/>
      <c r="I148" s="371"/>
      <c r="J148" s="45"/>
      <c r="K148" s="45"/>
      <c r="L148" s="299"/>
      <c r="M148" s="372"/>
      <c r="T148" s="308"/>
      <c r="AT148" s="291" t="s">
        <v>168</v>
      </c>
      <c r="AU148" s="291" t="s">
        <v>83</v>
      </c>
    </row>
    <row r="149" spans="2:65" s="284" customFormat="1" ht="16.5" customHeight="1">
      <c r="B149" s="362"/>
      <c r="C149" s="398" t="s">
        <v>308</v>
      </c>
      <c r="D149" s="398" t="s">
        <v>157</v>
      </c>
      <c r="E149" s="399" t="s">
        <v>1472</v>
      </c>
      <c r="F149" s="277" t="s">
        <v>1743</v>
      </c>
      <c r="G149" s="400" t="s">
        <v>290</v>
      </c>
      <c r="H149" s="401">
        <v>1</v>
      </c>
      <c r="I149" s="364"/>
      <c r="J149" s="440">
        <f>ROUND(I149*H149,2)</f>
        <v>0</v>
      </c>
      <c r="K149" s="277" t="s">
        <v>1</v>
      </c>
      <c r="L149" s="299"/>
      <c r="M149" s="365" t="s">
        <v>1</v>
      </c>
      <c r="N149" s="366" t="s">
        <v>38</v>
      </c>
      <c r="P149" s="367">
        <f>O149*H149</f>
        <v>0</v>
      </c>
      <c r="Q149" s="367">
        <v>0</v>
      </c>
      <c r="R149" s="367">
        <f>Q149*H149</f>
        <v>0</v>
      </c>
      <c r="S149" s="367">
        <v>0</v>
      </c>
      <c r="T149" s="368">
        <f>S149*H149</f>
        <v>0</v>
      </c>
      <c r="AR149" s="369" t="s">
        <v>162</v>
      </c>
      <c r="AT149" s="369" t="s">
        <v>157</v>
      </c>
      <c r="AU149" s="369" t="s">
        <v>83</v>
      </c>
      <c r="AY149" s="291" t="s">
        <v>155</v>
      </c>
      <c r="BE149" s="370">
        <f>IF(N149="základní",J149,0)</f>
        <v>0</v>
      </c>
      <c r="BF149" s="370">
        <f>IF(N149="snížená",J149,0)</f>
        <v>0</v>
      </c>
      <c r="BG149" s="370">
        <f>IF(N149="zákl. přenesená",J149,0)</f>
        <v>0</v>
      </c>
      <c r="BH149" s="370">
        <f>IF(N149="sníž. přenesená",J149,0)</f>
        <v>0</v>
      </c>
      <c r="BI149" s="370">
        <f>IF(N149="nulová",J149,0)</f>
        <v>0</v>
      </c>
      <c r="BJ149" s="291" t="s">
        <v>81</v>
      </c>
      <c r="BK149" s="370">
        <f>ROUND(I149*H149,2)</f>
        <v>0</v>
      </c>
      <c r="BL149" s="291" t="s">
        <v>162</v>
      </c>
      <c r="BM149" s="369" t="s">
        <v>2406</v>
      </c>
    </row>
    <row r="150" spans="2:65" s="284" customFormat="1" ht="16.5" customHeight="1">
      <c r="B150" s="362"/>
      <c r="C150" s="398" t="s">
        <v>463</v>
      </c>
      <c r="D150" s="398" t="s">
        <v>157</v>
      </c>
      <c r="E150" s="399" t="s">
        <v>1744</v>
      </c>
      <c r="F150" s="277" t="s">
        <v>1745</v>
      </c>
      <c r="G150" s="400" t="s">
        <v>290</v>
      </c>
      <c r="H150" s="401">
        <v>1</v>
      </c>
      <c r="I150" s="364"/>
      <c r="J150" s="440">
        <f>ROUND(I150*H150,2)</f>
        <v>0</v>
      </c>
      <c r="K150" s="277" t="s">
        <v>1</v>
      </c>
      <c r="L150" s="299"/>
      <c r="M150" s="365" t="s">
        <v>1</v>
      </c>
      <c r="N150" s="366" t="s">
        <v>38</v>
      </c>
      <c r="P150" s="367">
        <f>O150*H150</f>
        <v>0</v>
      </c>
      <c r="Q150" s="367">
        <v>0</v>
      </c>
      <c r="R150" s="367">
        <f>Q150*H150</f>
        <v>0</v>
      </c>
      <c r="S150" s="367">
        <v>0</v>
      </c>
      <c r="T150" s="368">
        <f>S150*H150</f>
        <v>0</v>
      </c>
      <c r="AR150" s="369" t="s">
        <v>162</v>
      </c>
      <c r="AT150" s="369" t="s">
        <v>157</v>
      </c>
      <c r="AU150" s="369" t="s">
        <v>83</v>
      </c>
      <c r="AY150" s="291" t="s">
        <v>155</v>
      </c>
      <c r="BE150" s="370">
        <f>IF(N150="základní",J150,0)</f>
        <v>0</v>
      </c>
      <c r="BF150" s="370">
        <f>IF(N150="snížená",J150,0)</f>
        <v>0</v>
      </c>
      <c r="BG150" s="370">
        <f>IF(N150="zákl. přenesená",J150,0)</f>
        <v>0</v>
      </c>
      <c r="BH150" s="370">
        <f>IF(N150="sníž. přenesená",J150,0)</f>
        <v>0</v>
      </c>
      <c r="BI150" s="370">
        <f>IF(N150="nulová",J150,0)</f>
        <v>0</v>
      </c>
      <c r="BJ150" s="291" t="s">
        <v>81</v>
      </c>
      <c r="BK150" s="370">
        <f>ROUND(I150*H150,2)</f>
        <v>0</v>
      </c>
      <c r="BL150" s="291" t="s">
        <v>162</v>
      </c>
      <c r="BM150" s="369" t="s">
        <v>2405</v>
      </c>
    </row>
    <row r="151" spans="2:65" s="284" customFormat="1" ht="19.5">
      <c r="B151" s="299"/>
      <c r="C151" s="45"/>
      <c r="D151" s="409" t="s">
        <v>168</v>
      </c>
      <c r="E151" s="45"/>
      <c r="F151" s="425" t="s">
        <v>2404</v>
      </c>
      <c r="G151" s="45"/>
      <c r="H151" s="45"/>
      <c r="I151" s="371"/>
      <c r="J151" s="45"/>
      <c r="K151" s="45"/>
      <c r="L151" s="299"/>
      <c r="M151" s="372"/>
      <c r="T151" s="308"/>
      <c r="AT151" s="291" t="s">
        <v>168</v>
      </c>
      <c r="AU151" s="291" t="s">
        <v>83</v>
      </c>
    </row>
    <row r="152" spans="2:65" s="284" customFormat="1" ht="16.5" customHeight="1">
      <c r="B152" s="362"/>
      <c r="C152" s="398" t="s">
        <v>315</v>
      </c>
      <c r="D152" s="398" t="s">
        <v>157</v>
      </c>
      <c r="E152" s="399" t="s">
        <v>1491</v>
      </c>
      <c r="F152" s="277" t="s">
        <v>1746</v>
      </c>
      <c r="G152" s="400" t="s">
        <v>173</v>
      </c>
      <c r="H152" s="401">
        <v>10</v>
      </c>
      <c r="I152" s="364"/>
      <c r="J152" s="440">
        <f>ROUND(I152*H152,2)</f>
        <v>0</v>
      </c>
      <c r="K152" s="277" t="s">
        <v>1</v>
      </c>
      <c r="L152" s="299"/>
      <c r="M152" s="365" t="s">
        <v>1</v>
      </c>
      <c r="N152" s="366" t="s">
        <v>38</v>
      </c>
      <c r="P152" s="367">
        <f>O152*H152</f>
        <v>0</v>
      </c>
      <c r="Q152" s="367">
        <v>0</v>
      </c>
      <c r="R152" s="367">
        <f>Q152*H152</f>
        <v>0</v>
      </c>
      <c r="S152" s="367">
        <v>0</v>
      </c>
      <c r="T152" s="368">
        <f>S152*H152</f>
        <v>0</v>
      </c>
      <c r="AR152" s="369" t="s">
        <v>162</v>
      </c>
      <c r="AT152" s="369" t="s">
        <v>157</v>
      </c>
      <c r="AU152" s="369" t="s">
        <v>83</v>
      </c>
      <c r="AY152" s="291" t="s">
        <v>155</v>
      </c>
      <c r="BE152" s="370">
        <f>IF(N152="základní",J152,0)</f>
        <v>0</v>
      </c>
      <c r="BF152" s="370">
        <f>IF(N152="snížená",J152,0)</f>
        <v>0</v>
      </c>
      <c r="BG152" s="370">
        <f>IF(N152="zákl. přenesená",J152,0)</f>
        <v>0</v>
      </c>
      <c r="BH152" s="370">
        <f>IF(N152="sníž. přenesená",J152,0)</f>
        <v>0</v>
      </c>
      <c r="BI152" s="370">
        <f>IF(N152="nulová",J152,0)</f>
        <v>0</v>
      </c>
      <c r="BJ152" s="291" t="s">
        <v>81</v>
      </c>
      <c r="BK152" s="370">
        <f>ROUND(I152*H152,2)</f>
        <v>0</v>
      </c>
      <c r="BL152" s="291" t="s">
        <v>162</v>
      </c>
      <c r="BM152" s="369" t="s">
        <v>2403</v>
      </c>
    </row>
    <row r="153" spans="2:65" s="284" customFormat="1" ht="16.5" customHeight="1">
      <c r="B153" s="362"/>
      <c r="C153" s="398" t="s">
        <v>475</v>
      </c>
      <c r="D153" s="398" t="s">
        <v>157</v>
      </c>
      <c r="E153" s="399" t="s">
        <v>1747</v>
      </c>
      <c r="F153" s="277" t="s">
        <v>1748</v>
      </c>
      <c r="G153" s="400" t="s">
        <v>290</v>
      </c>
      <c r="H153" s="401">
        <v>2</v>
      </c>
      <c r="I153" s="364"/>
      <c r="J153" s="440">
        <f>ROUND(I153*H153,2)</f>
        <v>0</v>
      </c>
      <c r="K153" s="277" t="s">
        <v>1</v>
      </c>
      <c r="L153" s="299"/>
      <c r="M153" s="365" t="s">
        <v>1</v>
      </c>
      <c r="N153" s="366" t="s">
        <v>38</v>
      </c>
      <c r="P153" s="367">
        <f>O153*H153</f>
        <v>0</v>
      </c>
      <c r="Q153" s="367">
        <v>0</v>
      </c>
      <c r="R153" s="367">
        <f>Q153*H153</f>
        <v>0</v>
      </c>
      <c r="S153" s="367">
        <v>0</v>
      </c>
      <c r="T153" s="368">
        <f>S153*H153</f>
        <v>0</v>
      </c>
      <c r="AR153" s="369" t="s">
        <v>162</v>
      </c>
      <c r="AT153" s="369" t="s">
        <v>157</v>
      </c>
      <c r="AU153" s="369" t="s">
        <v>83</v>
      </c>
      <c r="AY153" s="291" t="s">
        <v>155</v>
      </c>
      <c r="BE153" s="370">
        <f>IF(N153="základní",J153,0)</f>
        <v>0</v>
      </c>
      <c r="BF153" s="370">
        <f>IF(N153="snížená",J153,0)</f>
        <v>0</v>
      </c>
      <c r="BG153" s="370">
        <f>IF(N153="zákl. přenesená",J153,0)</f>
        <v>0</v>
      </c>
      <c r="BH153" s="370">
        <f>IF(N153="sníž. přenesená",J153,0)</f>
        <v>0</v>
      </c>
      <c r="BI153" s="370">
        <f>IF(N153="nulová",J153,0)</f>
        <v>0</v>
      </c>
      <c r="BJ153" s="291" t="s">
        <v>81</v>
      </c>
      <c r="BK153" s="370">
        <f>ROUND(I153*H153,2)</f>
        <v>0</v>
      </c>
      <c r="BL153" s="291" t="s">
        <v>162</v>
      </c>
      <c r="BM153" s="369" t="s">
        <v>2402</v>
      </c>
    </row>
    <row r="154" spans="2:65" s="284" customFormat="1" ht="19.5">
      <c r="B154" s="299"/>
      <c r="C154" s="45"/>
      <c r="D154" s="409" t="s">
        <v>168</v>
      </c>
      <c r="E154" s="45"/>
      <c r="F154" s="425" t="s">
        <v>2401</v>
      </c>
      <c r="G154" s="45"/>
      <c r="H154" s="45"/>
      <c r="I154" s="371"/>
      <c r="J154" s="45"/>
      <c r="K154" s="45"/>
      <c r="L154" s="299"/>
      <c r="M154" s="372"/>
      <c r="T154" s="308"/>
      <c r="AT154" s="291" t="s">
        <v>168</v>
      </c>
      <c r="AU154" s="291" t="s">
        <v>83</v>
      </c>
    </row>
    <row r="155" spans="2:65" s="284" customFormat="1" ht="16.5" customHeight="1">
      <c r="B155" s="362"/>
      <c r="C155" s="398" t="s">
        <v>321</v>
      </c>
      <c r="D155" s="398" t="s">
        <v>157</v>
      </c>
      <c r="E155" s="399" t="s">
        <v>1479</v>
      </c>
      <c r="F155" s="277" t="s">
        <v>1749</v>
      </c>
      <c r="G155" s="400" t="s">
        <v>173</v>
      </c>
      <c r="H155" s="401">
        <v>5</v>
      </c>
      <c r="I155" s="364"/>
      <c r="J155" s="440">
        <f>ROUND(I155*H155,2)</f>
        <v>0</v>
      </c>
      <c r="K155" s="277" t="s">
        <v>1</v>
      </c>
      <c r="L155" s="299"/>
      <c r="M155" s="365" t="s">
        <v>1</v>
      </c>
      <c r="N155" s="366" t="s">
        <v>38</v>
      </c>
      <c r="P155" s="367">
        <f>O155*H155</f>
        <v>0</v>
      </c>
      <c r="Q155" s="367">
        <v>0</v>
      </c>
      <c r="R155" s="367">
        <f>Q155*H155</f>
        <v>0</v>
      </c>
      <c r="S155" s="367">
        <v>0</v>
      </c>
      <c r="T155" s="368">
        <f>S155*H155</f>
        <v>0</v>
      </c>
      <c r="AR155" s="369" t="s">
        <v>162</v>
      </c>
      <c r="AT155" s="369" t="s">
        <v>157</v>
      </c>
      <c r="AU155" s="369" t="s">
        <v>83</v>
      </c>
      <c r="AY155" s="291" t="s">
        <v>155</v>
      </c>
      <c r="BE155" s="370">
        <f>IF(N155="základní",J155,0)</f>
        <v>0</v>
      </c>
      <c r="BF155" s="370">
        <f>IF(N155="snížená",J155,0)</f>
        <v>0</v>
      </c>
      <c r="BG155" s="370">
        <f>IF(N155="zákl. přenesená",J155,0)</f>
        <v>0</v>
      </c>
      <c r="BH155" s="370">
        <f>IF(N155="sníž. přenesená",J155,0)</f>
        <v>0</v>
      </c>
      <c r="BI155" s="370">
        <f>IF(N155="nulová",J155,0)</f>
        <v>0</v>
      </c>
      <c r="BJ155" s="291" t="s">
        <v>81</v>
      </c>
      <c r="BK155" s="370">
        <f>ROUND(I155*H155,2)</f>
        <v>0</v>
      </c>
      <c r="BL155" s="291" t="s">
        <v>162</v>
      </c>
      <c r="BM155" s="369" t="s">
        <v>2400</v>
      </c>
    </row>
    <row r="156" spans="2:65" s="284" customFormat="1" ht="16.5" customHeight="1">
      <c r="B156" s="362"/>
      <c r="C156" s="398" t="s">
        <v>484</v>
      </c>
      <c r="D156" s="398" t="s">
        <v>157</v>
      </c>
      <c r="E156" s="399" t="s">
        <v>1750</v>
      </c>
      <c r="F156" s="277" t="s">
        <v>1751</v>
      </c>
      <c r="G156" s="400" t="s">
        <v>290</v>
      </c>
      <c r="H156" s="401">
        <v>1</v>
      </c>
      <c r="I156" s="364"/>
      <c r="J156" s="440">
        <f>ROUND(I156*H156,2)</f>
        <v>0</v>
      </c>
      <c r="K156" s="277" t="s">
        <v>1</v>
      </c>
      <c r="L156" s="299"/>
      <c r="M156" s="365" t="s">
        <v>1</v>
      </c>
      <c r="N156" s="366" t="s">
        <v>38</v>
      </c>
      <c r="P156" s="367">
        <f>O156*H156</f>
        <v>0</v>
      </c>
      <c r="Q156" s="367">
        <v>0</v>
      </c>
      <c r="R156" s="367">
        <f>Q156*H156</f>
        <v>0</v>
      </c>
      <c r="S156" s="367">
        <v>0</v>
      </c>
      <c r="T156" s="368">
        <f>S156*H156</f>
        <v>0</v>
      </c>
      <c r="AR156" s="369" t="s">
        <v>162</v>
      </c>
      <c r="AT156" s="369" t="s">
        <v>157</v>
      </c>
      <c r="AU156" s="369" t="s">
        <v>83</v>
      </c>
      <c r="AY156" s="291" t="s">
        <v>155</v>
      </c>
      <c r="BE156" s="370">
        <f>IF(N156="základní",J156,0)</f>
        <v>0</v>
      </c>
      <c r="BF156" s="370">
        <f>IF(N156="snížená",J156,0)</f>
        <v>0</v>
      </c>
      <c r="BG156" s="370">
        <f>IF(N156="zákl. přenesená",J156,0)</f>
        <v>0</v>
      </c>
      <c r="BH156" s="370">
        <f>IF(N156="sníž. přenesená",J156,0)</f>
        <v>0</v>
      </c>
      <c r="BI156" s="370">
        <f>IF(N156="nulová",J156,0)</f>
        <v>0</v>
      </c>
      <c r="BJ156" s="291" t="s">
        <v>81</v>
      </c>
      <c r="BK156" s="370">
        <f>ROUND(I156*H156,2)</f>
        <v>0</v>
      </c>
      <c r="BL156" s="291" t="s">
        <v>162</v>
      </c>
      <c r="BM156" s="369" t="s">
        <v>2399</v>
      </c>
    </row>
    <row r="157" spans="2:65" s="284" customFormat="1" ht="16.5" customHeight="1">
      <c r="B157" s="362"/>
      <c r="C157" s="398" t="s">
        <v>324</v>
      </c>
      <c r="D157" s="398" t="s">
        <v>157</v>
      </c>
      <c r="E157" s="399" t="s">
        <v>1752</v>
      </c>
      <c r="F157" s="277" t="s">
        <v>2398</v>
      </c>
      <c r="G157" s="400" t="s">
        <v>290</v>
      </c>
      <c r="H157" s="401">
        <v>1</v>
      </c>
      <c r="I157" s="364"/>
      <c r="J157" s="440">
        <f>ROUND(I157*H157,2)</f>
        <v>0</v>
      </c>
      <c r="K157" s="277" t="s">
        <v>1</v>
      </c>
      <c r="L157" s="299"/>
      <c r="M157" s="365" t="s">
        <v>1</v>
      </c>
      <c r="N157" s="366" t="s">
        <v>38</v>
      </c>
      <c r="P157" s="367">
        <f>O157*H157</f>
        <v>0</v>
      </c>
      <c r="Q157" s="367">
        <v>0</v>
      </c>
      <c r="R157" s="367">
        <f>Q157*H157</f>
        <v>0</v>
      </c>
      <c r="S157" s="367">
        <v>0</v>
      </c>
      <c r="T157" s="368">
        <f>S157*H157</f>
        <v>0</v>
      </c>
      <c r="AR157" s="369" t="s">
        <v>162</v>
      </c>
      <c r="AT157" s="369" t="s">
        <v>157</v>
      </c>
      <c r="AU157" s="369" t="s">
        <v>83</v>
      </c>
      <c r="AY157" s="291" t="s">
        <v>155</v>
      </c>
      <c r="BE157" s="370">
        <f>IF(N157="základní",J157,0)</f>
        <v>0</v>
      </c>
      <c r="BF157" s="370">
        <f>IF(N157="snížená",J157,0)</f>
        <v>0</v>
      </c>
      <c r="BG157" s="370">
        <f>IF(N157="zákl. přenesená",J157,0)</f>
        <v>0</v>
      </c>
      <c r="BH157" s="370">
        <f>IF(N157="sníž. přenesená",J157,0)</f>
        <v>0</v>
      </c>
      <c r="BI157" s="370">
        <f>IF(N157="nulová",J157,0)</f>
        <v>0</v>
      </c>
      <c r="BJ157" s="291" t="s">
        <v>81</v>
      </c>
      <c r="BK157" s="370">
        <f>ROUND(I157*H157,2)</f>
        <v>0</v>
      </c>
      <c r="BL157" s="291" t="s">
        <v>162</v>
      </c>
      <c r="BM157" s="369" t="s">
        <v>2397</v>
      </c>
    </row>
    <row r="158" spans="2:65" s="284" customFormat="1" ht="19.5">
      <c r="B158" s="299"/>
      <c r="C158" s="45"/>
      <c r="D158" s="409" t="s">
        <v>168</v>
      </c>
      <c r="E158" s="45"/>
      <c r="F158" s="425" t="s">
        <v>2396</v>
      </c>
      <c r="G158" s="45"/>
      <c r="H158" s="45"/>
      <c r="I158" s="371"/>
      <c r="J158" s="45"/>
      <c r="K158" s="45"/>
      <c r="L158" s="299"/>
      <c r="M158" s="372"/>
      <c r="T158" s="308"/>
      <c r="AT158" s="291" t="s">
        <v>168</v>
      </c>
      <c r="AU158" s="291" t="s">
        <v>83</v>
      </c>
    </row>
    <row r="159" spans="2:65" s="284" customFormat="1" ht="21.75" customHeight="1">
      <c r="B159" s="362"/>
      <c r="C159" s="398" t="s">
        <v>331</v>
      </c>
      <c r="D159" s="398" t="s">
        <v>157</v>
      </c>
      <c r="E159" s="399" t="s">
        <v>1754</v>
      </c>
      <c r="F159" s="277" t="s">
        <v>1755</v>
      </c>
      <c r="G159" s="400" t="s">
        <v>290</v>
      </c>
      <c r="H159" s="401">
        <v>1</v>
      </c>
      <c r="I159" s="364"/>
      <c r="J159" s="440">
        <f>ROUND(I159*H159,2)</f>
        <v>0</v>
      </c>
      <c r="K159" s="277" t="s">
        <v>1</v>
      </c>
      <c r="L159" s="299"/>
      <c r="M159" s="365" t="s">
        <v>1</v>
      </c>
      <c r="N159" s="366" t="s">
        <v>38</v>
      </c>
      <c r="P159" s="367">
        <f>O159*H159</f>
        <v>0</v>
      </c>
      <c r="Q159" s="367">
        <v>0</v>
      </c>
      <c r="R159" s="367">
        <f>Q159*H159</f>
        <v>0</v>
      </c>
      <c r="S159" s="367">
        <v>0</v>
      </c>
      <c r="T159" s="368">
        <f>S159*H159</f>
        <v>0</v>
      </c>
      <c r="AR159" s="369" t="s">
        <v>162</v>
      </c>
      <c r="AT159" s="369" t="s">
        <v>157</v>
      </c>
      <c r="AU159" s="369" t="s">
        <v>83</v>
      </c>
      <c r="AY159" s="291" t="s">
        <v>155</v>
      </c>
      <c r="BE159" s="370">
        <f>IF(N159="základní",J159,0)</f>
        <v>0</v>
      </c>
      <c r="BF159" s="370">
        <f>IF(N159="snížená",J159,0)</f>
        <v>0</v>
      </c>
      <c r="BG159" s="370">
        <f>IF(N159="zákl. přenesená",J159,0)</f>
        <v>0</v>
      </c>
      <c r="BH159" s="370">
        <f>IF(N159="sníž. přenesená",J159,0)</f>
        <v>0</v>
      </c>
      <c r="BI159" s="370">
        <f>IF(N159="nulová",J159,0)</f>
        <v>0</v>
      </c>
      <c r="BJ159" s="291" t="s">
        <v>81</v>
      </c>
      <c r="BK159" s="370">
        <f>ROUND(I159*H159,2)</f>
        <v>0</v>
      </c>
      <c r="BL159" s="291" t="s">
        <v>162</v>
      </c>
      <c r="BM159" s="369" t="s">
        <v>2395</v>
      </c>
    </row>
    <row r="160" spans="2:65" s="284" customFormat="1" ht="16.5" customHeight="1">
      <c r="B160" s="362"/>
      <c r="C160" s="398" t="s">
        <v>329</v>
      </c>
      <c r="D160" s="398" t="s">
        <v>157</v>
      </c>
      <c r="E160" s="399" t="s">
        <v>1756</v>
      </c>
      <c r="F160" s="277" t="s">
        <v>1757</v>
      </c>
      <c r="G160" s="400" t="s">
        <v>290</v>
      </c>
      <c r="H160" s="401">
        <v>1</v>
      </c>
      <c r="I160" s="364"/>
      <c r="J160" s="440">
        <f>ROUND(I160*H160,2)</f>
        <v>0</v>
      </c>
      <c r="K160" s="277" t="s">
        <v>1</v>
      </c>
      <c r="L160" s="299"/>
      <c r="M160" s="386" t="s">
        <v>1</v>
      </c>
      <c r="N160" s="387" t="s">
        <v>38</v>
      </c>
      <c r="O160" s="383"/>
      <c r="P160" s="388">
        <f>O160*H160</f>
        <v>0</v>
      </c>
      <c r="Q160" s="388">
        <v>0</v>
      </c>
      <c r="R160" s="388">
        <f>Q160*H160</f>
        <v>0</v>
      </c>
      <c r="S160" s="388">
        <v>0</v>
      </c>
      <c r="T160" s="389">
        <f>S160*H160</f>
        <v>0</v>
      </c>
      <c r="AR160" s="369" t="s">
        <v>162</v>
      </c>
      <c r="AT160" s="369" t="s">
        <v>157</v>
      </c>
      <c r="AU160" s="369" t="s">
        <v>83</v>
      </c>
      <c r="AY160" s="291" t="s">
        <v>155</v>
      </c>
      <c r="BE160" s="370">
        <f>IF(N160="základní",J160,0)</f>
        <v>0</v>
      </c>
      <c r="BF160" s="370">
        <f>IF(N160="snížená",J160,0)</f>
        <v>0</v>
      </c>
      <c r="BG160" s="370">
        <f>IF(N160="zákl. přenesená",J160,0)</f>
        <v>0</v>
      </c>
      <c r="BH160" s="370">
        <f>IF(N160="sníž. přenesená",J160,0)</f>
        <v>0</v>
      </c>
      <c r="BI160" s="370">
        <f>IF(N160="nulová",J160,0)</f>
        <v>0</v>
      </c>
      <c r="BJ160" s="291" t="s">
        <v>81</v>
      </c>
      <c r="BK160" s="370">
        <f>ROUND(I160*H160,2)</f>
        <v>0</v>
      </c>
      <c r="BL160" s="291" t="s">
        <v>162</v>
      </c>
      <c r="BM160" s="369" t="s">
        <v>2394</v>
      </c>
    </row>
    <row r="161" spans="2:12" s="284" customFormat="1" ht="6.95" customHeight="1">
      <c r="B161" s="301"/>
      <c r="C161" s="302"/>
      <c r="D161" s="302"/>
      <c r="E161" s="302"/>
      <c r="F161" s="302"/>
      <c r="G161" s="302"/>
      <c r="H161" s="302"/>
      <c r="I161" s="302"/>
      <c r="J161" s="302"/>
      <c r="K161" s="302"/>
      <c r="L161" s="299"/>
    </row>
  </sheetData>
  <sheetProtection algorithmName="SHA-512" hashValue="lpn40hVuoYJphXmhUCNxJa9uEnUfi5OT0Sq7YORzYRZWIrEtCpUIn9YDJKvaxmYJIP1OebfOuk7zV/WuW/sBxw==" saltValue="0SqksbaMGa7DAL4DzWwNpg==" spinCount="100000" sheet="1" objects="1" scenarios="1" formatColumns="0" formatRows="0"/>
  <autoFilter ref="C80:K160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/>
    <hyperlink ref="F87" r:id="rId2"/>
  </hyperlinks>
  <pageMargins left="0.39374999999999999" right="0.39374999999999999" top="0.39374999999999999" bottom="0.39374999999999999" header="0" footer="0"/>
  <pageSetup paperSize="9" fitToHeight="100" orientation="landscape" blackAndWhite="1" r:id="rId3"/>
  <headerFooter>
    <oddFooter>&amp;CStrana &amp;P z 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2:BM20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14" t="s">
        <v>111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115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569" t="str">
        <f>'Rekapitulace stavby'!K6</f>
        <v>Rozšíření TN Litvínov etapa I.</v>
      </c>
      <c r="F7" s="570"/>
      <c r="G7" s="570"/>
      <c r="H7" s="570"/>
      <c r="L7" s="17"/>
    </row>
    <row r="8" spans="1:46" s="2" customFormat="1" ht="12" customHeight="1">
      <c r="A8" s="31"/>
      <c r="B8" s="36"/>
      <c r="C8" s="31"/>
      <c r="D8" s="109" t="s">
        <v>116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571" t="s">
        <v>1946</v>
      </c>
      <c r="F9" s="572"/>
      <c r="G9" s="572"/>
      <c r="H9" s="57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19. 6. 2024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573" t="str">
        <f>'Rekapitulace stavby'!E14</f>
        <v>Vyplň údaj</v>
      </c>
      <c r="F18" s="574"/>
      <c r="G18" s="574"/>
      <c r="H18" s="57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575" t="s">
        <v>1</v>
      </c>
      <c r="F27" s="575"/>
      <c r="G27" s="575"/>
      <c r="H27" s="57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ROUND(J125,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ROUND((SUM(BE125:BE208)),  2)</f>
        <v>0</v>
      </c>
      <c r="G33" s="31"/>
      <c r="H33" s="31"/>
      <c r="I33" s="121">
        <v>0.21</v>
      </c>
      <c r="J33" s="120">
        <f>ROUND(((SUM(BE125:BE208))*I33),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ROUND((SUM(BF125:BF208)),  2)</f>
        <v>0</v>
      </c>
      <c r="G34" s="31"/>
      <c r="H34" s="31"/>
      <c r="I34" s="121">
        <v>0.12</v>
      </c>
      <c r="J34" s="120">
        <f>ROUND(((SUM(BF125:BF208))*I34),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ROUND((SUM(BG125:BG208)),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ROUND((SUM(BH125:BH208)),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ROUND((SUM(BI125:BI208)),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118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567" t="str">
        <f>E7</f>
        <v>Rozšíření TN Litvínov etapa I.</v>
      </c>
      <c r="F85" s="568"/>
      <c r="G85" s="568"/>
      <c r="H85" s="56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116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527" t="str">
        <f>E9</f>
        <v>PS 04 - Demontáže</v>
      </c>
      <c r="F87" s="566"/>
      <c r="G87" s="566"/>
      <c r="H87" s="56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19. 6. 2024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119</v>
      </c>
      <c r="D94" s="141"/>
      <c r="E94" s="141"/>
      <c r="F94" s="141"/>
      <c r="G94" s="141"/>
      <c r="H94" s="141"/>
      <c r="I94" s="141"/>
      <c r="J94" s="142" t="s">
        <v>120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121</v>
      </c>
      <c r="D96" s="33"/>
      <c r="E96" s="33"/>
      <c r="F96" s="33"/>
      <c r="G96" s="33"/>
      <c r="H96" s="33"/>
      <c r="I96" s="33"/>
      <c r="J96" s="81">
        <f>J125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122</v>
      </c>
    </row>
    <row r="97" spans="1:31" s="9" customFormat="1" ht="24.95" customHeight="1">
      <c r="B97" s="144"/>
      <c r="C97" s="145"/>
      <c r="D97" s="146" t="s">
        <v>123</v>
      </c>
      <c r="E97" s="147"/>
      <c r="F97" s="147"/>
      <c r="G97" s="147"/>
      <c r="H97" s="147"/>
      <c r="I97" s="147"/>
      <c r="J97" s="148">
        <f>J126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613</v>
      </c>
      <c r="E98" s="153"/>
      <c r="F98" s="153"/>
      <c r="G98" s="153"/>
      <c r="H98" s="153"/>
      <c r="I98" s="153"/>
      <c r="J98" s="154">
        <f>J127</f>
        <v>0</v>
      </c>
      <c r="K98" s="151"/>
      <c r="L98" s="155"/>
    </row>
    <row r="99" spans="1:31" s="9" customFormat="1" ht="24.95" customHeight="1">
      <c r="B99" s="144"/>
      <c r="C99" s="145"/>
      <c r="D99" s="146" t="s">
        <v>128</v>
      </c>
      <c r="E99" s="147"/>
      <c r="F99" s="147"/>
      <c r="G99" s="147"/>
      <c r="H99" s="147"/>
      <c r="I99" s="147"/>
      <c r="J99" s="148">
        <f>J130</f>
        <v>0</v>
      </c>
      <c r="K99" s="145"/>
      <c r="L99" s="149"/>
    </row>
    <row r="100" spans="1:31" s="10" customFormat="1" ht="19.899999999999999" customHeight="1">
      <c r="B100" s="150"/>
      <c r="C100" s="151"/>
      <c r="D100" s="152" t="s">
        <v>1132</v>
      </c>
      <c r="E100" s="153"/>
      <c r="F100" s="153"/>
      <c r="G100" s="153"/>
      <c r="H100" s="153"/>
      <c r="I100" s="153"/>
      <c r="J100" s="154">
        <f>J131</f>
        <v>0</v>
      </c>
      <c r="K100" s="151"/>
      <c r="L100" s="155"/>
    </row>
    <row r="101" spans="1:31" s="10" customFormat="1" ht="19.899999999999999" customHeight="1">
      <c r="B101" s="150"/>
      <c r="C101" s="151"/>
      <c r="D101" s="152" t="s">
        <v>1947</v>
      </c>
      <c r="E101" s="153"/>
      <c r="F101" s="153"/>
      <c r="G101" s="153"/>
      <c r="H101" s="153"/>
      <c r="I101" s="153"/>
      <c r="J101" s="154">
        <f>J144</f>
        <v>0</v>
      </c>
      <c r="K101" s="151"/>
      <c r="L101" s="155"/>
    </row>
    <row r="102" spans="1:31" s="10" customFormat="1" ht="19.899999999999999" customHeight="1">
      <c r="B102" s="150"/>
      <c r="C102" s="151"/>
      <c r="D102" s="152" t="s">
        <v>1326</v>
      </c>
      <c r="E102" s="153"/>
      <c r="F102" s="153"/>
      <c r="G102" s="153"/>
      <c r="H102" s="153"/>
      <c r="I102" s="153"/>
      <c r="J102" s="154">
        <f>J153</f>
        <v>0</v>
      </c>
      <c r="K102" s="151"/>
      <c r="L102" s="155"/>
    </row>
    <row r="103" spans="1:31" s="10" customFormat="1" ht="19.899999999999999" customHeight="1">
      <c r="B103" s="150"/>
      <c r="C103" s="151"/>
      <c r="D103" s="152" t="s">
        <v>1133</v>
      </c>
      <c r="E103" s="153"/>
      <c r="F103" s="153"/>
      <c r="G103" s="153"/>
      <c r="H103" s="153"/>
      <c r="I103" s="153"/>
      <c r="J103" s="154">
        <f>J178</f>
        <v>0</v>
      </c>
      <c r="K103" s="151"/>
      <c r="L103" s="155"/>
    </row>
    <row r="104" spans="1:31" s="10" customFormat="1" ht="19.899999999999999" customHeight="1">
      <c r="B104" s="150"/>
      <c r="C104" s="151"/>
      <c r="D104" s="152" t="s">
        <v>1327</v>
      </c>
      <c r="E104" s="153"/>
      <c r="F104" s="153"/>
      <c r="G104" s="153"/>
      <c r="H104" s="153"/>
      <c r="I104" s="153"/>
      <c r="J104" s="154">
        <f>J199</f>
        <v>0</v>
      </c>
      <c r="K104" s="151"/>
      <c r="L104" s="155"/>
    </row>
    <row r="105" spans="1:31" s="10" customFormat="1" ht="19.899999999999999" customHeight="1">
      <c r="B105" s="150"/>
      <c r="C105" s="151"/>
      <c r="D105" s="152" t="s">
        <v>1948</v>
      </c>
      <c r="E105" s="153"/>
      <c r="F105" s="153"/>
      <c r="G105" s="153"/>
      <c r="H105" s="153"/>
      <c r="I105" s="153"/>
      <c r="J105" s="154">
        <f>J206</f>
        <v>0</v>
      </c>
      <c r="K105" s="151"/>
      <c r="L105" s="155"/>
    </row>
    <row r="106" spans="1:31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5" customHeight="1">
      <c r="A111" s="31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5" customHeight="1">
      <c r="A112" s="31"/>
      <c r="B112" s="32"/>
      <c r="C112" s="20" t="s">
        <v>140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16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567" t="str">
        <f>E7</f>
        <v>Rozšíření TN Litvínov etapa I.</v>
      </c>
      <c r="F115" s="568"/>
      <c r="G115" s="568"/>
      <c r="H115" s="568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116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3"/>
      <c r="D117" s="33"/>
      <c r="E117" s="527" t="str">
        <f>E9</f>
        <v>PS 04 - Demontáže</v>
      </c>
      <c r="F117" s="566"/>
      <c r="G117" s="566"/>
      <c r="H117" s="566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20</v>
      </c>
      <c r="D119" s="33"/>
      <c r="E119" s="33"/>
      <c r="F119" s="24" t="str">
        <f>F12</f>
        <v xml:space="preserve"> </v>
      </c>
      <c r="G119" s="33"/>
      <c r="H119" s="33"/>
      <c r="I119" s="26" t="s">
        <v>22</v>
      </c>
      <c r="J119" s="63" t="str">
        <f>IF(J12="","",J12)</f>
        <v>19. 6. 2024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24</v>
      </c>
      <c r="D121" s="33"/>
      <c r="E121" s="33"/>
      <c r="F121" s="24" t="str">
        <f>E15</f>
        <v xml:space="preserve"> </v>
      </c>
      <c r="G121" s="33"/>
      <c r="H121" s="33"/>
      <c r="I121" s="26" t="s">
        <v>29</v>
      </c>
      <c r="J121" s="29" t="str">
        <f>E21</f>
        <v xml:space="preserve"> 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2" customHeight="1">
      <c r="A122" s="31"/>
      <c r="B122" s="32"/>
      <c r="C122" s="26" t="s">
        <v>27</v>
      </c>
      <c r="D122" s="33"/>
      <c r="E122" s="33"/>
      <c r="F122" s="24" t="str">
        <f>IF(E18="","",E18)</f>
        <v>Vyplň údaj</v>
      </c>
      <c r="G122" s="33"/>
      <c r="H122" s="33"/>
      <c r="I122" s="26" t="s">
        <v>31</v>
      </c>
      <c r="J122" s="29" t="str">
        <f>E24</f>
        <v xml:space="preserve"> 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56"/>
      <c r="B124" s="157"/>
      <c r="C124" s="158" t="s">
        <v>141</v>
      </c>
      <c r="D124" s="159" t="s">
        <v>58</v>
      </c>
      <c r="E124" s="159" t="s">
        <v>54</v>
      </c>
      <c r="F124" s="159" t="s">
        <v>55</v>
      </c>
      <c r="G124" s="159" t="s">
        <v>142</v>
      </c>
      <c r="H124" s="159" t="s">
        <v>143</v>
      </c>
      <c r="I124" s="159" t="s">
        <v>144</v>
      </c>
      <c r="J124" s="159" t="s">
        <v>120</v>
      </c>
      <c r="K124" s="160" t="s">
        <v>145</v>
      </c>
      <c r="L124" s="161"/>
      <c r="M124" s="72" t="s">
        <v>1</v>
      </c>
      <c r="N124" s="73" t="s">
        <v>37</v>
      </c>
      <c r="O124" s="73" t="s">
        <v>146</v>
      </c>
      <c r="P124" s="73" t="s">
        <v>147</v>
      </c>
      <c r="Q124" s="73" t="s">
        <v>148</v>
      </c>
      <c r="R124" s="73" t="s">
        <v>149</v>
      </c>
      <c r="S124" s="73" t="s">
        <v>150</v>
      </c>
      <c r="T124" s="74" t="s">
        <v>151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pans="1:65" s="2" customFormat="1" ht="22.9" customHeight="1">
      <c r="A125" s="31"/>
      <c r="B125" s="32"/>
      <c r="C125" s="79" t="s">
        <v>152</v>
      </c>
      <c r="D125" s="33"/>
      <c r="E125" s="33"/>
      <c r="F125" s="33"/>
      <c r="G125" s="33"/>
      <c r="H125" s="33"/>
      <c r="I125" s="33"/>
      <c r="J125" s="162">
        <f>BK125</f>
        <v>0</v>
      </c>
      <c r="K125" s="33"/>
      <c r="L125" s="36"/>
      <c r="M125" s="75"/>
      <c r="N125" s="163"/>
      <c r="O125" s="76"/>
      <c r="P125" s="164">
        <f>P126+P130</f>
        <v>0</v>
      </c>
      <c r="Q125" s="76"/>
      <c r="R125" s="164">
        <f>R126+R130</f>
        <v>0</v>
      </c>
      <c r="S125" s="76"/>
      <c r="T125" s="165">
        <f>T126+T130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4" t="s">
        <v>72</v>
      </c>
      <c r="AU125" s="14" t="s">
        <v>122</v>
      </c>
      <c r="BK125" s="166">
        <f>BK126+BK130</f>
        <v>0</v>
      </c>
    </row>
    <row r="126" spans="1:65" s="12" customFormat="1" ht="25.9" customHeight="1">
      <c r="B126" s="167"/>
      <c r="C126" s="168"/>
      <c r="D126" s="169" t="s">
        <v>72</v>
      </c>
      <c r="E126" s="170" t="s">
        <v>153</v>
      </c>
      <c r="F126" s="170" t="s">
        <v>154</v>
      </c>
      <c r="G126" s="168"/>
      <c r="H126" s="168"/>
      <c r="I126" s="171"/>
      <c r="J126" s="172">
        <f>BK126</f>
        <v>0</v>
      </c>
      <c r="K126" s="168"/>
      <c r="L126" s="173"/>
      <c r="M126" s="174"/>
      <c r="N126" s="175"/>
      <c r="O126" s="175"/>
      <c r="P126" s="176">
        <f>P127</f>
        <v>0</v>
      </c>
      <c r="Q126" s="175"/>
      <c r="R126" s="176">
        <f>R127</f>
        <v>0</v>
      </c>
      <c r="S126" s="175"/>
      <c r="T126" s="177">
        <f>T127</f>
        <v>0</v>
      </c>
      <c r="AR126" s="178" t="s">
        <v>81</v>
      </c>
      <c r="AT126" s="179" t="s">
        <v>72</v>
      </c>
      <c r="AU126" s="179" t="s">
        <v>73</v>
      </c>
      <c r="AY126" s="178" t="s">
        <v>155</v>
      </c>
      <c r="BK126" s="180">
        <f>BK127</f>
        <v>0</v>
      </c>
    </row>
    <row r="127" spans="1:65" s="12" customFormat="1" ht="22.9" customHeight="1">
      <c r="B127" s="167"/>
      <c r="C127" s="168"/>
      <c r="D127" s="169" t="s">
        <v>72</v>
      </c>
      <c r="E127" s="181" t="s">
        <v>977</v>
      </c>
      <c r="F127" s="181" t="s">
        <v>978</v>
      </c>
      <c r="G127" s="168"/>
      <c r="H127" s="168"/>
      <c r="I127" s="171"/>
      <c r="J127" s="182">
        <f>BK127</f>
        <v>0</v>
      </c>
      <c r="K127" s="168"/>
      <c r="L127" s="173"/>
      <c r="M127" s="174"/>
      <c r="N127" s="175"/>
      <c r="O127" s="175"/>
      <c r="P127" s="176">
        <f>SUM(P128:P129)</f>
        <v>0</v>
      </c>
      <c r="Q127" s="175"/>
      <c r="R127" s="176">
        <f>SUM(R128:R129)</f>
        <v>0</v>
      </c>
      <c r="S127" s="175"/>
      <c r="T127" s="177">
        <f>SUM(T128:T129)</f>
        <v>0</v>
      </c>
      <c r="AR127" s="178" t="s">
        <v>81</v>
      </c>
      <c r="AT127" s="179" t="s">
        <v>72</v>
      </c>
      <c r="AU127" s="179" t="s">
        <v>81</v>
      </c>
      <c r="AY127" s="178" t="s">
        <v>155</v>
      </c>
      <c r="BK127" s="180">
        <f>SUM(BK128:BK129)</f>
        <v>0</v>
      </c>
    </row>
    <row r="128" spans="1:65" s="2" customFormat="1" ht="44.25" customHeight="1">
      <c r="A128" s="31"/>
      <c r="B128" s="32"/>
      <c r="C128" s="183" t="s">
        <v>81</v>
      </c>
      <c r="D128" s="183" t="s">
        <v>157</v>
      </c>
      <c r="E128" s="184" t="s">
        <v>1949</v>
      </c>
      <c r="F128" s="185" t="s">
        <v>1950</v>
      </c>
      <c r="G128" s="186" t="s">
        <v>235</v>
      </c>
      <c r="H128" s="187">
        <v>5.8609999999999998</v>
      </c>
      <c r="I128" s="188"/>
      <c r="J128" s="189">
        <f>ROUND(I128*H128,2)</f>
        <v>0</v>
      </c>
      <c r="K128" s="185" t="s">
        <v>161</v>
      </c>
      <c r="L128" s="36"/>
      <c r="M128" s="190" t="s">
        <v>1</v>
      </c>
      <c r="N128" s="191" t="s">
        <v>38</v>
      </c>
      <c r="O128" s="68"/>
      <c r="P128" s="192">
        <f>O128*H128</f>
        <v>0</v>
      </c>
      <c r="Q128" s="192">
        <v>0</v>
      </c>
      <c r="R128" s="192">
        <f>Q128*H128</f>
        <v>0</v>
      </c>
      <c r="S128" s="192">
        <v>0</v>
      </c>
      <c r="T128" s="19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4" t="s">
        <v>162</v>
      </c>
      <c r="AT128" s="194" t="s">
        <v>157</v>
      </c>
      <c r="AU128" s="194" t="s">
        <v>83</v>
      </c>
      <c r="AY128" s="14" t="s">
        <v>155</v>
      </c>
      <c r="BE128" s="195">
        <f>IF(N128="základní",J128,0)</f>
        <v>0</v>
      </c>
      <c r="BF128" s="195">
        <f>IF(N128="snížená",J128,0)</f>
        <v>0</v>
      </c>
      <c r="BG128" s="195">
        <f>IF(N128="zákl. přenesená",J128,0)</f>
        <v>0</v>
      </c>
      <c r="BH128" s="195">
        <f>IF(N128="sníž. přenesená",J128,0)</f>
        <v>0</v>
      </c>
      <c r="BI128" s="195">
        <f>IF(N128="nulová",J128,0)</f>
        <v>0</v>
      </c>
      <c r="BJ128" s="14" t="s">
        <v>81</v>
      </c>
      <c r="BK128" s="195">
        <f>ROUND(I128*H128,2)</f>
        <v>0</v>
      </c>
      <c r="BL128" s="14" t="s">
        <v>162</v>
      </c>
      <c r="BM128" s="194" t="s">
        <v>83</v>
      </c>
    </row>
    <row r="129" spans="1:65" s="2" customFormat="1">
      <c r="A129" s="31"/>
      <c r="B129" s="32"/>
      <c r="C129" s="33"/>
      <c r="D129" s="196" t="s">
        <v>163</v>
      </c>
      <c r="E129" s="33"/>
      <c r="F129" s="197" t="s">
        <v>1951</v>
      </c>
      <c r="G129" s="33"/>
      <c r="H129" s="33"/>
      <c r="I129" s="198"/>
      <c r="J129" s="33"/>
      <c r="K129" s="33"/>
      <c r="L129" s="36"/>
      <c r="M129" s="199"/>
      <c r="N129" s="200"/>
      <c r="O129" s="68"/>
      <c r="P129" s="68"/>
      <c r="Q129" s="68"/>
      <c r="R129" s="68"/>
      <c r="S129" s="68"/>
      <c r="T129" s="69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4" t="s">
        <v>163</v>
      </c>
      <c r="AU129" s="14" t="s">
        <v>83</v>
      </c>
    </row>
    <row r="130" spans="1:65" s="12" customFormat="1" ht="25.9" customHeight="1">
      <c r="B130" s="167"/>
      <c r="C130" s="168"/>
      <c r="D130" s="169" t="s">
        <v>72</v>
      </c>
      <c r="E130" s="170" t="s">
        <v>309</v>
      </c>
      <c r="F130" s="170" t="s">
        <v>310</v>
      </c>
      <c r="G130" s="168"/>
      <c r="H130" s="168"/>
      <c r="I130" s="171"/>
      <c r="J130" s="172">
        <f>BK130</f>
        <v>0</v>
      </c>
      <c r="K130" s="168"/>
      <c r="L130" s="173"/>
      <c r="M130" s="174"/>
      <c r="N130" s="175"/>
      <c r="O130" s="175"/>
      <c r="P130" s="176">
        <f>P131+P144+P153+P178+P199+P206</f>
        <v>0</v>
      </c>
      <c r="Q130" s="175"/>
      <c r="R130" s="176">
        <f>R131+R144+R153+R178+R199+R206</f>
        <v>0</v>
      </c>
      <c r="S130" s="175"/>
      <c r="T130" s="177">
        <f>T131+T144+T153+T178+T199+T206</f>
        <v>0</v>
      </c>
      <c r="AR130" s="178" t="s">
        <v>83</v>
      </c>
      <c r="AT130" s="179" t="s">
        <v>72</v>
      </c>
      <c r="AU130" s="179" t="s">
        <v>73</v>
      </c>
      <c r="AY130" s="178" t="s">
        <v>155</v>
      </c>
      <c r="BK130" s="180">
        <f>BK131+BK144+BK153+BK178+BK199+BK206</f>
        <v>0</v>
      </c>
    </row>
    <row r="131" spans="1:65" s="12" customFormat="1" ht="22.9" customHeight="1">
      <c r="B131" s="167"/>
      <c r="C131" s="168"/>
      <c r="D131" s="169" t="s">
        <v>72</v>
      </c>
      <c r="E131" s="181" t="s">
        <v>1135</v>
      </c>
      <c r="F131" s="181" t="s">
        <v>1136</v>
      </c>
      <c r="G131" s="168"/>
      <c r="H131" s="168"/>
      <c r="I131" s="171"/>
      <c r="J131" s="182">
        <f>BK131</f>
        <v>0</v>
      </c>
      <c r="K131" s="168"/>
      <c r="L131" s="173"/>
      <c r="M131" s="174"/>
      <c r="N131" s="175"/>
      <c r="O131" s="175"/>
      <c r="P131" s="176">
        <f>SUM(P132:P143)</f>
        <v>0</v>
      </c>
      <c r="Q131" s="175"/>
      <c r="R131" s="176">
        <f>SUM(R132:R143)</f>
        <v>0</v>
      </c>
      <c r="S131" s="175"/>
      <c r="T131" s="177">
        <f>SUM(T132:T143)</f>
        <v>0</v>
      </c>
      <c r="AR131" s="178" t="s">
        <v>83</v>
      </c>
      <c r="AT131" s="179" t="s">
        <v>72</v>
      </c>
      <c r="AU131" s="179" t="s">
        <v>81</v>
      </c>
      <c r="AY131" s="178" t="s">
        <v>155</v>
      </c>
      <c r="BK131" s="180">
        <f>SUM(BK132:BK143)</f>
        <v>0</v>
      </c>
    </row>
    <row r="132" spans="1:65" s="2" customFormat="1" ht="24.2" customHeight="1">
      <c r="A132" s="31"/>
      <c r="B132" s="32"/>
      <c r="C132" s="183" t="s">
        <v>83</v>
      </c>
      <c r="D132" s="183" t="s">
        <v>157</v>
      </c>
      <c r="E132" s="184" t="s">
        <v>1952</v>
      </c>
      <c r="F132" s="185" t="s">
        <v>1953</v>
      </c>
      <c r="G132" s="186" t="s">
        <v>160</v>
      </c>
      <c r="H132" s="187">
        <v>200</v>
      </c>
      <c r="I132" s="188"/>
      <c r="J132" s="189">
        <f>ROUND(I132*H132,2)</f>
        <v>0</v>
      </c>
      <c r="K132" s="185" t="s">
        <v>161</v>
      </c>
      <c r="L132" s="36"/>
      <c r="M132" s="190" t="s">
        <v>1</v>
      </c>
      <c r="N132" s="191" t="s">
        <v>38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206</v>
      </c>
      <c r="AT132" s="194" t="s">
        <v>157</v>
      </c>
      <c r="AU132" s="194" t="s">
        <v>83</v>
      </c>
      <c r="AY132" s="14" t="s">
        <v>155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14" t="s">
        <v>81</v>
      </c>
      <c r="BK132" s="195">
        <f>ROUND(I132*H132,2)</f>
        <v>0</v>
      </c>
      <c r="BL132" s="14" t="s">
        <v>206</v>
      </c>
      <c r="BM132" s="194" t="s">
        <v>162</v>
      </c>
    </row>
    <row r="133" spans="1:65" s="2" customFormat="1">
      <c r="A133" s="31"/>
      <c r="B133" s="32"/>
      <c r="C133" s="33"/>
      <c r="D133" s="196" t="s">
        <v>163</v>
      </c>
      <c r="E133" s="33"/>
      <c r="F133" s="197" t="s">
        <v>1954</v>
      </c>
      <c r="G133" s="33"/>
      <c r="H133" s="33"/>
      <c r="I133" s="198"/>
      <c r="J133" s="33"/>
      <c r="K133" s="33"/>
      <c r="L133" s="36"/>
      <c r="M133" s="199"/>
      <c r="N133" s="200"/>
      <c r="O133" s="68"/>
      <c r="P133" s="68"/>
      <c r="Q133" s="68"/>
      <c r="R133" s="68"/>
      <c r="S133" s="68"/>
      <c r="T133" s="69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4" t="s">
        <v>163</v>
      </c>
      <c r="AU133" s="14" t="s">
        <v>83</v>
      </c>
    </row>
    <row r="134" spans="1:65" s="2" customFormat="1" ht="24.2" customHeight="1">
      <c r="A134" s="31"/>
      <c r="B134" s="32"/>
      <c r="C134" s="183" t="s">
        <v>170</v>
      </c>
      <c r="D134" s="183" t="s">
        <v>157</v>
      </c>
      <c r="E134" s="184" t="s">
        <v>1955</v>
      </c>
      <c r="F134" s="185" t="s">
        <v>1956</v>
      </c>
      <c r="G134" s="186" t="s">
        <v>160</v>
      </c>
      <c r="H134" s="187">
        <v>200</v>
      </c>
      <c r="I134" s="188"/>
      <c r="J134" s="189">
        <f>ROUND(I134*H134,2)</f>
        <v>0</v>
      </c>
      <c r="K134" s="185" t="s">
        <v>161</v>
      </c>
      <c r="L134" s="36"/>
      <c r="M134" s="190" t="s">
        <v>1</v>
      </c>
      <c r="N134" s="191" t="s">
        <v>38</v>
      </c>
      <c r="O134" s="68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206</v>
      </c>
      <c r="AT134" s="194" t="s">
        <v>157</v>
      </c>
      <c r="AU134" s="194" t="s">
        <v>83</v>
      </c>
      <c r="AY134" s="14" t="s">
        <v>155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14" t="s">
        <v>81</v>
      </c>
      <c r="BK134" s="195">
        <f>ROUND(I134*H134,2)</f>
        <v>0</v>
      </c>
      <c r="BL134" s="14" t="s">
        <v>206</v>
      </c>
      <c r="BM134" s="194" t="s">
        <v>174</v>
      </c>
    </row>
    <row r="135" spans="1:65" s="2" customFormat="1">
      <c r="A135" s="31"/>
      <c r="B135" s="32"/>
      <c r="C135" s="33"/>
      <c r="D135" s="196" t="s">
        <v>163</v>
      </c>
      <c r="E135" s="33"/>
      <c r="F135" s="197" t="s">
        <v>1957</v>
      </c>
      <c r="G135" s="33"/>
      <c r="H135" s="33"/>
      <c r="I135" s="198"/>
      <c r="J135" s="33"/>
      <c r="K135" s="33"/>
      <c r="L135" s="36"/>
      <c r="M135" s="199"/>
      <c r="N135" s="200"/>
      <c r="O135" s="68"/>
      <c r="P135" s="68"/>
      <c r="Q135" s="68"/>
      <c r="R135" s="68"/>
      <c r="S135" s="68"/>
      <c r="T135" s="69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4" t="s">
        <v>163</v>
      </c>
      <c r="AU135" s="14" t="s">
        <v>83</v>
      </c>
    </row>
    <row r="136" spans="1:65" s="2" customFormat="1" ht="49.15" customHeight="1">
      <c r="A136" s="31"/>
      <c r="B136" s="32"/>
      <c r="C136" s="183" t="s">
        <v>162</v>
      </c>
      <c r="D136" s="183" t="s">
        <v>157</v>
      </c>
      <c r="E136" s="184" t="s">
        <v>1958</v>
      </c>
      <c r="F136" s="185" t="s">
        <v>1959</v>
      </c>
      <c r="G136" s="186" t="s">
        <v>173</v>
      </c>
      <c r="H136" s="187">
        <v>275</v>
      </c>
      <c r="I136" s="188"/>
      <c r="J136" s="189">
        <f>ROUND(I136*H136,2)</f>
        <v>0</v>
      </c>
      <c r="K136" s="185" t="s">
        <v>161</v>
      </c>
      <c r="L136" s="36"/>
      <c r="M136" s="190" t="s">
        <v>1</v>
      </c>
      <c r="N136" s="191" t="s">
        <v>38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206</v>
      </c>
      <c r="AT136" s="194" t="s">
        <v>157</v>
      </c>
      <c r="AU136" s="194" t="s">
        <v>83</v>
      </c>
      <c r="AY136" s="14" t="s">
        <v>155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4" t="s">
        <v>81</v>
      </c>
      <c r="BK136" s="195">
        <f>ROUND(I136*H136,2)</f>
        <v>0</v>
      </c>
      <c r="BL136" s="14" t="s">
        <v>206</v>
      </c>
      <c r="BM136" s="194" t="s">
        <v>178</v>
      </c>
    </row>
    <row r="137" spans="1:65" s="2" customFormat="1">
      <c r="A137" s="31"/>
      <c r="B137" s="32"/>
      <c r="C137" s="33"/>
      <c r="D137" s="196" t="s">
        <v>163</v>
      </c>
      <c r="E137" s="33"/>
      <c r="F137" s="197" t="s">
        <v>1960</v>
      </c>
      <c r="G137" s="33"/>
      <c r="H137" s="33"/>
      <c r="I137" s="198"/>
      <c r="J137" s="33"/>
      <c r="K137" s="33"/>
      <c r="L137" s="36"/>
      <c r="M137" s="199"/>
      <c r="N137" s="200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163</v>
      </c>
      <c r="AU137" s="14" t="s">
        <v>83</v>
      </c>
    </row>
    <row r="138" spans="1:65" s="2" customFormat="1" ht="55.5" customHeight="1">
      <c r="A138" s="31"/>
      <c r="B138" s="32"/>
      <c r="C138" s="183" t="s">
        <v>180</v>
      </c>
      <c r="D138" s="183" t="s">
        <v>157</v>
      </c>
      <c r="E138" s="184" t="s">
        <v>1961</v>
      </c>
      <c r="F138" s="185" t="s">
        <v>1962</v>
      </c>
      <c r="G138" s="186" t="s">
        <v>235</v>
      </c>
      <c r="H138" s="187">
        <v>5.8609999999999998</v>
      </c>
      <c r="I138" s="188"/>
      <c r="J138" s="189">
        <f>ROUND(I138*H138,2)</f>
        <v>0</v>
      </c>
      <c r="K138" s="185" t="s">
        <v>161</v>
      </c>
      <c r="L138" s="36"/>
      <c r="M138" s="190" t="s">
        <v>1</v>
      </c>
      <c r="N138" s="191" t="s">
        <v>38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206</v>
      </c>
      <c r="AT138" s="194" t="s">
        <v>157</v>
      </c>
      <c r="AU138" s="194" t="s">
        <v>83</v>
      </c>
      <c r="AY138" s="14" t="s">
        <v>155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14" t="s">
        <v>81</v>
      </c>
      <c r="BK138" s="195">
        <f>ROUND(I138*H138,2)</f>
        <v>0</v>
      </c>
      <c r="BL138" s="14" t="s">
        <v>206</v>
      </c>
      <c r="BM138" s="194" t="s">
        <v>183</v>
      </c>
    </row>
    <row r="139" spans="1:65" s="2" customFormat="1">
      <c r="A139" s="31"/>
      <c r="B139" s="32"/>
      <c r="C139" s="33"/>
      <c r="D139" s="196" t="s">
        <v>163</v>
      </c>
      <c r="E139" s="33"/>
      <c r="F139" s="197" t="s">
        <v>1963</v>
      </c>
      <c r="G139" s="33"/>
      <c r="H139" s="33"/>
      <c r="I139" s="198"/>
      <c r="J139" s="33"/>
      <c r="K139" s="33"/>
      <c r="L139" s="36"/>
      <c r="M139" s="199"/>
      <c r="N139" s="200"/>
      <c r="O139" s="68"/>
      <c r="P139" s="68"/>
      <c r="Q139" s="68"/>
      <c r="R139" s="68"/>
      <c r="S139" s="68"/>
      <c r="T139" s="69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4" t="s">
        <v>163</v>
      </c>
      <c r="AU139" s="14" t="s">
        <v>83</v>
      </c>
    </row>
    <row r="140" spans="1:65" s="2" customFormat="1" ht="62.65" customHeight="1">
      <c r="A140" s="31"/>
      <c r="B140" s="32"/>
      <c r="C140" s="183" t="s">
        <v>174</v>
      </c>
      <c r="D140" s="183" t="s">
        <v>157</v>
      </c>
      <c r="E140" s="184" t="s">
        <v>1964</v>
      </c>
      <c r="F140" s="185" t="s">
        <v>1965</v>
      </c>
      <c r="G140" s="186" t="s">
        <v>235</v>
      </c>
      <c r="H140" s="187">
        <v>5.8609999999999998</v>
      </c>
      <c r="I140" s="188"/>
      <c r="J140" s="189">
        <f>ROUND(I140*H140,2)</f>
        <v>0</v>
      </c>
      <c r="K140" s="185" t="s">
        <v>161</v>
      </c>
      <c r="L140" s="36"/>
      <c r="M140" s="190" t="s">
        <v>1</v>
      </c>
      <c r="N140" s="191" t="s">
        <v>38</v>
      </c>
      <c r="O140" s="68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206</v>
      </c>
      <c r="AT140" s="194" t="s">
        <v>157</v>
      </c>
      <c r="AU140" s="194" t="s">
        <v>83</v>
      </c>
      <c r="AY140" s="14" t="s">
        <v>155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14" t="s">
        <v>81</v>
      </c>
      <c r="BK140" s="195">
        <f>ROUND(I140*H140,2)</f>
        <v>0</v>
      </c>
      <c r="BL140" s="14" t="s">
        <v>206</v>
      </c>
      <c r="BM140" s="194" t="s">
        <v>8</v>
      </c>
    </row>
    <row r="141" spans="1:65" s="2" customFormat="1">
      <c r="A141" s="31"/>
      <c r="B141" s="32"/>
      <c r="C141" s="33"/>
      <c r="D141" s="196" t="s">
        <v>163</v>
      </c>
      <c r="E141" s="33"/>
      <c r="F141" s="197" t="s">
        <v>1966</v>
      </c>
      <c r="G141" s="33"/>
      <c r="H141" s="33"/>
      <c r="I141" s="198"/>
      <c r="J141" s="33"/>
      <c r="K141" s="33"/>
      <c r="L141" s="36"/>
      <c r="M141" s="199"/>
      <c r="N141" s="200"/>
      <c r="O141" s="68"/>
      <c r="P141" s="68"/>
      <c r="Q141" s="68"/>
      <c r="R141" s="68"/>
      <c r="S141" s="68"/>
      <c r="T141" s="69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4" t="s">
        <v>163</v>
      </c>
      <c r="AU141" s="14" t="s">
        <v>83</v>
      </c>
    </row>
    <row r="142" spans="1:65" s="2" customFormat="1" ht="66.75" customHeight="1">
      <c r="A142" s="31"/>
      <c r="B142" s="32"/>
      <c r="C142" s="183" t="s">
        <v>199</v>
      </c>
      <c r="D142" s="183" t="s">
        <v>157</v>
      </c>
      <c r="E142" s="184" t="s">
        <v>1967</v>
      </c>
      <c r="F142" s="185" t="s">
        <v>1968</v>
      </c>
      <c r="G142" s="186" t="s">
        <v>235</v>
      </c>
      <c r="H142" s="187">
        <v>117.22</v>
      </c>
      <c r="I142" s="188"/>
      <c r="J142" s="189">
        <f>ROUND(I142*H142,2)</f>
        <v>0</v>
      </c>
      <c r="K142" s="185" t="s">
        <v>161</v>
      </c>
      <c r="L142" s="36"/>
      <c r="M142" s="190" t="s">
        <v>1</v>
      </c>
      <c r="N142" s="191" t="s">
        <v>38</v>
      </c>
      <c r="O142" s="68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4" t="s">
        <v>206</v>
      </c>
      <c r="AT142" s="194" t="s">
        <v>157</v>
      </c>
      <c r="AU142" s="194" t="s">
        <v>83</v>
      </c>
      <c r="AY142" s="14" t="s">
        <v>155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14" t="s">
        <v>81</v>
      </c>
      <c r="BK142" s="195">
        <f>ROUND(I142*H142,2)</f>
        <v>0</v>
      </c>
      <c r="BL142" s="14" t="s">
        <v>206</v>
      </c>
      <c r="BM142" s="194" t="s">
        <v>202</v>
      </c>
    </row>
    <row r="143" spans="1:65" s="2" customFormat="1">
      <c r="A143" s="31"/>
      <c r="B143" s="32"/>
      <c r="C143" s="33"/>
      <c r="D143" s="196" t="s">
        <v>163</v>
      </c>
      <c r="E143" s="33"/>
      <c r="F143" s="197" t="s">
        <v>1969</v>
      </c>
      <c r="G143" s="33"/>
      <c r="H143" s="33"/>
      <c r="I143" s="198"/>
      <c r="J143" s="33"/>
      <c r="K143" s="33"/>
      <c r="L143" s="36"/>
      <c r="M143" s="199"/>
      <c r="N143" s="200"/>
      <c r="O143" s="68"/>
      <c r="P143" s="68"/>
      <c r="Q143" s="68"/>
      <c r="R143" s="68"/>
      <c r="S143" s="68"/>
      <c r="T143" s="69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4" t="s">
        <v>163</v>
      </c>
      <c r="AU143" s="14" t="s">
        <v>83</v>
      </c>
    </row>
    <row r="144" spans="1:65" s="12" customFormat="1" ht="22.9" customHeight="1">
      <c r="B144" s="167"/>
      <c r="C144" s="168"/>
      <c r="D144" s="169" t="s">
        <v>72</v>
      </c>
      <c r="E144" s="181" t="s">
        <v>1970</v>
      </c>
      <c r="F144" s="181" t="s">
        <v>1971</v>
      </c>
      <c r="G144" s="168"/>
      <c r="H144" s="168"/>
      <c r="I144" s="171"/>
      <c r="J144" s="182">
        <f>BK144</f>
        <v>0</v>
      </c>
      <c r="K144" s="168"/>
      <c r="L144" s="173"/>
      <c r="M144" s="174"/>
      <c r="N144" s="175"/>
      <c r="O144" s="175"/>
      <c r="P144" s="176">
        <f>SUM(P145:P152)</f>
        <v>0</v>
      </c>
      <c r="Q144" s="175"/>
      <c r="R144" s="176">
        <f>SUM(R145:R152)</f>
        <v>0</v>
      </c>
      <c r="S144" s="175"/>
      <c r="T144" s="177">
        <f>SUM(T145:T152)</f>
        <v>0</v>
      </c>
      <c r="AR144" s="178" t="s">
        <v>83</v>
      </c>
      <c r="AT144" s="179" t="s">
        <v>72</v>
      </c>
      <c r="AU144" s="179" t="s">
        <v>81</v>
      </c>
      <c r="AY144" s="178" t="s">
        <v>155</v>
      </c>
      <c r="BK144" s="180">
        <f>SUM(BK145:BK152)</f>
        <v>0</v>
      </c>
    </row>
    <row r="145" spans="1:65" s="2" customFormat="1" ht="24.2" customHeight="1">
      <c r="A145" s="31"/>
      <c r="B145" s="32"/>
      <c r="C145" s="183" t="s">
        <v>178</v>
      </c>
      <c r="D145" s="183" t="s">
        <v>157</v>
      </c>
      <c r="E145" s="184" t="s">
        <v>1972</v>
      </c>
      <c r="F145" s="185" t="s">
        <v>1973</v>
      </c>
      <c r="G145" s="186" t="s">
        <v>290</v>
      </c>
      <c r="H145" s="187">
        <v>4</v>
      </c>
      <c r="I145" s="188"/>
      <c r="J145" s="189">
        <f>ROUND(I145*H145,2)</f>
        <v>0</v>
      </c>
      <c r="K145" s="185" t="s">
        <v>1</v>
      </c>
      <c r="L145" s="36"/>
      <c r="M145" s="190" t="s">
        <v>1</v>
      </c>
      <c r="N145" s="191" t="s">
        <v>38</v>
      </c>
      <c r="O145" s="68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206</v>
      </c>
      <c r="AT145" s="194" t="s">
        <v>157</v>
      </c>
      <c r="AU145" s="194" t="s">
        <v>83</v>
      </c>
      <c r="AY145" s="14" t="s">
        <v>155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14" t="s">
        <v>81</v>
      </c>
      <c r="BK145" s="195">
        <f>ROUND(I145*H145,2)</f>
        <v>0</v>
      </c>
      <c r="BL145" s="14" t="s">
        <v>206</v>
      </c>
      <c r="BM145" s="194" t="s">
        <v>206</v>
      </c>
    </row>
    <row r="146" spans="1:65" s="2" customFormat="1" ht="24.2" customHeight="1">
      <c r="A146" s="31"/>
      <c r="B146" s="32"/>
      <c r="C146" s="183" t="s">
        <v>208</v>
      </c>
      <c r="D146" s="183" t="s">
        <v>157</v>
      </c>
      <c r="E146" s="184" t="s">
        <v>1974</v>
      </c>
      <c r="F146" s="185" t="s">
        <v>1975</v>
      </c>
      <c r="G146" s="186" t="s">
        <v>290</v>
      </c>
      <c r="H146" s="187">
        <v>4</v>
      </c>
      <c r="I146" s="188"/>
      <c r="J146" s="189">
        <f>ROUND(I146*H146,2)</f>
        <v>0</v>
      </c>
      <c r="K146" s="185" t="s">
        <v>1</v>
      </c>
      <c r="L146" s="36"/>
      <c r="M146" s="190" t="s">
        <v>1</v>
      </c>
      <c r="N146" s="191" t="s">
        <v>38</v>
      </c>
      <c r="O146" s="68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206</v>
      </c>
      <c r="AT146" s="194" t="s">
        <v>157</v>
      </c>
      <c r="AU146" s="194" t="s">
        <v>83</v>
      </c>
      <c r="AY146" s="14" t="s">
        <v>155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14" t="s">
        <v>81</v>
      </c>
      <c r="BK146" s="195">
        <f>ROUND(I146*H146,2)</f>
        <v>0</v>
      </c>
      <c r="BL146" s="14" t="s">
        <v>206</v>
      </c>
      <c r="BM146" s="194" t="s">
        <v>211</v>
      </c>
    </row>
    <row r="147" spans="1:65" s="2" customFormat="1" ht="24.2" customHeight="1">
      <c r="A147" s="31"/>
      <c r="B147" s="32"/>
      <c r="C147" s="183" t="s">
        <v>183</v>
      </c>
      <c r="D147" s="183" t="s">
        <v>157</v>
      </c>
      <c r="E147" s="184" t="s">
        <v>1976</v>
      </c>
      <c r="F147" s="185" t="s">
        <v>1977</v>
      </c>
      <c r="G147" s="186" t="s">
        <v>290</v>
      </c>
      <c r="H147" s="187">
        <v>4</v>
      </c>
      <c r="I147" s="188"/>
      <c r="J147" s="189">
        <f>ROUND(I147*H147,2)</f>
        <v>0</v>
      </c>
      <c r="K147" s="185" t="s">
        <v>161</v>
      </c>
      <c r="L147" s="36"/>
      <c r="M147" s="190" t="s">
        <v>1</v>
      </c>
      <c r="N147" s="191" t="s">
        <v>38</v>
      </c>
      <c r="O147" s="68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206</v>
      </c>
      <c r="AT147" s="194" t="s">
        <v>157</v>
      </c>
      <c r="AU147" s="194" t="s">
        <v>83</v>
      </c>
      <c r="AY147" s="14" t="s">
        <v>155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14" t="s">
        <v>81</v>
      </c>
      <c r="BK147" s="195">
        <f>ROUND(I147*H147,2)</f>
        <v>0</v>
      </c>
      <c r="BL147" s="14" t="s">
        <v>206</v>
      </c>
      <c r="BM147" s="194" t="s">
        <v>215</v>
      </c>
    </row>
    <row r="148" spans="1:65" s="2" customFormat="1">
      <c r="A148" s="31"/>
      <c r="B148" s="32"/>
      <c r="C148" s="33"/>
      <c r="D148" s="196" t="s">
        <v>163</v>
      </c>
      <c r="E148" s="33"/>
      <c r="F148" s="197" t="s">
        <v>1978</v>
      </c>
      <c r="G148" s="33"/>
      <c r="H148" s="33"/>
      <c r="I148" s="198"/>
      <c r="J148" s="33"/>
      <c r="K148" s="33"/>
      <c r="L148" s="36"/>
      <c r="M148" s="199"/>
      <c r="N148" s="200"/>
      <c r="O148" s="68"/>
      <c r="P148" s="68"/>
      <c r="Q148" s="68"/>
      <c r="R148" s="68"/>
      <c r="S148" s="68"/>
      <c r="T148" s="69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4" t="s">
        <v>163</v>
      </c>
      <c r="AU148" s="14" t="s">
        <v>83</v>
      </c>
    </row>
    <row r="149" spans="1:65" s="2" customFormat="1" ht="33" customHeight="1">
      <c r="A149" s="31"/>
      <c r="B149" s="32"/>
      <c r="C149" s="183" t="s">
        <v>227</v>
      </c>
      <c r="D149" s="183" t="s">
        <v>157</v>
      </c>
      <c r="E149" s="184" t="s">
        <v>1979</v>
      </c>
      <c r="F149" s="185" t="s">
        <v>1980</v>
      </c>
      <c r="G149" s="186" t="s">
        <v>290</v>
      </c>
      <c r="H149" s="187">
        <v>4</v>
      </c>
      <c r="I149" s="188"/>
      <c r="J149" s="189">
        <f>ROUND(I149*H149,2)</f>
        <v>0</v>
      </c>
      <c r="K149" s="185" t="s">
        <v>161</v>
      </c>
      <c r="L149" s="36"/>
      <c r="M149" s="190" t="s">
        <v>1</v>
      </c>
      <c r="N149" s="191" t="s">
        <v>38</v>
      </c>
      <c r="O149" s="68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206</v>
      </c>
      <c r="AT149" s="194" t="s">
        <v>157</v>
      </c>
      <c r="AU149" s="194" t="s">
        <v>83</v>
      </c>
      <c r="AY149" s="14" t="s">
        <v>155</v>
      </c>
      <c r="BE149" s="195">
        <f>IF(N149="základní",J149,0)</f>
        <v>0</v>
      </c>
      <c r="BF149" s="195">
        <f>IF(N149="snížená",J149,0)</f>
        <v>0</v>
      </c>
      <c r="BG149" s="195">
        <f>IF(N149="zákl. přenesená",J149,0)</f>
        <v>0</v>
      </c>
      <c r="BH149" s="195">
        <f>IF(N149="sníž. přenesená",J149,0)</f>
        <v>0</v>
      </c>
      <c r="BI149" s="195">
        <f>IF(N149="nulová",J149,0)</f>
        <v>0</v>
      </c>
      <c r="BJ149" s="14" t="s">
        <v>81</v>
      </c>
      <c r="BK149" s="195">
        <f>ROUND(I149*H149,2)</f>
        <v>0</v>
      </c>
      <c r="BL149" s="14" t="s">
        <v>206</v>
      </c>
      <c r="BM149" s="194" t="s">
        <v>230</v>
      </c>
    </row>
    <row r="150" spans="1:65" s="2" customFormat="1">
      <c r="A150" s="31"/>
      <c r="B150" s="32"/>
      <c r="C150" s="33"/>
      <c r="D150" s="196" t="s">
        <v>163</v>
      </c>
      <c r="E150" s="33"/>
      <c r="F150" s="197" t="s">
        <v>1981</v>
      </c>
      <c r="G150" s="33"/>
      <c r="H150" s="33"/>
      <c r="I150" s="198"/>
      <c r="J150" s="33"/>
      <c r="K150" s="33"/>
      <c r="L150" s="36"/>
      <c r="M150" s="199"/>
      <c r="N150" s="200"/>
      <c r="O150" s="68"/>
      <c r="P150" s="68"/>
      <c r="Q150" s="68"/>
      <c r="R150" s="68"/>
      <c r="S150" s="68"/>
      <c r="T150" s="69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4" t="s">
        <v>163</v>
      </c>
      <c r="AU150" s="14" t="s">
        <v>83</v>
      </c>
    </row>
    <row r="151" spans="1:65" s="2" customFormat="1" ht="44.25" customHeight="1">
      <c r="A151" s="31"/>
      <c r="B151" s="32"/>
      <c r="C151" s="183" t="s">
        <v>8</v>
      </c>
      <c r="D151" s="183" t="s">
        <v>157</v>
      </c>
      <c r="E151" s="184" t="s">
        <v>1982</v>
      </c>
      <c r="F151" s="185" t="s">
        <v>1983</v>
      </c>
      <c r="G151" s="186" t="s">
        <v>235</v>
      </c>
      <c r="H151" s="187">
        <v>36.000999999999998</v>
      </c>
      <c r="I151" s="188"/>
      <c r="J151" s="189">
        <f>ROUND(I151*H151,2)</f>
        <v>0</v>
      </c>
      <c r="K151" s="185" t="s">
        <v>161</v>
      </c>
      <c r="L151" s="36"/>
      <c r="M151" s="190" t="s">
        <v>1</v>
      </c>
      <c r="N151" s="191" t="s">
        <v>38</v>
      </c>
      <c r="O151" s="68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4" t="s">
        <v>206</v>
      </c>
      <c r="AT151" s="194" t="s">
        <v>157</v>
      </c>
      <c r="AU151" s="194" t="s">
        <v>83</v>
      </c>
      <c r="AY151" s="14" t="s">
        <v>155</v>
      </c>
      <c r="BE151" s="195">
        <f>IF(N151="základní",J151,0)</f>
        <v>0</v>
      </c>
      <c r="BF151" s="195">
        <f>IF(N151="snížená",J151,0)</f>
        <v>0</v>
      </c>
      <c r="BG151" s="195">
        <f>IF(N151="zákl. přenesená",J151,0)</f>
        <v>0</v>
      </c>
      <c r="BH151" s="195">
        <f>IF(N151="sníž. přenesená",J151,0)</f>
        <v>0</v>
      </c>
      <c r="BI151" s="195">
        <f>IF(N151="nulová",J151,0)</f>
        <v>0</v>
      </c>
      <c r="BJ151" s="14" t="s">
        <v>81</v>
      </c>
      <c r="BK151" s="195">
        <f>ROUND(I151*H151,2)</f>
        <v>0</v>
      </c>
      <c r="BL151" s="14" t="s">
        <v>206</v>
      </c>
      <c r="BM151" s="194" t="s">
        <v>236</v>
      </c>
    </row>
    <row r="152" spans="1:65" s="2" customFormat="1">
      <c r="A152" s="31"/>
      <c r="B152" s="32"/>
      <c r="C152" s="33"/>
      <c r="D152" s="196" t="s">
        <v>163</v>
      </c>
      <c r="E152" s="33"/>
      <c r="F152" s="197" t="s">
        <v>1984</v>
      </c>
      <c r="G152" s="33"/>
      <c r="H152" s="33"/>
      <c r="I152" s="198"/>
      <c r="J152" s="33"/>
      <c r="K152" s="33"/>
      <c r="L152" s="36"/>
      <c r="M152" s="199"/>
      <c r="N152" s="200"/>
      <c r="O152" s="68"/>
      <c r="P152" s="68"/>
      <c r="Q152" s="68"/>
      <c r="R152" s="68"/>
      <c r="S152" s="68"/>
      <c r="T152" s="69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4" t="s">
        <v>163</v>
      </c>
      <c r="AU152" s="14" t="s">
        <v>83</v>
      </c>
    </row>
    <row r="153" spans="1:65" s="12" customFormat="1" ht="22.9" customHeight="1">
      <c r="B153" s="167"/>
      <c r="C153" s="168"/>
      <c r="D153" s="169" t="s">
        <v>72</v>
      </c>
      <c r="E153" s="181" t="s">
        <v>1374</v>
      </c>
      <c r="F153" s="181" t="s">
        <v>1375</v>
      </c>
      <c r="G153" s="168"/>
      <c r="H153" s="168"/>
      <c r="I153" s="171"/>
      <c r="J153" s="182">
        <f>BK153</f>
        <v>0</v>
      </c>
      <c r="K153" s="168"/>
      <c r="L153" s="173"/>
      <c r="M153" s="174"/>
      <c r="N153" s="175"/>
      <c r="O153" s="175"/>
      <c r="P153" s="176">
        <f>SUM(P154:P177)</f>
        <v>0</v>
      </c>
      <c r="Q153" s="175"/>
      <c r="R153" s="176">
        <f>SUM(R154:R177)</f>
        <v>0</v>
      </c>
      <c r="S153" s="175"/>
      <c r="T153" s="177">
        <f>SUM(T154:T177)</f>
        <v>0</v>
      </c>
      <c r="AR153" s="178" t="s">
        <v>83</v>
      </c>
      <c r="AT153" s="179" t="s">
        <v>72</v>
      </c>
      <c r="AU153" s="179" t="s">
        <v>81</v>
      </c>
      <c r="AY153" s="178" t="s">
        <v>155</v>
      </c>
      <c r="BK153" s="180">
        <f>SUM(BK154:BK177)</f>
        <v>0</v>
      </c>
    </row>
    <row r="154" spans="1:65" s="2" customFormat="1" ht="33" customHeight="1">
      <c r="A154" s="31"/>
      <c r="B154" s="32"/>
      <c r="C154" s="183" t="s">
        <v>237</v>
      </c>
      <c r="D154" s="183" t="s">
        <v>157</v>
      </c>
      <c r="E154" s="184" t="s">
        <v>1985</v>
      </c>
      <c r="F154" s="185" t="s">
        <v>1986</v>
      </c>
      <c r="G154" s="186" t="s">
        <v>290</v>
      </c>
      <c r="H154" s="187">
        <v>3</v>
      </c>
      <c r="I154" s="188"/>
      <c r="J154" s="189">
        <f>ROUND(I154*H154,2)</f>
        <v>0</v>
      </c>
      <c r="K154" s="185" t="s">
        <v>161</v>
      </c>
      <c r="L154" s="36"/>
      <c r="M154" s="190" t="s">
        <v>1</v>
      </c>
      <c r="N154" s="191" t="s">
        <v>38</v>
      </c>
      <c r="O154" s="68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4" t="s">
        <v>206</v>
      </c>
      <c r="AT154" s="194" t="s">
        <v>157</v>
      </c>
      <c r="AU154" s="194" t="s">
        <v>83</v>
      </c>
      <c r="AY154" s="14" t="s">
        <v>155</v>
      </c>
      <c r="BE154" s="195">
        <f>IF(N154="základní",J154,0)</f>
        <v>0</v>
      </c>
      <c r="BF154" s="195">
        <f>IF(N154="snížená",J154,0)</f>
        <v>0</v>
      </c>
      <c r="BG154" s="195">
        <f>IF(N154="zákl. přenesená",J154,0)</f>
        <v>0</v>
      </c>
      <c r="BH154" s="195">
        <f>IF(N154="sníž. přenesená",J154,0)</f>
        <v>0</v>
      </c>
      <c r="BI154" s="195">
        <f>IF(N154="nulová",J154,0)</f>
        <v>0</v>
      </c>
      <c r="BJ154" s="14" t="s">
        <v>81</v>
      </c>
      <c r="BK154" s="195">
        <f>ROUND(I154*H154,2)</f>
        <v>0</v>
      </c>
      <c r="BL154" s="14" t="s">
        <v>206</v>
      </c>
      <c r="BM154" s="194" t="s">
        <v>240</v>
      </c>
    </row>
    <row r="155" spans="1:65" s="2" customFormat="1">
      <c r="A155" s="31"/>
      <c r="B155" s="32"/>
      <c r="C155" s="33"/>
      <c r="D155" s="196" t="s">
        <v>163</v>
      </c>
      <c r="E155" s="33"/>
      <c r="F155" s="197" t="s">
        <v>1987</v>
      </c>
      <c r="G155" s="33"/>
      <c r="H155" s="33"/>
      <c r="I155" s="198"/>
      <c r="J155" s="33"/>
      <c r="K155" s="33"/>
      <c r="L155" s="36"/>
      <c r="M155" s="199"/>
      <c r="N155" s="200"/>
      <c r="O155" s="68"/>
      <c r="P155" s="68"/>
      <c r="Q155" s="68"/>
      <c r="R155" s="68"/>
      <c r="S155" s="68"/>
      <c r="T155" s="69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4" t="s">
        <v>163</v>
      </c>
      <c r="AU155" s="14" t="s">
        <v>83</v>
      </c>
    </row>
    <row r="156" spans="1:65" s="2" customFormat="1" ht="33" customHeight="1">
      <c r="A156" s="31"/>
      <c r="B156" s="32"/>
      <c r="C156" s="183" t="s">
        <v>202</v>
      </c>
      <c r="D156" s="183" t="s">
        <v>157</v>
      </c>
      <c r="E156" s="184" t="s">
        <v>1988</v>
      </c>
      <c r="F156" s="185" t="s">
        <v>1989</v>
      </c>
      <c r="G156" s="186" t="s">
        <v>290</v>
      </c>
      <c r="H156" s="187">
        <v>3</v>
      </c>
      <c r="I156" s="188"/>
      <c r="J156" s="189">
        <f>ROUND(I156*H156,2)</f>
        <v>0</v>
      </c>
      <c r="K156" s="185" t="s">
        <v>161</v>
      </c>
      <c r="L156" s="36"/>
      <c r="M156" s="190" t="s">
        <v>1</v>
      </c>
      <c r="N156" s="191" t="s">
        <v>38</v>
      </c>
      <c r="O156" s="68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4" t="s">
        <v>206</v>
      </c>
      <c r="AT156" s="194" t="s">
        <v>157</v>
      </c>
      <c r="AU156" s="194" t="s">
        <v>83</v>
      </c>
      <c r="AY156" s="14" t="s">
        <v>155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14" t="s">
        <v>81</v>
      </c>
      <c r="BK156" s="195">
        <f>ROUND(I156*H156,2)</f>
        <v>0</v>
      </c>
      <c r="BL156" s="14" t="s">
        <v>206</v>
      </c>
      <c r="BM156" s="194" t="s">
        <v>244</v>
      </c>
    </row>
    <row r="157" spans="1:65" s="2" customFormat="1">
      <c r="A157" s="31"/>
      <c r="B157" s="32"/>
      <c r="C157" s="33"/>
      <c r="D157" s="196" t="s">
        <v>163</v>
      </c>
      <c r="E157" s="33"/>
      <c r="F157" s="197" t="s">
        <v>1990</v>
      </c>
      <c r="G157" s="33"/>
      <c r="H157" s="33"/>
      <c r="I157" s="198"/>
      <c r="J157" s="33"/>
      <c r="K157" s="33"/>
      <c r="L157" s="36"/>
      <c r="M157" s="199"/>
      <c r="N157" s="200"/>
      <c r="O157" s="68"/>
      <c r="P157" s="68"/>
      <c r="Q157" s="68"/>
      <c r="R157" s="68"/>
      <c r="S157" s="68"/>
      <c r="T157" s="69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4" t="s">
        <v>163</v>
      </c>
      <c r="AU157" s="14" t="s">
        <v>83</v>
      </c>
    </row>
    <row r="158" spans="1:65" s="2" customFormat="1" ht="33" customHeight="1">
      <c r="A158" s="31"/>
      <c r="B158" s="32"/>
      <c r="C158" s="183" t="s">
        <v>245</v>
      </c>
      <c r="D158" s="183" t="s">
        <v>157</v>
      </c>
      <c r="E158" s="184" t="s">
        <v>1991</v>
      </c>
      <c r="F158" s="185" t="s">
        <v>1992</v>
      </c>
      <c r="G158" s="186" t="s">
        <v>290</v>
      </c>
      <c r="H158" s="187">
        <v>2</v>
      </c>
      <c r="I158" s="188"/>
      <c r="J158" s="189">
        <f>ROUND(I158*H158,2)</f>
        <v>0</v>
      </c>
      <c r="K158" s="185" t="s">
        <v>161</v>
      </c>
      <c r="L158" s="36"/>
      <c r="M158" s="190" t="s">
        <v>1</v>
      </c>
      <c r="N158" s="191" t="s">
        <v>38</v>
      </c>
      <c r="O158" s="68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4" t="s">
        <v>206</v>
      </c>
      <c r="AT158" s="194" t="s">
        <v>157</v>
      </c>
      <c r="AU158" s="194" t="s">
        <v>83</v>
      </c>
      <c r="AY158" s="14" t="s">
        <v>155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14" t="s">
        <v>81</v>
      </c>
      <c r="BK158" s="195">
        <f>ROUND(I158*H158,2)</f>
        <v>0</v>
      </c>
      <c r="BL158" s="14" t="s">
        <v>206</v>
      </c>
      <c r="BM158" s="194" t="s">
        <v>248</v>
      </c>
    </row>
    <row r="159" spans="1:65" s="2" customFormat="1">
      <c r="A159" s="31"/>
      <c r="B159" s="32"/>
      <c r="C159" s="33"/>
      <c r="D159" s="196" t="s">
        <v>163</v>
      </c>
      <c r="E159" s="33"/>
      <c r="F159" s="197" t="s">
        <v>1993</v>
      </c>
      <c r="G159" s="33"/>
      <c r="H159" s="33"/>
      <c r="I159" s="198"/>
      <c r="J159" s="33"/>
      <c r="K159" s="33"/>
      <c r="L159" s="36"/>
      <c r="M159" s="199"/>
      <c r="N159" s="200"/>
      <c r="O159" s="68"/>
      <c r="P159" s="68"/>
      <c r="Q159" s="68"/>
      <c r="R159" s="68"/>
      <c r="S159" s="68"/>
      <c r="T159" s="69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4" t="s">
        <v>163</v>
      </c>
      <c r="AU159" s="14" t="s">
        <v>83</v>
      </c>
    </row>
    <row r="160" spans="1:65" s="2" customFormat="1" ht="24.2" customHeight="1">
      <c r="A160" s="31"/>
      <c r="B160" s="32"/>
      <c r="C160" s="183" t="s">
        <v>206</v>
      </c>
      <c r="D160" s="183" t="s">
        <v>157</v>
      </c>
      <c r="E160" s="184" t="s">
        <v>1994</v>
      </c>
      <c r="F160" s="185" t="s">
        <v>1995</v>
      </c>
      <c r="G160" s="186" t="s">
        <v>290</v>
      </c>
      <c r="H160" s="187">
        <v>5</v>
      </c>
      <c r="I160" s="188"/>
      <c r="J160" s="189">
        <f>ROUND(I160*H160,2)</f>
        <v>0</v>
      </c>
      <c r="K160" s="185" t="s">
        <v>161</v>
      </c>
      <c r="L160" s="36"/>
      <c r="M160" s="190" t="s">
        <v>1</v>
      </c>
      <c r="N160" s="191" t="s">
        <v>38</v>
      </c>
      <c r="O160" s="68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206</v>
      </c>
      <c r="AT160" s="194" t="s">
        <v>157</v>
      </c>
      <c r="AU160" s="194" t="s">
        <v>83</v>
      </c>
      <c r="AY160" s="14" t="s">
        <v>155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14" t="s">
        <v>81</v>
      </c>
      <c r="BK160" s="195">
        <f>ROUND(I160*H160,2)</f>
        <v>0</v>
      </c>
      <c r="BL160" s="14" t="s">
        <v>206</v>
      </c>
      <c r="BM160" s="194" t="s">
        <v>253</v>
      </c>
    </row>
    <row r="161" spans="1:65" s="2" customFormat="1">
      <c r="A161" s="31"/>
      <c r="B161" s="32"/>
      <c r="C161" s="33"/>
      <c r="D161" s="196" t="s">
        <v>163</v>
      </c>
      <c r="E161" s="33"/>
      <c r="F161" s="197" t="s">
        <v>1996</v>
      </c>
      <c r="G161" s="33"/>
      <c r="H161" s="33"/>
      <c r="I161" s="198"/>
      <c r="J161" s="33"/>
      <c r="K161" s="33"/>
      <c r="L161" s="36"/>
      <c r="M161" s="199"/>
      <c r="N161" s="200"/>
      <c r="O161" s="68"/>
      <c r="P161" s="68"/>
      <c r="Q161" s="68"/>
      <c r="R161" s="68"/>
      <c r="S161" s="68"/>
      <c r="T161" s="69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4" t="s">
        <v>163</v>
      </c>
      <c r="AU161" s="14" t="s">
        <v>83</v>
      </c>
    </row>
    <row r="162" spans="1:65" s="2" customFormat="1" ht="24.2" customHeight="1">
      <c r="A162" s="31"/>
      <c r="B162" s="32"/>
      <c r="C162" s="183" t="s">
        <v>559</v>
      </c>
      <c r="D162" s="183" t="s">
        <v>157</v>
      </c>
      <c r="E162" s="184" t="s">
        <v>1997</v>
      </c>
      <c r="F162" s="185" t="s">
        <v>1998</v>
      </c>
      <c r="G162" s="186" t="s">
        <v>1378</v>
      </c>
      <c r="H162" s="187">
        <v>5</v>
      </c>
      <c r="I162" s="188"/>
      <c r="J162" s="189">
        <f>ROUND(I162*H162,2)</f>
        <v>0</v>
      </c>
      <c r="K162" s="185" t="s">
        <v>161</v>
      </c>
      <c r="L162" s="36"/>
      <c r="M162" s="190" t="s">
        <v>1</v>
      </c>
      <c r="N162" s="191" t="s">
        <v>38</v>
      </c>
      <c r="O162" s="68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206</v>
      </c>
      <c r="AT162" s="194" t="s">
        <v>157</v>
      </c>
      <c r="AU162" s="194" t="s">
        <v>83</v>
      </c>
      <c r="AY162" s="14" t="s">
        <v>155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14" t="s">
        <v>81</v>
      </c>
      <c r="BK162" s="195">
        <f>ROUND(I162*H162,2)</f>
        <v>0</v>
      </c>
      <c r="BL162" s="14" t="s">
        <v>206</v>
      </c>
      <c r="BM162" s="194" t="s">
        <v>345</v>
      </c>
    </row>
    <row r="163" spans="1:65" s="2" customFormat="1">
      <c r="A163" s="31"/>
      <c r="B163" s="32"/>
      <c r="C163" s="33"/>
      <c r="D163" s="196" t="s">
        <v>163</v>
      </c>
      <c r="E163" s="33"/>
      <c r="F163" s="197" t="s">
        <v>1999</v>
      </c>
      <c r="G163" s="33"/>
      <c r="H163" s="33"/>
      <c r="I163" s="198"/>
      <c r="J163" s="33"/>
      <c r="K163" s="33"/>
      <c r="L163" s="36"/>
      <c r="M163" s="199"/>
      <c r="N163" s="200"/>
      <c r="O163" s="68"/>
      <c r="P163" s="68"/>
      <c r="Q163" s="68"/>
      <c r="R163" s="68"/>
      <c r="S163" s="68"/>
      <c r="T163" s="69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4" t="s">
        <v>163</v>
      </c>
      <c r="AU163" s="14" t="s">
        <v>83</v>
      </c>
    </row>
    <row r="164" spans="1:65" s="2" customFormat="1" ht="24.2" customHeight="1">
      <c r="A164" s="31"/>
      <c r="B164" s="32"/>
      <c r="C164" s="183" t="s">
        <v>211</v>
      </c>
      <c r="D164" s="183" t="s">
        <v>157</v>
      </c>
      <c r="E164" s="184" t="s">
        <v>2000</v>
      </c>
      <c r="F164" s="185" t="s">
        <v>2001</v>
      </c>
      <c r="G164" s="186" t="s">
        <v>290</v>
      </c>
      <c r="H164" s="187">
        <v>2</v>
      </c>
      <c r="I164" s="188"/>
      <c r="J164" s="189">
        <f>ROUND(I164*H164,2)</f>
        <v>0</v>
      </c>
      <c r="K164" s="185" t="s">
        <v>161</v>
      </c>
      <c r="L164" s="36"/>
      <c r="M164" s="190" t="s">
        <v>1</v>
      </c>
      <c r="N164" s="191" t="s">
        <v>38</v>
      </c>
      <c r="O164" s="68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206</v>
      </c>
      <c r="AT164" s="194" t="s">
        <v>157</v>
      </c>
      <c r="AU164" s="194" t="s">
        <v>83</v>
      </c>
      <c r="AY164" s="14" t="s">
        <v>155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14" t="s">
        <v>81</v>
      </c>
      <c r="BK164" s="195">
        <f>ROUND(I164*H164,2)</f>
        <v>0</v>
      </c>
      <c r="BL164" s="14" t="s">
        <v>206</v>
      </c>
      <c r="BM164" s="194" t="s">
        <v>354</v>
      </c>
    </row>
    <row r="165" spans="1:65" s="2" customFormat="1">
      <c r="A165" s="31"/>
      <c r="B165" s="32"/>
      <c r="C165" s="33"/>
      <c r="D165" s="196" t="s">
        <v>163</v>
      </c>
      <c r="E165" s="33"/>
      <c r="F165" s="197" t="s">
        <v>2002</v>
      </c>
      <c r="G165" s="33"/>
      <c r="H165" s="33"/>
      <c r="I165" s="198"/>
      <c r="J165" s="33"/>
      <c r="K165" s="33"/>
      <c r="L165" s="36"/>
      <c r="M165" s="199"/>
      <c r="N165" s="200"/>
      <c r="O165" s="68"/>
      <c r="P165" s="68"/>
      <c r="Q165" s="68"/>
      <c r="R165" s="68"/>
      <c r="S165" s="68"/>
      <c r="T165" s="69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4" t="s">
        <v>163</v>
      </c>
      <c r="AU165" s="14" t="s">
        <v>83</v>
      </c>
    </row>
    <row r="166" spans="1:65" s="2" customFormat="1" ht="24.2" customHeight="1">
      <c r="A166" s="31"/>
      <c r="B166" s="32"/>
      <c r="C166" s="183" t="s">
        <v>266</v>
      </c>
      <c r="D166" s="183" t="s">
        <v>157</v>
      </c>
      <c r="E166" s="184" t="s">
        <v>2003</v>
      </c>
      <c r="F166" s="185" t="s">
        <v>2004</v>
      </c>
      <c r="G166" s="186" t="s">
        <v>290</v>
      </c>
      <c r="H166" s="187">
        <v>2</v>
      </c>
      <c r="I166" s="188"/>
      <c r="J166" s="189">
        <f>ROUND(I166*H166,2)</f>
        <v>0</v>
      </c>
      <c r="K166" s="185" t="s">
        <v>161</v>
      </c>
      <c r="L166" s="36"/>
      <c r="M166" s="190" t="s">
        <v>1</v>
      </c>
      <c r="N166" s="191" t="s">
        <v>38</v>
      </c>
      <c r="O166" s="68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206</v>
      </c>
      <c r="AT166" s="194" t="s">
        <v>157</v>
      </c>
      <c r="AU166" s="194" t="s">
        <v>83</v>
      </c>
      <c r="AY166" s="14" t="s">
        <v>155</v>
      </c>
      <c r="BE166" s="195">
        <f>IF(N166="základní",J166,0)</f>
        <v>0</v>
      </c>
      <c r="BF166" s="195">
        <f>IF(N166="snížená",J166,0)</f>
        <v>0</v>
      </c>
      <c r="BG166" s="195">
        <f>IF(N166="zákl. přenesená",J166,0)</f>
        <v>0</v>
      </c>
      <c r="BH166" s="195">
        <f>IF(N166="sníž. přenesená",J166,0)</f>
        <v>0</v>
      </c>
      <c r="BI166" s="195">
        <f>IF(N166="nulová",J166,0)</f>
        <v>0</v>
      </c>
      <c r="BJ166" s="14" t="s">
        <v>81</v>
      </c>
      <c r="BK166" s="195">
        <f>ROUND(I166*H166,2)</f>
        <v>0</v>
      </c>
      <c r="BL166" s="14" t="s">
        <v>206</v>
      </c>
      <c r="BM166" s="194" t="s">
        <v>269</v>
      </c>
    </row>
    <row r="167" spans="1:65" s="2" customFormat="1">
      <c r="A167" s="31"/>
      <c r="B167" s="32"/>
      <c r="C167" s="33"/>
      <c r="D167" s="196" t="s">
        <v>163</v>
      </c>
      <c r="E167" s="33"/>
      <c r="F167" s="197" t="s">
        <v>2005</v>
      </c>
      <c r="G167" s="33"/>
      <c r="H167" s="33"/>
      <c r="I167" s="198"/>
      <c r="J167" s="33"/>
      <c r="K167" s="33"/>
      <c r="L167" s="36"/>
      <c r="M167" s="199"/>
      <c r="N167" s="200"/>
      <c r="O167" s="68"/>
      <c r="P167" s="68"/>
      <c r="Q167" s="68"/>
      <c r="R167" s="68"/>
      <c r="S167" s="68"/>
      <c r="T167" s="69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4" t="s">
        <v>163</v>
      </c>
      <c r="AU167" s="14" t="s">
        <v>83</v>
      </c>
    </row>
    <row r="168" spans="1:65" s="2" customFormat="1" ht="44.25" customHeight="1">
      <c r="A168" s="31"/>
      <c r="B168" s="32"/>
      <c r="C168" s="183" t="s">
        <v>215</v>
      </c>
      <c r="D168" s="183" t="s">
        <v>157</v>
      </c>
      <c r="E168" s="184" t="s">
        <v>1386</v>
      </c>
      <c r="F168" s="185" t="s">
        <v>1387</v>
      </c>
      <c r="G168" s="186" t="s">
        <v>235</v>
      </c>
      <c r="H168" s="187">
        <v>36.017000000000003</v>
      </c>
      <c r="I168" s="188"/>
      <c r="J168" s="189">
        <f>ROUND(I168*H168,2)</f>
        <v>0</v>
      </c>
      <c r="K168" s="185" t="s">
        <v>161</v>
      </c>
      <c r="L168" s="36"/>
      <c r="M168" s="190" t="s">
        <v>1</v>
      </c>
      <c r="N168" s="191" t="s">
        <v>38</v>
      </c>
      <c r="O168" s="68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4" t="s">
        <v>206</v>
      </c>
      <c r="AT168" s="194" t="s">
        <v>157</v>
      </c>
      <c r="AU168" s="194" t="s">
        <v>83</v>
      </c>
      <c r="AY168" s="14" t="s">
        <v>155</v>
      </c>
      <c r="BE168" s="195">
        <f>IF(N168="základní",J168,0)</f>
        <v>0</v>
      </c>
      <c r="BF168" s="195">
        <f>IF(N168="snížená",J168,0)</f>
        <v>0</v>
      </c>
      <c r="BG168" s="195">
        <f>IF(N168="zákl. přenesená",J168,0)</f>
        <v>0</v>
      </c>
      <c r="BH168" s="195">
        <f>IF(N168="sníž. přenesená",J168,0)</f>
        <v>0</v>
      </c>
      <c r="BI168" s="195">
        <f>IF(N168="nulová",J168,0)</f>
        <v>0</v>
      </c>
      <c r="BJ168" s="14" t="s">
        <v>81</v>
      </c>
      <c r="BK168" s="195">
        <f>ROUND(I168*H168,2)</f>
        <v>0</v>
      </c>
      <c r="BL168" s="14" t="s">
        <v>206</v>
      </c>
      <c r="BM168" s="194" t="s">
        <v>274</v>
      </c>
    </row>
    <row r="169" spans="1:65" s="2" customFormat="1">
      <c r="A169" s="31"/>
      <c r="B169" s="32"/>
      <c r="C169" s="33"/>
      <c r="D169" s="196" t="s">
        <v>163</v>
      </c>
      <c r="E169" s="33"/>
      <c r="F169" s="197" t="s">
        <v>1388</v>
      </c>
      <c r="G169" s="33"/>
      <c r="H169" s="33"/>
      <c r="I169" s="198"/>
      <c r="J169" s="33"/>
      <c r="K169" s="33"/>
      <c r="L169" s="36"/>
      <c r="M169" s="199"/>
      <c r="N169" s="200"/>
      <c r="O169" s="68"/>
      <c r="P169" s="68"/>
      <c r="Q169" s="68"/>
      <c r="R169" s="68"/>
      <c r="S169" s="68"/>
      <c r="T169" s="69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4" t="s">
        <v>163</v>
      </c>
      <c r="AU169" s="14" t="s">
        <v>83</v>
      </c>
    </row>
    <row r="170" spans="1:65" s="2" customFormat="1" ht="44.25" customHeight="1">
      <c r="A170" s="31"/>
      <c r="B170" s="32"/>
      <c r="C170" s="183" t="s">
        <v>7</v>
      </c>
      <c r="D170" s="183" t="s">
        <v>157</v>
      </c>
      <c r="E170" s="184" t="s">
        <v>1386</v>
      </c>
      <c r="F170" s="185" t="s">
        <v>1387</v>
      </c>
      <c r="G170" s="186" t="s">
        <v>235</v>
      </c>
      <c r="H170" s="187">
        <v>36.017000000000003</v>
      </c>
      <c r="I170" s="188"/>
      <c r="J170" s="189">
        <f>ROUND(I170*H170,2)</f>
        <v>0</v>
      </c>
      <c r="K170" s="185" t="s">
        <v>161</v>
      </c>
      <c r="L170" s="36"/>
      <c r="M170" s="190" t="s">
        <v>1</v>
      </c>
      <c r="N170" s="191" t="s">
        <v>38</v>
      </c>
      <c r="O170" s="68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4" t="s">
        <v>206</v>
      </c>
      <c r="AT170" s="194" t="s">
        <v>157</v>
      </c>
      <c r="AU170" s="194" t="s">
        <v>83</v>
      </c>
      <c r="AY170" s="14" t="s">
        <v>155</v>
      </c>
      <c r="BE170" s="195">
        <f>IF(N170="základní",J170,0)</f>
        <v>0</v>
      </c>
      <c r="BF170" s="195">
        <f>IF(N170="snížená",J170,0)</f>
        <v>0</v>
      </c>
      <c r="BG170" s="195">
        <f>IF(N170="zákl. přenesená",J170,0)</f>
        <v>0</v>
      </c>
      <c r="BH170" s="195">
        <f>IF(N170="sníž. přenesená",J170,0)</f>
        <v>0</v>
      </c>
      <c r="BI170" s="195">
        <f>IF(N170="nulová",J170,0)</f>
        <v>0</v>
      </c>
      <c r="BJ170" s="14" t="s">
        <v>81</v>
      </c>
      <c r="BK170" s="195">
        <f>ROUND(I170*H170,2)</f>
        <v>0</v>
      </c>
      <c r="BL170" s="14" t="s">
        <v>206</v>
      </c>
      <c r="BM170" s="194" t="s">
        <v>279</v>
      </c>
    </row>
    <row r="171" spans="1:65" s="2" customFormat="1">
      <c r="A171" s="31"/>
      <c r="B171" s="32"/>
      <c r="C171" s="33"/>
      <c r="D171" s="196" t="s">
        <v>163</v>
      </c>
      <c r="E171" s="33"/>
      <c r="F171" s="197" t="s">
        <v>1388</v>
      </c>
      <c r="G171" s="33"/>
      <c r="H171" s="33"/>
      <c r="I171" s="198"/>
      <c r="J171" s="33"/>
      <c r="K171" s="33"/>
      <c r="L171" s="36"/>
      <c r="M171" s="199"/>
      <c r="N171" s="200"/>
      <c r="O171" s="68"/>
      <c r="P171" s="68"/>
      <c r="Q171" s="68"/>
      <c r="R171" s="68"/>
      <c r="S171" s="68"/>
      <c r="T171" s="69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4" t="s">
        <v>163</v>
      </c>
      <c r="AU171" s="14" t="s">
        <v>83</v>
      </c>
    </row>
    <row r="172" spans="1:65" s="2" customFormat="1" ht="62.65" customHeight="1">
      <c r="A172" s="31"/>
      <c r="B172" s="32"/>
      <c r="C172" s="183" t="s">
        <v>230</v>
      </c>
      <c r="D172" s="183" t="s">
        <v>157</v>
      </c>
      <c r="E172" s="184" t="s">
        <v>2006</v>
      </c>
      <c r="F172" s="185" t="s">
        <v>2007</v>
      </c>
      <c r="G172" s="186" t="s">
        <v>235</v>
      </c>
      <c r="H172" s="187">
        <v>36.017000000000003</v>
      </c>
      <c r="I172" s="188"/>
      <c r="J172" s="189">
        <f>ROUND(I172*H172,2)</f>
        <v>0</v>
      </c>
      <c r="K172" s="185" t="s">
        <v>161</v>
      </c>
      <c r="L172" s="36"/>
      <c r="M172" s="190" t="s">
        <v>1</v>
      </c>
      <c r="N172" s="191" t="s">
        <v>38</v>
      </c>
      <c r="O172" s="68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4" t="s">
        <v>206</v>
      </c>
      <c r="AT172" s="194" t="s">
        <v>157</v>
      </c>
      <c r="AU172" s="194" t="s">
        <v>83</v>
      </c>
      <c r="AY172" s="14" t="s">
        <v>155</v>
      </c>
      <c r="BE172" s="195">
        <f>IF(N172="základní",J172,0)</f>
        <v>0</v>
      </c>
      <c r="BF172" s="195">
        <f>IF(N172="snížená",J172,0)</f>
        <v>0</v>
      </c>
      <c r="BG172" s="195">
        <f>IF(N172="zákl. přenesená",J172,0)</f>
        <v>0</v>
      </c>
      <c r="BH172" s="195">
        <f>IF(N172="sníž. přenesená",J172,0)</f>
        <v>0</v>
      </c>
      <c r="BI172" s="195">
        <f>IF(N172="nulová",J172,0)</f>
        <v>0</v>
      </c>
      <c r="BJ172" s="14" t="s">
        <v>81</v>
      </c>
      <c r="BK172" s="195">
        <f>ROUND(I172*H172,2)</f>
        <v>0</v>
      </c>
      <c r="BL172" s="14" t="s">
        <v>206</v>
      </c>
      <c r="BM172" s="194" t="s">
        <v>284</v>
      </c>
    </row>
    <row r="173" spans="1:65" s="2" customFormat="1">
      <c r="A173" s="31"/>
      <c r="B173" s="32"/>
      <c r="C173" s="33"/>
      <c r="D173" s="196" t="s">
        <v>163</v>
      </c>
      <c r="E173" s="33"/>
      <c r="F173" s="197" t="s">
        <v>2008</v>
      </c>
      <c r="G173" s="33"/>
      <c r="H173" s="33"/>
      <c r="I173" s="198"/>
      <c r="J173" s="33"/>
      <c r="K173" s="33"/>
      <c r="L173" s="36"/>
      <c r="M173" s="199"/>
      <c r="N173" s="200"/>
      <c r="O173" s="68"/>
      <c r="P173" s="68"/>
      <c r="Q173" s="68"/>
      <c r="R173" s="68"/>
      <c r="S173" s="68"/>
      <c r="T173" s="69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4" t="s">
        <v>163</v>
      </c>
      <c r="AU173" s="14" t="s">
        <v>83</v>
      </c>
    </row>
    <row r="174" spans="1:65" s="2" customFormat="1" ht="66.75" customHeight="1">
      <c r="A174" s="31"/>
      <c r="B174" s="32"/>
      <c r="C174" s="183" t="s">
        <v>287</v>
      </c>
      <c r="D174" s="183" t="s">
        <v>157</v>
      </c>
      <c r="E174" s="184" t="s">
        <v>2009</v>
      </c>
      <c r="F174" s="185" t="s">
        <v>2010</v>
      </c>
      <c r="G174" s="186" t="s">
        <v>235</v>
      </c>
      <c r="H174" s="187">
        <v>36.017000000000003</v>
      </c>
      <c r="I174" s="188"/>
      <c r="J174" s="189">
        <f>ROUND(I174*H174,2)</f>
        <v>0</v>
      </c>
      <c r="K174" s="185" t="s">
        <v>161</v>
      </c>
      <c r="L174" s="36"/>
      <c r="M174" s="190" t="s">
        <v>1</v>
      </c>
      <c r="N174" s="191" t="s">
        <v>38</v>
      </c>
      <c r="O174" s="68"/>
      <c r="P174" s="192">
        <f>O174*H174</f>
        <v>0</v>
      </c>
      <c r="Q174" s="192">
        <v>0</v>
      </c>
      <c r="R174" s="192">
        <f>Q174*H174</f>
        <v>0</v>
      </c>
      <c r="S174" s="192">
        <v>0</v>
      </c>
      <c r="T174" s="193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4" t="s">
        <v>206</v>
      </c>
      <c r="AT174" s="194" t="s">
        <v>157</v>
      </c>
      <c r="AU174" s="194" t="s">
        <v>83</v>
      </c>
      <c r="AY174" s="14" t="s">
        <v>155</v>
      </c>
      <c r="BE174" s="195">
        <f>IF(N174="základní",J174,0)</f>
        <v>0</v>
      </c>
      <c r="BF174" s="195">
        <f>IF(N174="snížená",J174,0)</f>
        <v>0</v>
      </c>
      <c r="BG174" s="195">
        <f>IF(N174="zákl. přenesená",J174,0)</f>
        <v>0</v>
      </c>
      <c r="BH174" s="195">
        <f>IF(N174="sníž. přenesená",J174,0)</f>
        <v>0</v>
      </c>
      <c r="BI174" s="195">
        <f>IF(N174="nulová",J174,0)</f>
        <v>0</v>
      </c>
      <c r="BJ174" s="14" t="s">
        <v>81</v>
      </c>
      <c r="BK174" s="195">
        <f>ROUND(I174*H174,2)</f>
        <v>0</v>
      </c>
      <c r="BL174" s="14" t="s">
        <v>206</v>
      </c>
      <c r="BM174" s="194" t="s">
        <v>291</v>
      </c>
    </row>
    <row r="175" spans="1:65" s="2" customFormat="1">
      <c r="A175" s="31"/>
      <c r="B175" s="32"/>
      <c r="C175" s="33"/>
      <c r="D175" s="196" t="s">
        <v>163</v>
      </c>
      <c r="E175" s="33"/>
      <c r="F175" s="197" t="s">
        <v>2011</v>
      </c>
      <c r="G175" s="33"/>
      <c r="H175" s="33"/>
      <c r="I175" s="198"/>
      <c r="J175" s="33"/>
      <c r="K175" s="33"/>
      <c r="L175" s="36"/>
      <c r="M175" s="199"/>
      <c r="N175" s="200"/>
      <c r="O175" s="68"/>
      <c r="P175" s="68"/>
      <c r="Q175" s="68"/>
      <c r="R175" s="68"/>
      <c r="S175" s="68"/>
      <c r="T175" s="69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T175" s="14" t="s">
        <v>163</v>
      </c>
      <c r="AU175" s="14" t="s">
        <v>83</v>
      </c>
    </row>
    <row r="176" spans="1:65" s="2" customFormat="1" ht="33" customHeight="1">
      <c r="A176" s="31"/>
      <c r="B176" s="32"/>
      <c r="C176" s="183" t="s">
        <v>236</v>
      </c>
      <c r="D176" s="183" t="s">
        <v>157</v>
      </c>
      <c r="E176" s="184" t="s">
        <v>2012</v>
      </c>
      <c r="F176" s="185" t="s">
        <v>2013</v>
      </c>
      <c r="G176" s="186" t="s">
        <v>290</v>
      </c>
      <c r="H176" s="187">
        <v>4</v>
      </c>
      <c r="I176" s="188"/>
      <c r="J176" s="189">
        <f>ROUND(I176*H176,2)</f>
        <v>0</v>
      </c>
      <c r="K176" s="185" t="s">
        <v>161</v>
      </c>
      <c r="L176" s="36"/>
      <c r="M176" s="190" t="s">
        <v>1</v>
      </c>
      <c r="N176" s="191" t="s">
        <v>38</v>
      </c>
      <c r="O176" s="68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4" t="s">
        <v>206</v>
      </c>
      <c r="AT176" s="194" t="s">
        <v>157</v>
      </c>
      <c r="AU176" s="194" t="s">
        <v>83</v>
      </c>
      <c r="AY176" s="14" t="s">
        <v>155</v>
      </c>
      <c r="BE176" s="195">
        <f>IF(N176="základní",J176,0)</f>
        <v>0</v>
      </c>
      <c r="BF176" s="195">
        <f>IF(N176="snížená",J176,0)</f>
        <v>0</v>
      </c>
      <c r="BG176" s="195">
        <f>IF(N176="zákl. přenesená",J176,0)</f>
        <v>0</v>
      </c>
      <c r="BH176" s="195">
        <f>IF(N176="sníž. přenesená",J176,0)</f>
        <v>0</v>
      </c>
      <c r="BI176" s="195">
        <f>IF(N176="nulová",J176,0)</f>
        <v>0</v>
      </c>
      <c r="BJ176" s="14" t="s">
        <v>81</v>
      </c>
      <c r="BK176" s="195">
        <f>ROUND(I176*H176,2)</f>
        <v>0</v>
      </c>
      <c r="BL176" s="14" t="s">
        <v>206</v>
      </c>
      <c r="BM176" s="194" t="s">
        <v>295</v>
      </c>
    </row>
    <row r="177" spans="1:65" s="2" customFormat="1">
      <c r="A177" s="31"/>
      <c r="B177" s="32"/>
      <c r="C177" s="33"/>
      <c r="D177" s="196" t="s">
        <v>163</v>
      </c>
      <c r="E177" s="33"/>
      <c r="F177" s="197" t="s">
        <v>2014</v>
      </c>
      <c r="G177" s="33"/>
      <c r="H177" s="33"/>
      <c r="I177" s="198"/>
      <c r="J177" s="33"/>
      <c r="K177" s="33"/>
      <c r="L177" s="36"/>
      <c r="M177" s="199"/>
      <c r="N177" s="200"/>
      <c r="O177" s="68"/>
      <c r="P177" s="68"/>
      <c r="Q177" s="68"/>
      <c r="R177" s="68"/>
      <c r="S177" s="68"/>
      <c r="T177" s="69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4" t="s">
        <v>163</v>
      </c>
      <c r="AU177" s="14" t="s">
        <v>83</v>
      </c>
    </row>
    <row r="178" spans="1:65" s="12" customFormat="1" ht="22.9" customHeight="1">
      <c r="B178" s="167"/>
      <c r="C178" s="168"/>
      <c r="D178" s="169" t="s">
        <v>72</v>
      </c>
      <c r="E178" s="181" t="s">
        <v>1155</v>
      </c>
      <c r="F178" s="181" t="s">
        <v>1156</v>
      </c>
      <c r="G178" s="168"/>
      <c r="H178" s="168"/>
      <c r="I178" s="171"/>
      <c r="J178" s="182">
        <f>BK178</f>
        <v>0</v>
      </c>
      <c r="K178" s="168"/>
      <c r="L178" s="173"/>
      <c r="M178" s="174"/>
      <c r="N178" s="175"/>
      <c r="O178" s="175"/>
      <c r="P178" s="176">
        <f>SUM(P179:P198)</f>
        <v>0</v>
      </c>
      <c r="Q178" s="175"/>
      <c r="R178" s="176">
        <f>SUM(R179:R198)</f>
        <v>0</v>
      </c>
      <c r="S178" s="175"/>
      <c r="T178" s="177">
        <f>SUM(T179:T198)</f>
        <v>0</v>
      </c>
      <c r="AR178" s="178" t="s">
        <v>83</v>
      </c>
      <c r="AT178" s="179" t="s">
        <v>72</v>
      </c>
      <c r="AU178" s="179" t="s">
        <v>81</v>
      </c>
      <c r="AY178" s="178" t="s">
        <v>155</v>
      </c>
      <c r="BK178" s="180">
        <f>SUM(BK179:BK198)</f>
        <v>0</v>
      </c>
    </row>
    <row r="179" spans="1:65" s="2" customFormat="1" ht="24.2" customHeight="1">
      <c r="A179" s="31"/>
      <c r="B179" s="32"/>
      <c r="C179" s="183" t="s">
        <v>297</v>
      </c>
      <c r="D179" s="183" t="s">
        <v>157</v>
      </c>
      <c r="E179" s="184" t="s">
        <v>2015</v>
      </c>
      <c r="F179" s="185" t="s">
        <v>2016</v>
      </c>
      <c r="G179" s="186" t="s">
        <v>173</v>
      </c>
      <c r="H179" s="187">
        <v>100</v>
      </c>
      <c r="I179" s="188"/>
      <c r="J179" s="189">
        <f>ROUND(I179*H179,2)</f>
        <v>0</v>
      </c>
      <c r="K179" s="185" t="s">
        <v>161</v>
      </c>
      <c r="L179" s="36"/>
      <c r="M179" s="190" t="s">
        <v>1</v>
      </c>
      <c r="N179" s="191" t="s">
        <v>38</v>
      </c>
      <c r="O179" s="68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4" t="s">
        <v>206</v>
      </c>
      <c r="AT179" s="194" t="s">
        <v>157</v>
      </c>
      <c r="AU179" s="194" t="s">
        <v>83</v>
      </c>
      <c r="AY179" s="14" t="s">
        <v>155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14" t="s">
        <v>81</v>
      </c>
      <c r="BK179" s="195">
        <f>ROUND(I179*H179,2)</f>
        <v>0</v>
      </c>
      <c r="BL179" s="14" t="s">
        <v>206</v>
      </c>
      <c r="BM179" s="194" t="s">
        <v>300</v>
      </c>
    </row>
    <row r="180" spans="1:65" s="2" customFormat="1">
      <c r="A180" s="31"/>
      <c r="B180" s="32"/>
      <c r="C180" s="33"/>
      <c r="D180" s="196" t="s">
        <v>163</v>
      </c>
      <c r="E180" s="33"/>
      <c r="F180" s="197" t="s">
        <v>2017</v>
      </c>
      <c r="G180" s="33"/>
      <c r="H180" s="33"/>
      <c r="I180" s="198"/>
      <c r="J180" s="33"/>
      <c r="K180" s="33"/>
      <c r="L180" s="36"/>
      <c r="M180" s="199"/>
      <c r="N180" s="200"/>
      <c r="O180" s="68"/>
      <c r="P180" s="68"/>
      <c r="Q180" s="68"/>
      <c r="R180" s="68"/>
      <c r="S180" s="68"/>
      <c r="T180" s="69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4" t="s">
        <v>163</v>
      </c>
      <c r="AU180" s="14" t="s">
        <v>83</v>
      </c>
    </row>
    <row r="181" spans="1:65" s="2" customFormat="1" ht="24.2" customHeight="1">
      <c r="A181" s="31"/>
      <c r="B181" s="32"/>
      <c r="C181" s="183" t="s">
        <v>240</v>
      </c>
      <c r="D181" s="183" t="s">
        <v>157</v>
      </c>
      <c r="E181" s="184" t="s">
        <v>2018</v>
      </c>
      <c r="F181" s="185" t="s">
        <v>2019</v>
      </c>
      <c r="G181" s="186" t="s">
        <v>173</v>
      </c>
      <c r="H181" s="187">
        <v>135</v>
      </c>
      <c r="I181" s="188"/>
      <c r="J181" s="189">
        <f>ROUND(I181*H181,2)</f>
        <v>0</v>
      </c>
      <c r="K181" s="185" t="s">
        <v>161</v>
      </c>
      <c r="L181" s="36"/>
      <c r="M181" s="190" t="s">
        <v>1</v>
      </c>
      <c r="N181" s="191" t="s">
        <v>38</v>
      </c>
      <c r="O181" s="68"/>
      <c r="P181" s="192">
        <f>O181*H181</f>
        <v>0</v>
      </c>
      <c r="Q181" s="192">
        <v>0</v>
      </c>
      <c r="R181" s="192">
        <f>Q181*H181</f>
        <v>0</v>
      </c>
      <c r="S181" s="192">
        <v>0</v>
      </c>
      <c r="T181" s="193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4" t="s">
        <v>206</v>
      </c>
      <c r="AT181" s="194" t="s">
        <v>157</v>
      </c>
      <c r="AU181" s="194" t="s">
        <v>83</v>
      </c>
      <c r="AY181" s="14" t="s">
        <v>155</v>
      </c>
      <c r="BE181" s="195">
        <f>IF(N181="základní",J181,0)</f>
        <v>0</v>
      </c>
      <c r="BF181" s="195">
        <f>IF(N181="snížená",J181,0)</f>
        <v>0</v>
      </c>
      <c r="BG181" s="195">
        <f>IF(N181="zákl. přenesená",J181,0)</f>
        <v>0</v>
      </c>
      <c r="BH181" s="195">
        <f>IF(N181="sníž. přenesená",J181,0)</f>
        <v>0</v>
      </c>
      <c r="BI181" s="195">
        <f>IF(N181="nulová",J181,0)</f>
        <v>0</v>
      </c>
      <c r="BJ181" s="14" t="s">
        <v>81</v>
      </c>
      <c r="BK181" s="195">
        <f>ROUND(I181*H181,2)</f>
        <v>0</v>
      </c>
      <c r="BL181" s="14" t="s">
        <v>206</v>
      </c>
      <c r="BM181" s="194" t="s">
        <v>304</v>
      </c>
    </row>
    <row r="182" spans="1:65" s="2" customFormat="1">
      <c r="A182" s="31"/>
      <c r="B182" s="32"/>
      <c r="C182" s="33"/>
      <c r="D182" s="196" t="s">
        <v>163</v>
      </c>
      <c r="E182" s="33"/>
      <c r="F182" s="197" t="s">
        <v>2020</v>
      </c>
      <c r="G182" s="33"/>
      <c r="H182" s="33"/>
      <c r="I182" s="198"/>
      <c r="J182" s="33"/>
      <c r="K182" s="33"/>
      <c r="L182" s="36"/>
      <c r="M182" s="199"/>
      <c r="N182" s="200"/>
      <c r="O182" s="68"/>
      <c r="P182" s="68"/>
      <c r="Q182" s="68"/>
      <c r="R182" s="68"/>
      <c r="S182" s="68"/>
      <c r="T182" s="69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4" t="s">
        <v>163</v>
      </c>
      <c r="AU182" s="14" t="s">
        <v>83</v>
      </c>
    </row>
    <row r="183" spans="1:65" s="2" customFormat="1" ht="21.75" customHeight="1">
      <c r="A183" s="31"/>
      <c r="B183" s="32"/>
      <c r="C183" s="183" t="s">
        <v>305</v>
      </c>
      <c r="D183" s="183" t="s">
        <v>157</v>
      </c>
      <c r="E183" s="184" t="s">
        <v>2021</v>
      </c>
      <c r="F183" s="185" t="s">
        <v>2022</v>
      </c>
      <c r="G183" s="186" t="s">
        <v>173</v>
      </c>
      <c r="H183" s="187">
        <v>10</v>
      </c>
      <c r="I183" s="188"/>
      <c r="J183" s="189">
        <f>ROUND(I183*H183,2)</f>
        <v>0</v>
      </c>
      <c r="K183" s="185" t="s">
        <v>161</v>
      </c>
      <c r="L183" s="36"/>
      <c r="M183" s="190" t="s">
        <v>1</v>
      </c>
      <c r="N183" s="191" t="s">
        <v>38</v>
      </c>
      <c r="O183" s="68"/>
      <c r="P183" s="192">
        <f>O183*H183</f>
        <v>0</v>
      </c>
      <c r="Q183" s="192">
        <v>0</v>
      </c>
      <c r="R183" s="192">
        <f>Q183*H183</f>
        <v>0</v>
      </c>
      <c r="S183" s="192">
        <v>0</v>
      </c>
      <c r="T183" s="193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4" t="s">
        <v>206</v>
      </c>
      <c r="AT183" s="194" t="s">
        <v>157</v>
      </c>
      <c r="AU183" s="194" t="s">
        <v>83</v>
      </c>
      <c r="AY183" s="14" t="s">
        <v>155</v>
      </c>
      <c r="BE183" s="195">
        <f>IF(N183="základní",J183,0)</f>
        <v>0</v>
      </c>
      <c r="BF183" s="195">
        <f>IF(N183="snížená",J183,0)</f>
        <v>0</v>
      </c>
      <c r="BG183" s="195">
        <f>IF(N183="zákl. přenesená",J183,0)</f>
        <v>0</v>
      </c>
      <c r="BH183" s="195">
        <f>IF(N183="sníž. přenesená",J183,0)</f>
        <v>0</v>
      </c>
      <c r="BI183" s="195">
        <f>IF(N183="nulová",J183,0)</f>
        <v>0</v>
      </c>
      <c r="BJ183" s="14" t="s">
        <v>81</v>
      </c>
      <c r="BK183" s="195">
        <f>ROUND(I183*H183,2)</f>
        <v>0</v>
      </c>
      <c r="BL183" s="14" t="s">
        <v>206</v>
      </c>
      <c r="BM183" s="194" t="s">
        <v>308</v>
      </c>
    </row>
    <row r="184" spans="1:65" s="2" customFormat="1">
      <c r="A184" s="31"/>
      <c r="B184" s="32"/>
      <c r="C184" s="33"/>
      <c r="D184" s="196" t="s">
        <v>163</v>
      </c>
      <c r="E184" s="33"/>
      <c r="F184" s="197" t="s">
        <v>2023</v>
      </c>
      <c r="G184" s="33"/>
      <c r="H184" s="33"/>
      <c r="I184" s="198"/>
      <c r="J184" s="33"/>
      <c r="K184" s="33"/>
      <c r="L184" s="36"/>
      <c r="M184" s="199"/>
      <c r="N184" s="200"/>
      <c r="O184" s="68"/>
      <c r="P184" s="68"/>
      <c r="Q184" s="68"/>
      <c r="R184" s="68"/>
      <c r="S184" s="68"/>
      <c r="T184" s="69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4" t="s">
        <v>163</v>
      </c>
      <c r="AU184" s="14" t="s">
        <v>83</v>
      </c>
    </row>
    <row r="185" spans="1:65" s="2" customFormat="1" ht="24.2" customHeight="1">
      <c r="A185" s="31"/>
      <c r="B185" s="32"/>
      <c r="C185" s="183" t="s">
        <v>244</v>
      </c>
      <c r="D185" s="183" t="s">
        <v>157</v>
      </c>
      <c r="E185" s="184" t="s">
        <v>2024</v>
      </c>
      <c r="F185" s="185" t="s">
        <v>2025</v>
      </c>
      <c r="G185" s="186" t="s">
        <v>173</v>
      </c>
      <c r="H185" s="187">
        <v>30</v>
      </c>
      <c r="I185" s="188"/>
      <c r="J185" s="189">
        <f>ROUND(I185*H185,2)</f>
        <v>0</v>
      </c>
      <c r="K185" s="185" t="s">
        <v>161</v>
      </c>
      <c r="L185" s="36"/>
      <c r="M185" s="190" t="s">
        <v>1</v>
      </c>
      <c r="N185" s="191" t="s">
        <v>38</v>
      </c>
      <c r="O185" s="68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4" t="s">
        <v>206</v>
      </c>
      <c r="AT185" s="194" t="s">
        <v>157</v>
      </c>
      <c r="AU185" s="194" t="s">
        <v>83</v>
      </c>
      <c r="AY185" s="14" t="s">
        <v>155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14" t="s">
        <v>81</v>
      </c>
      <c r="BK185" s="195">
        <f>ROUND(I185*H185,2)</f>
        <v>0</v>
      </c>
      <c r="BL185" s="14" t="s">
        <v>206</v>
      </c>
      <c r="BM185" s="194" t="s">
        <v>315</v>
      </c>
    </row>
    <row r="186" spans="1:65" s="2" customFormat="1">
      <c r="A186" s="31"/>
      <c r="B186" s="32"/>
      <c r="C186" s="33"/>
      <c r="D186" s="196" t="s">
        <v>163</v>
      </c>
      <c r="E186" s="33"/>
      <c r="F186" s="197" t="s">
        <v>2026</v>
      </c>
      <c r="G186" s="33"/>
      <c r="H186" s="33"/>
      <c r="I186" s="198"/>
      <c r="J186" s="33"/>
      <c r="K186" s="33"/>
      <c r="L186" s="36"/>
      <c r="M186" s="199"/>
      <c r="N186" s="200"/>
      <c r="O186" s="68"/>
      <c r="P186" s="68"/>
      <c r="Q186" s="68"/>
      <c r="R186" s="68"/>
      <c r="S186" s="68"/>
      <c r="T186" s="69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T186" s="14" t="s">
        <v>163</v>
      </c>
      <c r="AU186" s="14" t="s">
        <v>83</v>
      </c>
    </row>
    <row r="187" spans="1:65" s="2" customFormat="1" ht="37.9" customHeight="1">
      <c r="A187" s="31"/>
      <c r="B187" s="32"/>
      <c r="C187" s="183" t="s">
        <v>318</v>
      </c>
      <c r="D187" s="183" t="s">
        <v>157</v>
      </c>
      <c r="E187" s="184" t="s">
        <v>2027</v>
      </c>
      <c r="F187" s="185" t="s">
        <v>2028</v>
      </c>
      <c r="G187" s="186" t="s">
        <v>290</v>
      </c>
      <c r="H187" s="187">
        <v>6</v>
      </c>
      <c r="I187" s="188"/>
      <c r="J187" s="189">
        <f>ROUND(I187*H187,2)</f>
        <v>0</v>
      </c>
      <c r="K187" s="185" t="s">
        <v>161</v>
      </c>
      <c r="L187" s="36"/>
      <c r="M187" s="190" t="s">
        <v>1</v>
      </c>
      <c r="N187" s="191" t="s">
        <v>38</v>
      </c>
      <c r="O187" s="68"/>
      <c r="P187" s="192">
        <f>O187*H187</f>
        <v>0</v>
      </c>
      <c r="Q187" s="192">
        <v>0</v>
      </c>
      <c r="R187" s="192">
        <f>Q187*H187</f>
        <v>0</v>
      </c>
      <c r="S187" s="192">
        <v>0</v>
      </c>
      <c r="T187" s="193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4" t="s">
        <v>206</v>
      </c>
      <c r="AT187" s="194" t="s">
        <v>157</v>
      </c>
      <c r="AU187" s="194" t="s">
        <v>83</v>
      </c>
      <c r="AY187" s="14" t="s">
        <v>155</v>
      </c>
      <c r="BE187" s="195">
        <f>IF(N187="základní",J187,0)</f>
        <v>0</v>
      </c>
      <c r="BF187" s="195">
        <f>IF(N187="snížená",J187,0)</f>
        <v>0</v>
      </c>
      <c r="BG187" s="195">
        <f>IF(N187="zákl. přenesená",J187,0)</f>
        <v>0</v>
      </c>
      <c r="BH187" s="195">
        <f>IF(N187="sníž. přenesená",J187,0)</f>
        <v>0</v>
      </c>
      <c r="BI187" s="195">
        <f>IF(N187="nulová",J187,0)</f>
        <v>0</v>
      </c>
      <c r="BJ187" s="14" t="s">
        <v>81</v>
      </c>
      <c r="BK187" s="195">
        <f>ROUND(I187*H187,2)</f>
        <v>0</v>
      </c>
      <c r="BL187" s="14" t="s">
        <v>206</v>
      </c>
      <c r="BM187" s="194" t="s">
        <v>321</v>
      </c>
    </row>
    <row r="188" spans="1:65" s="2" customFormat="1">
      <c r="A188" s="31"/>
      <c r="B188" s="32"/>
      <c r="C188" s="33"/>
      <c r="D188" s="196" t="s">
        <v>163</v>
      </c>
      <c r="E188" s="33"/>
      <c r="F188" s="197" t="s">
        <v>2029</v>
      </c>
      <c r="G188" s="33"/>
      <c r="H188" s="33"/>
      <c r="I188" s="198"/>
      <c r="J188" s="33"/>
      <c r="K188" s="33"/>
      <c r="L188" s="36"/>
      <c r="M188" s="199"/>
      <c r="N188" s="200"/>
      <c r="O188" s="68"/>
      <c r="P188" s="68"/>
      <c r="Q188" s="68"/>
      <c r="R188" s="68"/>
      <c r="S188" s="68"/>
      <c r="T188" s="69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T188" s="14" t="s">
        <v>163</v>
      </c>
      <c r="AU188" s="14" t="s">
        <v>83</v>
      </c>
    </row>
    <row r="189" spans="1:65" s="2" customFormat="1" ht="24.2" customHeight="1">
      <c r="A189" s="31"/>
      <c r="B189" s="32"/>
      <c r="C189" s="183" t="s">
        <v>248</v>
      </c>
      <c r="D189" s="183" t="s">
        <v>157</v>
      </c>
      <c r="E189" s="184" t="s">
        <v>2030</v>
      </c>
      <c r="F189" s="185" t="s">
        <v>2031</v>
      </c>
      <c r="G189" s="186" t="s">
        <v>290</v>
      </c>
      <c r="H189" s="187">
        <v>4</v>
      </c>
      <c r="I189" s="188"/>
      <c r="J189" s="189">
        <f>ROUND(I189*H189,2)</f>
        <v>0</v>
      </c>
      <c r="K189" s="185" t="s">
        <v>161</v>
      </c>
      <c r="L189" s="36"/>
      <c r="M189" s="190" t="s">
        <v>1</v>
      </c>
      <c r="N189" s="191" t="s">
        <v>38</v>
      </c>
      <c r="O189" s="68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3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4" t="s">
        <v>206</v>
      </c>
      <c r="AT189" s="194" t="s">
        <v>157</v>
      </c>
      <c r="AU189" s="194" t="s">
        <v>83</v>
      </c>
      <c r="AY189" s="14" t="s">
        <v>155</v>
      </c>
      <c r="BE189" s="195">
        <f>IF(N189="základní",J189,0)</f>
        <v>0</v>
      </c>
      <c r="BF189" s="195">
        <f>IF(N189="snížená",J189,0)</f>
        <v>0</v>
      </c>
      <c r="BG189" s="195">
        <f>IF(N189="zákl. přenesená",J189,0)</f>
        <v>0</v>
      </c>
      <c r="BH189" s="195">
        <f>IF(N189="sníž. přenesená",J189,0)</f>
        <v>0</v>
      </c>
      <c r="BI189" s="195">
        <f>IF(N189="nulová",J189,0)</f>
        <v>0</v>
      </c>
      <c r="BJ189" s="14" t="s">
        <v>81</v>
      </c>
      <c r="BK189" s="195">
        <f>ROUND(I189*H189,2)</f>
        <v>0</v>
      </c>
      <c r="BL189" s="14" t="s">
        <v>206</v>
      </c>
      <c r="BM189" s="194" t="s">
        <v>324</v>
      </c>
    </row>
    <row r="190" spans="1:65" s="2" customFormat="1">
      <c r="A190" s="31"/>
      <c r="B190" s="32"/>
      <c r="C190" s="33"/>
      <c r="D190" s="196" t="s">
        <v>163</v>
      </c>
      <c r="E190" s="33"/>
      <c r="F190" s="197" t="s">
        <v>2032</v>
      </c>
      <c r="G190" s="33"/>
      <c r="H190" s="33"/>
      <c r="I190" s="198"/>
      <c r="J190" s="33"/>
      <c r="K190" s="33"/>
      <c r="L190" s="36"/>
      <c r="M190" s="199"/>
      <c r="N190" s="200"/>
      <c r="O190" s="68"/>
      <c r="P190" s="68"/>
      <c r="Q190" s="68"/>
      <c r="R190" s="68"/>
      <c r="S190" s="68"/>
      <c r="T190" s="69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4" t="s">
        <v>163</v>
      </c>
      <c r="AU190" s="14" t="s">
        <v>83</v>
      </c>
    </row>
    <row r="191" spans="1:65" s="2" customFormat="1" ht="24.2" customHeight="1">
      <c r="A191" s="31"/>
      <c r="B191" s="32"/>
      <c r="C191" s="183" t="s">
        <v>326</v>
      </c>
      <c r="D191" s="183" t="s">
        <v>157</v>
      </c>
      <c r="E191" s="184" t="s">
        <v>2033</v>
      </c>
      <c r="F191" s="185" t="s">
        <v>2034</v>
      </c>
      <c r="G191" s="186" t="s">
        <v>290</v>
      </c>
      <c r="H191" s="187">
        <v>6</v>
      </c>
      <c r="I191" s="188"/>
      <c r="J191" s="189">
        <f>ROUND(I191*H191,2)</f>
        <v>0</v>
      </c>
      <c r="K191" s="185" t="s">
        <v>161</v>
      </c>
      <c r="L191" s="36"/>
      <c r="M191" s="190" t="s">
        <v>1</v>
      </c>
      <c r="N191" s="191" t="s">
        <v>38</v>
      </c>
      <c r="O191" s="68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3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4" t="s">
        <v>206</v>
      </c>
      <c r="AT191" s="194" t="s">
        <v>157</v>
      </c>
      <c r="AU191" s="194" t="s">
        <v>83</v>
      </c>
      <c r="AY191" s="14" t="s">
        <v>155</v>
      </c>
      <c r="BE191" s="195">
        <f>IF(N191="základní",J191,0)</f>
        <v>0</v>
      </c>
      <c r="BF191" s="195">
        <f>IF(N191="snížená",J191,0)</f>
        <v>0</v>
      </c>
      <c r="BG191" s="195">
        <f>IF(N191="zákl. přenesená",J191,0)</f>
        <v>0</v>
      </c>
      <c r="BH191" s="195">
        <f>IF(N191="sníž. přenesená",J191,0)</f>
        <v>0</v>
      </c>
      <c r="BI191" s="195">
        <f>IF(N191="nulová",J191,0)</f>
        <v>0</v>
      </c>
      <c r="BJ191" s="14" t="s">
        <v>81</v>
      </c>
      <c r="BK191" s="195">
        <f>ROUND(I191*H191,2)</f>
        <v>0</v>
      </c>
      <c r="BL191" s="14" t="s">
        <v>206</v>
      </c>
      <c r="BM191" s="194" t="s">
        <v>329</v>
      </c>
    </row>
    <row r="192" spans="1:65" s="2" customFormat="1">
      <c r="A192" s="31"/>
      <c r="B192" s="32"/>
      <c r="C192" s="33"/>
      <c r="D192" s="196" t="s">
        <v>163</v>
      </c>
      <c r="E192" s="33"/>
      <c r="F192" s="197" t="s">
        <v>2035</v>
      </c>
      <c r="G192" s="33"/>
      <c r="H192" s="33"/>
      <c r="I192" s="198"/>
      <c r="J192" s="33"/>
      <c r="K192" s="33"/>
      <c r="L192" s="36"/>
      <c r="M192" s="199"/>
      <c r="N192" s="200"/>
      <c r="O192" s="68"/>
      <c r="P192" s="68"/>
      <c r="Q192" s="68"/>
      <c r="R192" s="68"/>
      <c r="S192" s="68"/>
      <c r="T192" s="69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T192" s="14" t="s">
        <v>163</v>
      </c>
      <c r="AU192" s="14" t="s">
        <v>83</v>
      </c>
    </row>
    <row r="193" spans="1:65" s="2" customFormat="1" ht="44.25" customHeight="1">
      <c r="A193" s="31"/>
      <c r="B193" s="32"/>
      <c r="C193" s="183" t="s">
        <v>253</v>
      </c>
      <c r="D193" s="183" t="s">
        <v>157</v>
      </c>
      <c r="E193" s="184" t="s">
        <v>1415</v>
      </c>
      <c r="F193" s="185" t="s">
        <v>1416</v>
      </c>
      <c r="G193" s="186" t="s">
        <v>235</v>
      </c>
      <c r="H193" s="187">
        <v>7.5410000000000004</v>
      </c>
      <c r="I193" s="188"/>
      <c r="J193" s="189">
        <f>ROUND(I193*H193,2)</f>
        <v>0</v>
      </c>
      <c r="K193" s="185" t="s">
        <v>161</v>
      </c>
      <c r="L193" s="36"/>
      <c r="M193" s="190" t="s">
        <v>1</v>
      </c>
      <c r="N193" s="191" t="s">
        <v>38</v>
      </c>
      <c r="O193" s="68"/>
      <c r="P193" s="192">
        <f>O193*H193</f>
        <v>0</v>
      </c>
      <c r="Q193" s="192">
        <v>0</v>
      </c>
      <c r="R193" s="192">
        <f>Q193*H193</f>
        <v>0</v>
      </c>
      <c r="S193" s="192">
        <v>0</v>
      </c>
      <c r="T193" s="193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4" t="s">
        <v>206</v>
      </c>
      <c r="AT193" s="194" t="s">
        <v>157</v>
      </c>
      <c r="AU193" s="194" t="s">
        <v>83</v>
      </c>
      <c r="AY193" s="14" t="s">
        <v>155</v>
      </c>
      <c r="BE193" s="195">
        <f>IF(N193="základní",J193,0)</f>
        <v>0</v>
      </c>
      <c r="BF193" s="195">
        <f>IF(N193="snížená",J193,0)</f>
        <v>0</v>
      </c>
      <c r="BG193" s="195">
        <f>IF(N193="zákl. přenesená",J193,0)</f>
        <v>0</v>
      </c>
      <c r="BH193" s="195">
        <f>IF(N193="sníž. přenesená",J193,0)</f>
        <v>0</v>
      </c>
      <c r="BI193" s="195">
        <f>IF(N193="nulová",J193,0)</f>
        <v>0</v>
      </c>
      <c r="BJ193" s="14" t="s">
        <v>81</v>
      </c>
      <c r="BK193" s="195">
        <f>ROUND(I193*H193,2)</f>
        <v>0</v>
      </c>
      <c r="BL193" s="14" t="s">
        <v>206</v>
      </c>
      <c r="BM193" s="194" t="s">
        <v>255</v>
      </c>
    </row>
    <row r="194" spans="1:65" s="2" customFormat="1">
      <c r="A194" s="31"/>
      <c r="B194" s="32"/>
      <c r="C194" s="33"/>
      <c r="D194" s="196" t="s">
        <v>163</v>
      </c>
      <c r="E194" s="33"/>
      <c r="F194" s="197" t="s">
        <v>1417</v>
      </c>
      <c r="G194" s="33"/>
      <c r="H194" s="33"/>
      <c r="I194" s="198"/>
      <c r="J194" s="33"/>
      <c r="K194" s="33"/>
      <c r="L194" s="36"/>
      <c r="M194" s="199"/>
      <c r="N194" s="200"/>
      <c r="O194" s="68"/>
      <c r="P194" s="68"/>
      <c r="Q194" s="68"/>
      <c r="R194" s="68"/>
      <c r="S194" s="68"/>
      <c r="T194" s="69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4" t="s">
        <v>163</v>
      </c>
      <c r="AU194" s="14" t="s">
        <v>83</v>
      </c>
    </row>
    <row r="195" spans="1:65" s="2" customFormat="1" ht="62.65" customHeight="1">
      <c r="A195" s="31"/>
      <c r="B195" s="32"/>
      <c r="C195" s="183" t="s">
        <v>340</v>
      </c>
      <c r="D195" s="183" t="s">
        <v>157</v>
      </c>
      <c r="E195" s="184" t="s">
        <v>2036</v>
      </c>
      <c r="F195" s="185" t="s">
        <v>2037</v>
      </c>
      <c r="G195" s="186" t="s">
        <v>235</v>
      </c>
      <c r="H195" s="187">
        <v>7.5410000000000004</v>
      </c>
      <c r="I195" s="188"/>
      <c r="J195" s="189">
        <f>ROUND(I195*H195,2)</f>
        <v>0</v>
      </c>
      <c r="K195" s="185" t="s">
        <v>161</v>
      </c>
      <c r="L195" s="36"/>
      <c r="M195" s="190" t="s">
        <v>1</v>
      </c>
      <c r="N195" s="191" t="s">
        <v>38</v>
      </c>
      <c r="O195" s="68"/>
      <c r="P195" s="192">
        <f>O195*H195</f>
        <v>0</v>
      </c>
      <c r="Q195" s="192">
        <v>0</v>
      </c>
      <c r="R195" s="192">
        <f>Q195*H195</f>
        <v>0</v>
      </c>
      <c r="S195" s="192">
        <v>0</v>
      </c>
      <c r="T195" s="193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4" t="s">
        <v>206</v>
      </c>
      <c r="AT195" s="194" t="s">
        <v>157</v>
      </c>
      <c r="AU195" s="194" t="s">
        <v>83</v>
      </c>
      <c r="AY195" s="14" t="s">
        <v>155</v>
      </c>
      <c r="BE195" s="195">
        <f>IF(N195="základní",J195,0)</f>
        <v>0</v>
      </c>
      <c r="BF195" s="195">
        <f>IF(N195="snížená",J195,0)</f>
        <v>0</v>
      </c>
      <c r="BG195" s="195">
        <f>IF(N195="zákl. přenesená",J195,0)</f>
        <v>0</v>
      </c>
      <c r="BH195" s="195">
        <f>IF(N195="sníž. přenesená",J195,0)</f>
        <v>0</v>
      </c>
      <c r="BI195" s="195">
        <f>IF(N195="nulová",J195,0)</f>
        <v>0</v>
      </c>
      <c r="BJ195" s="14" t="s">
        <v>81</v>
      </c>
      <c r="BK195" s="195">
        <f>ROUND(I195*H195,2)</f>
        <v>0</v>
      </c>
      <c r="BL195" s="14" t="s">
        <v>206</v>
      </c>
      <c r="BM195" s="194" t="s">
        <v>343</v>
      </c>
    </row>
    <row r="196" spans="1:65" s="2" customFormat="1">
      <c r="A196" s="31"/>
      <c r="B196" s="32"/>
      <c r="C196" s="33"/>
      <c r="D196" s="196" t="s">
        <v>163</v>
      </c>
      <c r="E196" s="33"/>
      <c r="F196" s="197" t="s">
        <v>2038</v>
      </c>
      <c r="G196" s="33"/>
      <c r="H196" s="33"/>
      <c r="I196" s="198"/>
      <c r="J196" s="33"/>
      <c r="K196" s="33"/>
      <c r="L196" s="36"/>
      <c r="M196" s="199"/>
      <c r="N196" s="200"/>
      <c r="O196" s="68"/>
      <c r="P196" s="68"/>
      <c r="Q196" s="68"/>
      <c r="R196" s="68"/>
      <c r="S196" s="68"/>
      <c r="T196" s="69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T196" s="14" t="s">
        <v>163</v>
      </c>
      <c r="AU196" s="14" t="s">
        <v>83</v>
      </c>
    </row>
    <row r="197" spans="1:65" s="2" customFormat="1" ht="66.75" customHeight="1">
      <c r="A197" s="31"/>
      <c r="B197" s="32"/>
      <c r="C197" s="183" t="s">
        <v>345</v>
      </c>
      <c r="D197" s="183" t="s">
        <v>157</v>
      </c>
      <c r="E197" s="184" t="s">
        <v>2039</v>
      </c>
      <c r="F197" s="185" t="s">
        <v>2040</v>
      </c>
      <c r="G197" s="186" t="s">
        <v>235</v>
      </c>
      <c r="H197" s="187">
        <v>7.5410000000000004</v>
      </c>
      <c r="I197" s="188"/>
      <c r="J197" s="189">
        <f>ROUND(I197*H197,2)</f>
        <v>0</v>
      </c>
      <c r="K197" s="185" t="s">
        <v>161</v>
      </c>
      <c r="L197" s="36"/>
      <c r="M197" s="190" t="s">
        <v>1</v>
      </c>
      <c r="N197" s="191" t="s">
        <v>38</v>
      </c>
      <c r="O197" s="68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3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4" t="s">
        <v>206</v>
      </c>
      <c r="AT197" s="194" t="s">
        <v>157</v>
      </c>
      <c r="AU197" s="194" t="s">
        <v>83</v>
      </c>
      <c r="AY197" s="14" t="s">
        <v>155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14" t="s">
        <v>81</v>
      </c>
      <c r="BK197" s="195">
        <f>ROUND(I197*H197,2)</f>
        <v>0</v>
      </c>
      <c r="BL197" s="14" t="s">
        <v>206</v>
      </c>
      <c r="BM197" s="194" t="s">
        <v>348</v>
      </c>
    </row>
    <row r="198" spans="1:65" s="2" customFormat="1">
      <c r="A198" s="31"/>
      <c r="B198" s="32"/>
      <c r="C198" s="33"/>
      <c r="D198" s="196" t="s">
        <v>163</v>
      </c>
      <c r="E198" s="33"/>
      <c r="F198" s="197" t="s">
        <v>2041</v>
      </c>
      <c r="G198" s="33"/>
      <c r="H198" s="33"/>
      <c r="I198" s="198"/>
      <c r="J198" s="33"/>
      <c r="K198" s="33"/>
      <c r="L198" s="36"/>
      <c r="M198" s="199"/>
      <c r="N198" s="200"/>
      <c r="O198" s="68"/>
      <c r="P198" s="68"/>
      <c r="Q198" s="68"/>
      <c r="R198" s="68"/>
      <c r="S198" s="68"/>
      <c r="T198" s="69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4" t="s">
        <v>163</v>
      </c>
      <c r="AU198" s="14" t="s">
        <v>83</v>
      </c>
    </row>
    <row r="199" spans="1:65" s="12" customFormat="1" ht="22.9" customHeight="1">
      <c r="B199" s="167"/>
      <c r="C199" s="168"/>
      <c r="D199" s="169" t="s">
        <v>72</v>
      </c>
      <c r="E199" s="181" t="s">
        <v>1418</v>
      </c>
      <c r="F199" s="181" t="s">
        <v>1419</v>
      </c>
      <c r="G199" s="168"/>
      <c r="H199" s="168"/>
      <c r="I199" s="171"/>
      <c r="J199" s="182">
        <f>BK199</f>
        <v>0</v>
      </c>
      <c r="K199" s="168"/>
      <c r="L199" s="173"/>
      <c r="M199" s="174"/>
      <c r="N199" s="175"/>
      <c r="O199" s="175"/>
      <c r="P199" s="176">
        <f>SUM(P200:P205)</f>
        <v>0</v>
      </c>
      <c r="Q199" s="175"/>
      <c r="R199" s="176">
        <f>SUM(R200:R205)</f>
        <v>0</v>
      </c>
      <c r="S199" s="175"/>
      <c r="T199" s="177">
        <f>SUM(T200:T205)</f>
        <v>0</v>
      </c>
      <c r="AR199" s="178" t="s">
        <v>83</v>
      </c>
      <c r="AT199" s="179" t="s">
        <v>72</v>
      </c>
      <c r="AU199" s="179" t="s">
        <v>81</v>
      </c>
      <c r="AY199" s="178" t="s">
        <v>155</v>
      </c>
      <c r="BK199" s="180">
        <f>SUM(BK200:BK205)</f>
        <v>0</v>
      </c>
    </row>
    <row r="200" spans="1:65" s="2" customFormat="1" ht="24.2" customHeight="1">
      <c r="A200" s="31"/>
      <c r="B200" s="32"/>
      <c r="C200" s="183" t="s">
        <v>350</v>
      </c>
      <c r="D200" s="183" t="s">
        <v>157</v>
      </c>
      <c r="E200" s="184" t="s">
        <v>2042</v>
      </c>
      <c r="F200" s="185" t="s">
        <v>2043</v>
      </c>
      <c r="G200" s="186" t="s">
        <v>290</v>
      </c>
      <c r="H200" s="187">
        <v>25</v>
      </c>
      <c r="I200" s="188"/>
      <c r="J200" s="189">
        <f>ROUND(I200*H200,2)</f>
        <v>0</v>
      </c>
      <c r="K200" s="185" t="s">
        <v>161</v>
      </c>
      <c r="L200" s="36"/>
      <c r="M200" s="190" t="s">
        <v>1</v>
      </c>
      <c r="N200" s="191" t="s">
        <v>38</v>
      </c>
      <c r="O200" s="68"/>
      <c r="P200" s="192">
        <f>O200*H200</f>
        <v>0</v>
      </c>
      <c r="Q200" s="192">
        <v>0</v>
      </c>
      <c r="R200" s="192">
        <f>Q200*H200</f>
        <v>0</v>
      </c>
      <c r="S200" s="192">
        <v>0</v>
      </c>
      <c r="T200" s="193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4" t="s">
        <v>206</v>
      </c>
      <c r="AT200" s="194" t="s">
        <v>157</v>
      </c>
      <c r="AU200" s="194" t="s">
        <v>83</v>
      </c>
      <c r="AY200" s="14" t="s">
        <v>155</v>
      </c>
      <c r="BE200" s="195">
        <f>IF(N200="základní",J200,0)</f>
        <v>0</v>
      </c>
      <c r="BF200" s="195">
        <f>IF(N200="snížená",J200,0)</f>
        <v>0</v>
      </c>
      <c r="BG200" s="195">
        <f>IF(N200="zákl. přenesená",J200,0)</f>
        <v>0</v>
      </c>
      <c r="BH200" s="195">
        <f>IF(N200="sníž. přenesená",J200,0)</f>
        <v>0</v>
      </c>
      <c r="BI200" s="195">
        <f>IF(N200="nulová",J200,0)</f>
        <v>0</v>
      </c>
      <c r="BJ200" s="14" t="s">
        <v>81</v>
      </c>
      <c r="BK200" s="195">
        <f>ROUND(I200*H200,2)</f>
        <v>0</v>
      </c>
      <c r="BL200" s="14" t="s">
        <v>206</v>
      </c>
      <c r="BM200" s="194" t="s">
        <v>194</v>
      </c>
    </row>
    <row r="201" spans="1:65" s="2" customFormat="1">
      <c r="A201" s="31"/>
      <c r="B201" s="32"/>
      <c r="C201" s="33"/>
      <c r="D201" s="196" t="s">
        <v>163</v>
      </c>
      <c r="E201" s="33"/>
      <c r="F201" s="197" t="s">
        <v>2044</v>
      </c>
      <c r="G201" s="33"/>
      <c r="H201" s="33"/>
      <c r="I201" s="198"/>
      <c r="J201" s="33"/>
      <c r="K201" s="33"/>
      <c r="L201" s="36"/>
      <c r="M201" s="199"/>
      <c r="N201" s="200"/>
      <c r="O201" s="68"/>
      <c r="P201" s="68"/>
      <c r="Q201" s="68"/>
      <c r="R201" s="68"/>
      <c r="S201" s="68"/>
      <c r="T201" s="69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T201" s="14" t="s">
        <v>163</v>
      </c>
      <c r="AU201" s="14" t="s">
        <v>83</v>
      </c>
    </row>
    <row r="202" spans="1:65" s="2" customFormat="1" ht="24.2" customHeight="1">
      <c r="A202" s="31"/>
      <c r="B202" s="32"/>
      <c r="C202" s="183" t="s">
        <v>354</v>
      </c>
      <c r="D202" s="183" t="s">
        <v>157</v>
      </c>
      <c r="E202" s="184" t="s">
        <v>2045</v>
      </c>
      <c r="F202" s="185" t="s">
        <v>2046</v>
      </c>
      <c r="G202" s="186" t="s">
        <v>290</v>
      </c>
      <c r="H202" s="187">
        <v>2</v>
      </c>
      <c r="I202" s="188"/>
      <c r="J202" s="189">
        <f>ROUND(I202*H202,2)</f>
        <v>0</v>
      </c>
      <c r="K202" s="185" t="s">
        <v>161</v>
      </c>
      <c r="L202" s="36"/>
      <c r="M202" s="190" t="s">
        <v>1</v>
      </c>
      <c r="N202" s="191" t="s">
        <v>38</v>
      </c>
      <c r="O202" s="68"/>
      <c r="P202" s="192">
        <f>O202*H202</f>
        <v>0</v>
      </c>
      <c r="Q202" s="192">
        <v>0</v>
      </c>
      <c r="R202" s="192">
        <f>Q202*H202</f>
        <v>0</v>
      </c>
      <c r="S202" s="192">
        <v>0</v>
      </c>
      <c r="T202" s="193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4" t="s">
        <v>206</v>
      </c>
      <c r="AT202" s="194" t="s">
        <v>157</v>
      </c>
      <c r="AU202" s="194" t="s">
        <v>83</v>
      </c>
      <c r="AY202" s="14" t="s">
        <v>155</v>
      </c>
      <c r="BE202" s="195">
        <f>IF(N202="základní",J202,0)</f>
        <v>0</v>
      </c>
      <c r="BF202" s="195">
        <f>IF(N202="snížená",J202,0)</f>
        <v>0</v>
      </c>
      <c r="BG202" s="195">
        <f>IF(N202="zákl. přenesená",J202,0)</f>
        <v>0</v>
      </c>
      <c r="BH202" s="195">
        <f>IF(N202="sníž. přenesená",J202,0)</f>
        <v>0</v>
      </c>
      <c r="BI202" s="195">
        <f>IF(N202="nulová",J202,0)</f>
        <v>0</v>
      </c>
      <c r="BJ202" s="14" t="s">
        <v>81</v>
      </c>
      <c r="BK202" s="195">
        <f>ROUND(I202*H202,2)</f>
        <v>0</v>
      </c>
      <c r="BL202" s="14" t="s">
        <v>206</v>
      </c>
      <c r="BM202" s="194" t="s">
        <v>222</v>
      </c>
    </row>
    <row r="203" spans="1:65" s="2" customFormat="1">
      <c r="A203" s="31"/>
      <c r="B203" s="32"/>
      <c r="C203" s="33"/>
      <c r="D203" s="196" t="s">
        <v>163</v>
      </c>
      <c r="E203" s="33"/>
      <c r="F203" s="197" t="s">
        <v>2047</v>
      </c>
      <c r="G203" s="33"/>
      <c r="H203" s="33"/>
      <c r="I203" s="198"/>
      <c r="J203" s="33"/>
      <c r="K203" s="33"/>
      <c r="L203" s="36"/>
      <c r="M203" s="199"/>
      <c r="N203" s="200"/>
      <c r="O203" s="68"/>
      <c r="P203" s="68"/>
      <c r="Q203" s="68"/>
      <c r="R203" s="68"/>
      <c r="S203" s="68"/>
      <c r="T203" s="69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T203" s="14" t="s">
        <v>163</v>
      </c>
      <c r="AU203" s="14" t="s">
        <v>83</v>
      </c>
    </row>
    <row r="204" spans="1:65" s="2" customFormat="1" ht="44.25" customHeight="1">
      <c r="A204" s="31"/>
      <c r="B204" s="32"/>
      <c r="C204" s="183" t="s">
        <v>359</v>
      </c>
      <c r="D204" s="183" t="s">
        <v>157</v>
      </c>
      <c r="E204" s="184" t="s">
        <v>1469</v>
      </c>
      <c r="F204" s="185" t="s">
        <v>1470</v>
      </c>
      <c r="G204" s="186" t="s">
        <v>235</v>
      </c>
      <c r="H204" s="187">
        <v>1.2430000000000001</v>
      </c>
      <c r="I204" s="188"/>
      <c r="J204" s="189">
        <f>ROUND(I204*H204,2)</f>
        <v>0</v>
      </c>
      <c r="K204" s="185" t="s">
        <v>161</v>
      </c>
      <c r="L204" s="36"/>
      <c r="M204" s="190" t="s">
        <v>1</v>
      </c>
      <c r="N204" s="191" t="s">
        <v>38</v>
      </c>
      <c r="O204" s="68"/>
      <c r="P204" s="192">
        <f>O204*H204</f>
        <v>0</v>
      </c>
      <c r="Q204" s="192">
        <v>0</v>
      </c>
      <c r="R204" s="192">
        <f>Q204*H204</f>
        <v>0</v>
      </c>
      <c r="S204" s="192">
        <v>0</v>
      </c>
      <c r="T204" s="193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4" t="s">
        <v>206</v>
      </c>
      <c r="AT204" s="194" t="s">
        <v>157</v>
      </c>
      <c r="AU204" s="194" t="s">
        <v>83</v>
      </c>
      <c r="AY204" s="14" t="s">
        <v>155</v>
      </c>
      <c r="BE204" s="195">
        <f>IF(N204="základní",J204,0)</f>
        <v>0</v>
      </c>
      <c r="BF204" s="195">
        <f>IF(N204="snížená",J204,0)</f>
        <v>0</v>
      </c>
      <c r="BG204" s="195">
        <f>IF(N204="zákl. přenesená",J204,0)</f>
        <v>0</v>
      </c>
      <c r="BH204" s="195">
        <f>IF(N204="sníž. přenesená",J204,0)</f>
        <v>0</v>
      </c>
      <c r="BI204" s="195">
        <f>IF(N204="nulová",J204,0)</f>
        <v>0</v>
      </c>
      <c r="BJ204" s="14" t="s">
        <v>81</v>
      </c>
      <c r="BK204" s="195">
        <f>ROUND(I204*H204,2)</f>
        <v>0</v>
      </c>
      <c r="BL204" s="14" t="s">
        <v>206</v>
      </c>
      <c r="BM204" s="194" t="s">
        <v>362</v>
      </c>
    </row>
    <row r="205" spans="1:65" s="2" customFormat="1">
      <c r="A205" s="31"/>
      <c r="B205" s="32"/>
      <c r="C205" s="33"/>
      <c r="D205" s="196" t="s">
        <v>163</v>
      </c>
      <c r="E205" s="33"/>
      <c r="F205" s="197" t="s">
        <v>1471</v>
      </c>
      <c r="G205" s="33"/>
      <c r="H205" s="33"/>
      <c r="I205" s="198"/>
      <c r="J205" s="33"/>
      <c r="K205" s="33"/>
      <c r="L205" s="36"/>
      <c r="M205" s="199"/>
      <c r="N205" s="200"/>
      <c r="O205" s="68"/>
      <c r="P205" s="68"/>
      <c r="Q205" s="68"/>
      <c r="R205" s="68"/>
      <c r="S205" s="68"/>
      <c r="T205" s="69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T205" s="14" t="s">
        <v>163</v>
      </c>
      <c r="AU205" s="14" t="s">
        <v>83</v>
      </c>
    </row>
    <row r="206" spans="1:65" s="12" customFormat="1" ht="22.9" customHeight="1">
      <c r="B206" s="167"/>
      <c r="C206" s="168"/>
      <c r="D206" s="169" t="s">
        <v>72</v>
      </c>
      <c r="E206" s="181" t="s">
        <v>2048</v>
      </c>
      <c r="F206" s="181" t="s">
        <v>2049</v>
      </c>
      <c r="G206" s="168"/>
      <c r="H206" s="168"/>
      <c r="I206" s="171"/>
      <c r="J206" s="182">
        <f>BK206</f>
        <v>0</v>
      </c>
      <c r="K206" s="168"/>
      <c r="L206" s="173"/>
      <c r="M206" s="174"/>
      <c r="N206" s="175"/>
      <c r="O206" s="175"/>
      <c r="P206" s="176">
        <f>SUM(P207:P208)</f>
        <v>0</v>
      </c>
      <c r="Q206" s="175"/>
      <c r="R206" s="176">
        <f>SUM(R207:R208)</f>
        <v>0</v>
      </c>
      <c r="S206" s="175"/>
      <c r="T206" s="177">
        <f>SUM(T207:T208)</f>
        <v>0</v>
      </c>
      <c r="AR206" s="178" t="s">
        <v>83</v>
      </c>
      <c r="AT206" s="179" t="s">
        <v>72</v>
      </c>
      <c r="AU206" s="179" t="s">
        <v>81</v>
      </c>
      <c r="AY206" s="178" t="s">
        <v>155</v>
      </c>
      <c r="BK206" s="180">
        <f>SUM(BK207:BK208)</f>
        <v>0</v>
      </c>
    </row>
    <row r="207" spans="1:65" s="2" customFormat="1" ht="44.25" customHeight="1">
      <c r="A207" s="31"/>
      <c r="B207" s="32"/>
      <c r="C207" s="183" t="s">
        <v>269</v>
      </c>
      <c r="D207" s="183" t="s">
        <v>157</v>
      </c>
      <c r="E207" s="184" t="s">
        <v>2050</v>
      </c>
      <c r="F207" s="185" t="s">
        <v>2051</v>
      </c>
      <c r="G207" s="186" t="s">
        <v>173</v>
      </c>
      <c r="H207" s="187">
        <v>30</v>
      </c>
      <c r="I207" s="188"/>
      <c r="J207" s="189">
        <f>ROUND(I207*H207,2)</f>
        <v>0</v>
      </c>
      <c r="K207" s="185" t="s">
        <v>161</v>
      </c>
      <c r="L207" s="36"/>
      <c r="M207" s="190" t="s">
        <v>1</v>
      </c>
      <c r="N207" s="191" t="s">
        <v>38</v>
      </c>
      <c r="O207" s="68"/>
      <c r="P207" s="192">
        <f>O207*H207</f>
        <v>0</v>
      </c>
      <c r="Q207" s="192">
        <v>0</v>
      </c>
      <c r="R207" s="192">
        <f>Q207*H207</f>
        <v>0</v>
      </c>
      <c r="S207" s="192">
        <v>0</v>
      </c>
      <c r="T207" s="193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4" t="s">
        <v>206</v>
      </c>
      <c r="AT207" s="194" t="s">
        <v>157</v>
      </c>
      <c r="AU207" s="194" t="s">
        <v>83</v>
      </c>
      <c r="AY207" s="14" t="s">
        <v>155</v>
      </c>
      <c r="BE207" s="195">
        <f>IF(N207="základní",J207,0)</f>
        <v>0</v>
      </c>
      <c r="BF207" s="195">
        <f>IF(N207="snížená",J207,0)</f>
        <v>0</v>
      </c>
      <c r="BG207" s="195">
        <f>IF(N207="zákl. přenesená",J207,0)</f>
        <v>0</v>
      </c>
      <c r="BH207" s="195">
        <f>IF(N207="sníž. přenesená",J207,0)</f>
        <v>0</v>
      </c>
      <c r="BI207" s="195">
        <f>IF(N207="nulová",J207,0)</f>
        <v>0</v>
      </c>
      <c r="BJ207" s="14" t="s">
        <v>81</v>
      </c>
      <c r="BK207" s="195">
        <f>ROUND(I207*H207,2)</f>
        <v>0</v>
      </c>
      <c r="BL207" s="14" t="s">
        <v>206</v>
      </c>
      <c r="BM207" s="194" t="s">
        <v>366</v>
      </c>
    </row>
    <row r="208" spans="1:65" s="2" customFormat="1">
      <c r="A208" s="31"/>
      <c r="B208" s="32"/>
      <c r="C208" s="33"/>
      <c r="D208" s="196" t="s">
        <v>163</v>
      </c>
      <c r="E208" s="33"/>
      <c r="F208" s="197" t="s">
        <v>2052</v>
      </c>
      <c r="G208" s="33"/>
      <c r="H208" s="33"/>
      <c r="I208" s="198"/>
      <c r="J208" s="33"/>
      <c r="K208" s="33"/>
      <c r="L208" s="36"/>
      <c r="M208" s="213"/>
      <c r="N208" s="214"/>
      <c r="O208" s="215"/>
      <c r="P208" s="215"/>
      <c r="Q208" s="215"/>
      <c r="R208" s="215"/>
      <c r="S208" s="215"/>
      <c r="T208" s="216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4" t="s">
        <v>163</v>
      </c>
      <c r="AU208" s="14" t="s">
        <v>83</v>
      </c>
    </row>
    <row r="209" spans="1:31" s="2" customFormat="1" ht="6.95" customHeight="1">
      <c r="A209" s="31"/>
      <c r="B209" s="51"/>
      <c r="C209" s="52"/>
      <c r="D209" s="52"/>
      <c r="E209" s="52"/>
      <c r="F209" s="52"/>
      <c r="G209" s="52"/>
      <c r="H209" s="52"/>
      <c r="I209" s="52"/>
      <c r="J209" s="52"/>
      <c r="K209" s="52"/>
      <c r="L209" s="36"/>
      <c r="M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</row>
  </sheetData>
  <sheetProtection algorithmName="SHA-512" hashValue="pMfwtiMtkAnIB0QznYBCgi6u3pGUTuPHu1VWJX1m45g9Z1BUqEXdW+777HfBHN8Lhaf7zhIE1G1gBWLWk1I3IA==" saltValue="z0cneHxwta8+wzP5mAqO147ORlu1Xp6ndp2rDuE2ExD8+LO1rEZ7OlZ5FkpF1NLmdZ/2uIFtjdI/hfXk0iTSIA==" spinCount="100000" sheet="1" objects="1" scenarios="1" formatColumns="0" formatRows="0" autoFilter="0"/>
  <autoFilter ref="C124:K208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/>
    <hyperlink ref="F133" r:id="rId2"/>
    <hyperlink ref="F135" r:id="rId3"/>
    <hyperlink ref="F137" r:id="rId4"/>
    <hyperlink ref="F139" r:id="rId5"/>
    <hyperlink ref="F141" r:id="rId6"/>
    <hyperlink ref="F143" r:id="rId7"/>
    <hyperlink ref="F148" r:id="rId8"/>
    <hyperlink ref="F150" r:id="rId9"/>
    <hyperlink ref="F152" r:id="rId10"/>
    <hyperlink ref="F155" r:id="rId11"/>
    <hyperlink ref="F157" r:id="rId12"/>
    <hyperlink ref="F159" r:id="rId13"/>
    <hyperlink ref="F161" r:id="rId14"/>
    <hyperlink ref="F163" r:id="rId15"/>
    <hyperlink ref="F165" r:id="rId16"/>
    <hyperlink ref="F167" r:id="rId17"/>
    <hyperlink ref="F169" r:id="rId18"/>
    <hyperlink ref="F171" r:id="rId19"/>
    <hyperlink ref="F173" r:id="rId20"/>
    <hyperlink ref="F175" r:id="rId21"/>
    <hyperlink ref="F177" r:id="rId22"/>
    <hyperlink ref="F180" r:id="rId23"/>
    <hyperlink ref="F182" r:id="rId24"/>
    <hyperlink ref="F184" r:id="rId25"/>
    <hyperlink ref="F186" r:id="rId26"/>
    <hyperlink ref="F188" r:id="rId27"/>
    <hyperlink ref="F190" r:id="rId28"/>
    <hyperlink ref="F192" r:id="rId29"/>
    <hyperlink ref="F194" r:id="rId30"/>
    <hyperlink ref="F196" r:id="rId31"/>
    <hyperlink ref="F198" r:id="rId32"/>
    <hyperlink ref="F201" r:id="rId33"/>
    <hyperlink ref="F203" r:id="rId34"/>
    <hyperlink ref="F205" r:id="rId35"/>
    <hyperlink ref="F208" r:id="rId3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fitToPage="1"/>
  </sheetPr>
  <dimension ref="A2:BM223"/>
  <sheetViews>
    <sheetView showGridLines="0" topLeftCell="A128" workbookViewId="0">
      <selection activeCell="H152" sqref="H15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14" t="s">
        <v>114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115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569" t="str">
        <f>'Rekapitulace stavby'!K6</f>
        <v>Rozšíření TN Litvínov etapa I.</v>
      </c>
      <c r="F7" s="570"/>
      <c r="G7" s="570"/>
      <c r="H7" s="570"/>
      <c r="L7" s="17"/>
    </row>
    <row r="8" spans="1:46" s="2" customFormat="1" ht="12" customHeight="1">
      <c r="A8" s="31"/>
      <c r="B8" s="36"/>
      <c r="C8" s="31"/>
      <c r="D8" s="109" t="s">
        <v>116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571" t="s">
        <v>2053</v>
      </c>
      <c r="F9" s="572"/>
      <c r="G9" s="572"/>
      <c r="H9" s="57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19. 6. 2024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573" t="str">
        <f>'Rekapitulace stavby'!E14</f>
        <v>Vyplň údaj</v>
      </c>
      <c r="F18" s="574"/>
      <c r="G18" s="574"/>
      <c r="H18" s="57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575" t="s">
        <v>1</v>
      </c>
      <c r="F27" s="575"/>
      <c r="G27" s="575"/>
      <c r="H27" s="57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ROUND(J131,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ROUND((SUM(BE131:BE222)),  2)</f>
        <v>0</v>
      </c>
      <c r="G33" s="31"/>
      <c r="H33" s="31"/>
      <c r="I33" s="121">
        <v>0.21</v>
      </c>
      <c r="J33" s="120">
        <f>ROUND(((SUM(BE131:BE222))*I33),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ROUND((SUM(BF131:BF222)),  2)</f>
        <v>0</v>
      </c>
      <c r="G34" s="31"/>
      <c r="H34" s="31"/>
      <c r="I34" s="121">
        <v>0.12</v>
      </c>
      <c r="J34" s="120">
        <f>ROUND(((SUM(BF131:BF222))*I34),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ROUND((SUM(BG131:BG222)),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ROUND((SUM(BH131:BH222)),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ROUND((SUM(BI131:BI222)),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118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567" t="str">
        <f>E7</f>
        <v>Rozšíření TN Litvínov etapa I.</v>
      </c>
      <c r="F85" s="568"/>
      <c r="G85" s="568"/>
      <c r="H85" s="56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116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527" t="str">
        <f>E9</f>
        <v>SO 01 - HVS - Stavební část</v>
      </c>
      <c r="F87" s="566"/>
      <c r="G87" s="566"/>
      <c r="H87" s="56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19. 6. 2024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119</v>
      </c>
      <c r="D94" s="141"/>
      <c r="E94" s="141"/>
      <c r="F94" s="141"/>
      <c r="G94" s="141"/>
      <c r="H94" s="141"/>
      <c r="I94" s="141"/>
      <c r="J94" s="142" t="s">
        <v>120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121</v>
      </c>
      <c r="D96" s="33"/>
      <c r="E96" s="33"/>
      <c r="F96" s="33"/>
      <c r="G96" s="33"/>
      <c r="H96" s="33"/>
      <c r="I96" s="33"/>
      <c r="J96" s="81">
        <f>J131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122</v>
      </c>
    </row>
    <row r="97" spans="1:31" s="9" customFormat="1" ht="24.95" customHeight="1">
      <c r="B97" s="144"/>
      <c r="C97" s="145"/>
      <c r="D97" s="146" t="s">
        <v>123</v>
      </c>
      <c r="E97" s="147"/>
      <c r="F97" s="147"/>
      <c r="G97" s="147"/>
      <c r="H97" s="147"/>
      <c r="I97" s="147"/>
      <c r="J97" s="148">
        <f>J132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124</v>
      </c>
      <c r="E98" s="153"/>
      <c r="F98" s="153"/>
      <c r="G98" s="153"/>
      <c r="H98" s="153"/>
      <c r="I98" s="153"/>
      <c r="J98" s="154">
        <f>J133</f>
        <v>0</v>
      </c>
      <c r="K98" s="151"/>
      <c r="L98" s="155"/>
    </row>
    <row r="99" spans="1:31" s="10" customFormat="1" ht="19.899999999999999" customHeight="1">
      <c r="B99" s="150"/>
      <c r="C99" s="151"/>
      <c r="D99" s="152" t="s">
        <v>125</v>
      </c>
      <c r="E99" s="153"/>
      <c r="F99" s="153"/>
      <c r="G99" s="153"/>
      <c r="H99" s="153"/>
      <c r="I99" s="153"/>
      <c r="J99" s="154">
        <f>J150</f>
        <v>0</v>
      </c>
      <c r="K99" s="151"/>
      <c r="L99" s="155"/>
    </row>
    <row r="100" spans="1:31" s="10" customFormat="1" ht="19.899999999999999" customHeight="1">
      <c r="B100" s="150"/>
      <c r="C100" s="151"/>
      <c r="D100" s="152" t="s">
        <v>126</v>
      </c>
      <c r="E100" s="153"/>
      <c r="F100" s="153"/>
      <c r="G100" s="153"/>
      <c r="H100" s="153"/>
      <c r="I100" s="153"/>
      <c r="J100" s="154">
        <f>J153</f>
        <v>0</v>
      </c>
      <c r="K100" s="151"/>
      <c r="L100" s="155"/>
    </row>
    <row r="101" spans="1:31" s="10" customFormat="1" ht="19.899999999999999" customHeight="1">
      <c r="B101" s="150"/>
      <c r="C101" s="151"/>
      <c r="D101" s="152" t="s">
        <v>130</v>
      </c>
      <c r="E101" s="153"/>
      <c r="F101" s="153"/>
      <c r="G101" s="153"/>
      <c r="H101" s="153"/>
      <c r="I101" s="153"/>
      <c r="J101" s="154">
        <f>J166</f>
        <v>0</v>
      </c>
      <c r="K101" s="151"/>
      <c r="L101" s="155"/>
    </row>
    <row r="102" spans="1:31" s="10" customFormat="1" ht="19.899999999999999" customHeight="1">
      <c r="B102" s="150"/>
      <c r="C102" s="151"/>
      <c r="D102" s="152" t="s">
        <v>131</v>
      </c>
      <c r="E102" s="153"/>
      <c r="F102" s="153"/>
      <c r="G102" s="153"/>
      <c r="H102" s="153"/>
      <c r="I102" s="153"/>
      <c r="J102" s="154">
        <f>J176</f>
        <v>0</v>
      </c>
      <c r="K102" s="151"/>
      <c r="L102" s="155"/>
    </row>
    <row r="103" spans="1:31" s="10" customFormat="1" ht="19.899999999999999" customHeight="1">
      <c r="B103" s="150"/>
      <c r="C103" s="151"/>
      <c r="D103" s="152" t="s">
        <v>613</v>
      </c>
      <c r="E103" s="153"/>
      <c r="F103" s="153"/>
      <c r="G103" s="153"/>
      <c r="H103" s="153"/>
      <c r="I103" s="153"/>
      <c r="J103" s="154">
        <f>J188</f>
        <v>0</v>
      </c>
      <c r="K103" s="151"/>
      <c r="L103" s="155"/>
    </row>
    <row r="104" spans="1:31" s="10" customFormat="1" ht="19.899999999999999" customHeight="1">
      <c r="B104" s="150"/>
      <c r="C104" s="151"/>
      <c r="D104" s="152" t="s">
        <v>616</v>
      </c>
      <c r="E104" s="153"/>
      <c r="F104" s="153"/>
      <c r="G104" s="153"/>
      <c r="H104" s="153"/>
      <c r="I104" s="153"/>
      <c r="J104" s="154">
        <f>J193</f>
        <v>0</v>
      </c>
      <c r="K104" s="151"/>
      <c r="L104" s="155"/>
    </row>
    <row r="105" spans="1:31" s="9" customFormat="1" ht="24.95" customHeight="1">
      <c r="B105" s="144"/>
      <c r="C105" s="145"/>
      <c r="D105" s="146" t="s">
        <v>2054</v>
      </c>
      <c r="E105" s="147"/>
      <c r="F105" s="147"/>
      <c r="G105" s="147"/>
      <c r="H105" s="147"/>
      <c r="I105" s="147"/>
      <c r="J105" s="148">
        <f>J199</f>
        <v>0</v>
      </c>
      <c r="K105" s="145"/>
      <c r="L105" s="149"/>
    </row>
    <row r="106" spans="1:31" s="9" customFormat="1" ht="24.95" customHeight="1">
      <c r="B106" s="144"/>
      <c r="C106" s="145"/>
      <c r="D106" s="146" t="s">
        <v>128</v>
      </c>
      <c r="E106" s="147"/>
      <c r="F106" s="147"/>
      <c r="G106" s="147"/>
      <c r="H106" s="147"/>
      <c r="I106" s="147"/>
      <c r="J106" s="148">
        <f>J202</f>
        <v>0</v>
      </c>
      <c r="K106" s="145"/>
      <c r="L106" s="149"/>
    </row>
    <row r="107" spans="1:31" s="10" customFormat="1" ht="19.899999999999999" customHeight="1">
      <c r="B107" s="150"/>
      <c r="C107" s="151"/>
      <c r="D107" s="152" t="s">
        <v>129</v>
      </c>
      <c r="E107" s="153"/>
      <c r="F107" s="153"/>
      <c r="G107" s="153"/>
      <c r="H107" s="153"/>
      <c r="I107" s="153"/>
      <c r="J107" s="154">
        <f>J203</f>
        <v>0</v>
      </c>
      <c r="K107" s="151"/>
      <c r="L107" s="155"/>
    </row>
    <row r="108" spans="1:31" s="10" customFormat="1" ht="19.899999999999999" customHeight="1">
      <c r="B108" s="150"/>
      <c r="C108" s="151"/>
      <c r="D108" s="152" t="s">
        <v>2055</v>
      </c>
      <c r="E108" s="153"/>
      <c r="F108" s="153"/>
      <c r="G108" s="153"/>
      <c r="H108" s="153"/>
      <c r="I108" s="153"/>
      <c r="J108" s="154">
        <f>J204</f>
        <v>0</v>
      </c>
      <c r="K108" s="151"/>
      <c r="L108" s="155"/>
    </row>
    <row r="109" spans="1:31" s="10" customFormat="1" ht="19.899999999999999" customHeight="1">
      <c r="B109" s="150"/>
      <c r="C109" s="151"/>
      <c r="D109" s="152" t="s">
        <v>1328</v>
      </c>
      <c r="E109" s="153"/>
      <c r="F109" s="153"/>
      <c r="G109" s="153"/>
      <c r="H109" s="153"/>
      <c r="I109" s="153"/>
      <c r="J109" s="154">
        <f>J211</f>
        <v>0</v>
      </c>
      <c r="K109" s="151"/>
      <c r="L109" s="155"/>
    </row>
    <row r="110" spans="1:31" s="9" customFormat="1" ht="24.95" customHeight="1">
      <c r="B110" s="144"/>
      <c r="C110" s="145"/>
      <c r="D110" s="146" t="s">
        <v>132</v>
      </c>
      <c r="E110" s="147"/>
      <c r="F110" s="147"/>
      <c r="G110" s="147"/>
      <c r="H110" s="147"/>
      <c r="I110" s="147"/>
      <c r="J110" s="148">
        <f>J218</f>
        <v>0</v>
      </c>
      <c r="K110" s="145"/>
      <c r="L110" s="149"/>
    </row>
    <row r="111" spans="1:31" s="10" customFormat="1" ht="19.899999999999999" customHeight="1">
      <c r="B111" s="150"/>
      <c r="C111" s="151"/>
      <c r="D111" s="152" t="s">
        <v>617</v>
      </c>
      <c r="E111" s="153"/>
      <c r="F111" s="153"/>
      <c r="G111" s="153"/>
      <c r="H111" s="153"/>
      <c r="I111" s="153"/>
      <c r="J111" s="154">
        <f>J219</f>
        <v>0</v>
      </c>
      <c r="K111" s="151"/>
      <c r="L111" s="155"/>
    </row>
    <row r="112" spans="1:31" s="2" customFormat="1" ht="21.7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>
      <c r="A113" s="31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>
      <c r="A117" s="31"/>
      <c r="B117" s="53"/>
      <c r="C117" s="54"/>
      <c r="D117" s="54"/>
      <c r="E117" s="54"/>
      <c r="F117" s="54"/>
      <c r="G117" s="54"/>
      <c r="H117" s="54"/>
      <c r="I117" s="54"/>
      <c r="J117" s="54"/>
      <c r="K117" s="54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20" t="s">
        <v>140</v>
      </c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16</v>
      </c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3"/>
      <c r="D121" s="33"/>
      <c r="E121" s="567" t="str">
        <f>E7</f>
        <v>Rozšíření TN Litvínov etapa I.</v>
      </c>
      <c r="F121" s="568"/>
      <c r="G121" s="568"/>
      <c r="H121" s="568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116</v>
      </c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3"/>
      <c r="D123" s="33"/>
      <c r="E123" s="527" t="str">
        <f>E9</f>
        <v>SO 01 - HVS - Stavební část</v>
      </c>
      <c r="F123" s="566"/>
      <c r="G123" s="566"/>
      <c r="H123" s="566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20</v>
      </c>
      <c r="D125" s="33"/>
      <c r="E125" s="33"/>
      <c r="F125" s="24" t="str">
        <f>F12</f>
        <v xml:space="preserve"> </v>
      </c>
      <c r="G125" s="33"/>
      <c r="H125" s="33"/>
      <c r="I125" s="26" t="s">
        <v>22</v>
      </c>
      <c r="J125" s="63" t="str">
        <f>IF(J12="","",J12)</f>
        <v>19. 6. 2024</v>
      </c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24</v>
      </c>
      <c r="D127" s="33"/>
      <c r="E127" s="33"/>
      <c r="F127" s="24" t="str">
        <f>E15</f>
        <v xml:space="preserve"> </v>
      </c>
      <c r="G127" s="33"/>
      <c r="H127" s="33"/>
      <c r="I127" s="26" t="s">
        <v>29</v>
      </c>
      <c r="J127" s="29" t="str">
        <f>E21</f>
        <v xml:space="preserve"> </v>
      </c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27</v>
      </c>
      <c r="D128" s="33"/>
      <c r="E128" s="33"/>
      <c r="F128" s="24" t="str">
        <f>IF(E18="","",E18)</f>
        <v>Vyplň údaj</v>
      </c>
      <c r="G128" s="33"/>
      <c r="H128" s="33"/>
      <c r="I128" s="26" t="s">
        <v>31</v>
      </c>
      <c r="J128" s="29" t="str">
        <f>E24</f>
        <v xml:space="preserve"> </v>
      </c>
      <c r="K128" s="33"/>
      <c r="L128" s="48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48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56"/>
      <c r="B130" s="157"/>
      <c r="C130" s="158" t="s">
        <v>141</v>
      </c>
      <c r="D130" s="159" t="s">
        <v>58</v>
      </c>
      <c r="E130" s="159" t="s">
        <v>54</v>
      </c>
      <c r="F130" s="159" t="s">
        <v>55</v>
      </c>
      <c r="G130" s="159" t="s">
        <v>142</v>
      </c>
      <c r="H130" s="159" t="s">
        <v>143</v>
      </c>
      <c r="I130" s="159" t="s">
        <v>144</v>
      </c>
      <c r="J130" s="159" t="s">
        <v>120</v>
      </c>
      <c r="K130" s="160" t="s">
        <v>145</v>
      </c>
      <c r="L130" s="161"/>
      <c r="M130" s="72" t="s">
        <v>1</v>
      </c>
      <c r="N130" s="73" t="s">
        <v>37</v>
      </c>
      <c r="O130" s="73" t="s">
        <v>146</v>
      </c>
      <c r="P130" s="73" t="s">
        <v>147</v>
      </c>
      <c r="Q130" s="73" t="s">
        <v>148</v>
      </c>
      <c r="R130" s="73" t="s">
        <v>149</v>
      </c>
      <c r="S130" s="73" t="s">
        <v>150</v>
      </c>
      <c r="T130" s="74" t="s">
        <v>151</v>
      </c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</row>
    <row r="131" spans="1:65" s="2" customFormat="1" ht="22.9" customHeight="1">
      <c r="A131" s="31"/>
      <c r="B131" s="32"/>
      <c r="C131" s="79" t="s">
        <v>152</v>
      </c>
      <c r="D131" s="33"/>
      <c r="E131" s="33"/>
      <c r="F131" s="33"/>
      <c r="G131" s="33"/>
      <c r="H131" s="33"/>
      <c r="I131" s="33"/>
      <c r="J131" s="162">
        <f>BK131</f>
        <v>0</v>
      </c>
      <c r="K131" s="33"/>
      <c r="L131" s="36"/>
      <c r="M131" s="75"/>
      <c r="N131" s="163"/>
      <c r="O131" s="76"/>
      <c r="P131" s="164">
        <f>P132+P199+P202+P218</f>
        <v>0</v>
      </c>
      <c r="Q131" s="76"/>
      <c r="R131" s="164">
        <f>R132+R199+R202+R218</f>
        <v>0</v>
      </c>
      <c r="S131" s="76"/>
      <c r="T131" s="165">
        <f>T132+T199+T202+T218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4" t="s">
        <v>72</v>
      </c>
      <c r="AU131" s="14" t="s">
        <v>122</v>
      </c>
      <c r="BK131" s="166">
        <f>BK132+BK199+BK202+BK218</f>
        <v>0</v>
      </c>
    </row>
    <row r="132" spans="1:65" s="12" customFormat="1" ht="25.9" customHeight="1">
      <c r="B132" s="167"/>
      <c r="C132" s="168"/>
      <c r="D132" s="169" t="s">
        <v>72</v>
      </c>
      <c r="E132" s="170" t="s">
        <v>153</v>
      </c>
      <c r="F132" s="170" t="s">
        <v>154</v>
      </c>
      <c r="G132" s="168"/>
      <c r="H132" s="168"/>
      <c r="I132" s="171"/>
      <c r="J132" s="172">
        <f>BK132</f>
        <v>0</v>
      </c>
      <c r="K132" s="168"/>
      <c r="L132" s="173"/>
      <c r="M132" s="174"/>
      <c r="N132" s="175"/>
      <c r="O132" s="175"/>
      <c r="P132" s="176">
        <f>P133+P150+P153+P166+P176+P188+P193</f>
        <v>0</v>
      </c>
      <c r="Q132" s="175"/>
      <c r="R132" s="176">
        <f>R133+R150+R153+R166+R176+R188+R193</f>
        <v>0</v>
      </c>
      <c r="S132" s="175"/>
      <c r="T132" s="177">
        <f>T133+T150+T153+T166+T176+T188+T193</f>
        <v>0</v>
      </c>
      <c r="AR132" s="178" t="s">
        <v>81</v>
      </c>
      <c r="AT132" s="179" t="s">
        <v>72</v>
      </c>
      <c r="AU132" s="179" t="s">
        <v>73</v>
      </c>
      <c r="AY132" s="178" t="s">
        <v>155</v>
      </c>
      <c r="BK132" s="180">
        <f>BK133+BK150+BK153+BK166+BK176+BK188+BK193</f>
        <v>0</v>
      </c>
    </row>
    <row r="133" spans="1:65" s="12" customFormat="1" ht="22.9" customHeight="1">
      <c r="B133" s="167"/>
      <c r="C133" s="168"/>
      <c r="D133" s="169" t="s">
        <v>72</v>
      </c>
      <c r="E133" s="181" t="s">
        <v>81</v>
      </c>
      <c r="F133" s="181" t="s">
        <v>156</v>
      </c>
      <c r="G133" s="168"/>
      <c r="H133" s="168"/>
      <c r="I133" s="171"/>
      <c r="J133" s="182">
        <f>BK133</f>
        <v>0</v>
      </c>
      <c r="K133" s="168"/>
      <c r="L133" s="173"/>
      <c r="M133" s="174"/>
      <c r="N133" s="175"/>
      <c r="O133" s="175"/>
      <c r="P133" s="176">
        <f>SUM(P134:P149)</f>
        <v>0</v>
      </c>
      <c r="Q133" s="175"/>
      <c r="R133" s="176">
        <f>SUM(R134:R149)</f>
        <v>0</v>
      </c>
      <c r="S133" s="175"/>
      <c r="T133" s="177">
        <f>SUM(T134:T149)</f>
        <v>0</v>
      </c>
      <c r="AR133" s="178" t="s">
        <v>81</v>
      </c>
      <c r="AT133" s="179" t="s">
        <v>72</v>
      </c>
      <c r="AU133" s="179" t="s">
        <v>81</v>
      </c>
      <c r="AY133" s="178" t="s">
        <v>155</v>
      </c>
      <c r="BK133" s="180">
        <f>SUM(BK134:BK149)</f>
        <v>0</v>
      </c>
    </row>
    <row r="134" spans="1:65" s="2" customFormat="1" ht="24.2" customHeight="1">
      <c r="A134" s="31"/>
      <c r="B134" s="32"/>
      <c r="C134" s="183" t="s">
        <v>81</v>
      </c>
      <c r="D134" s="183" t="s">
        <v>157</v>
      </c>
      <c r="E134" s="184" t="s">
        <v>190</v>
      </c>
      <c r="F134" s="185" t="s">
        <v>191</v>
      </c>
      <c r="G134" s="186" t="s">
        <v>192</v>
      </c>
      <c r="H134" s="187">
        <v>10.3</v>
      </c>
      <c r="I134" s="188"/>
      <c r="J134" s="189">
        <f>ROUND(I134*H134,2)</f>
        <v>0</v>
      </c>
      <c r="K134" s="185" t="s">
        <v>161</v>
      </c>
      <c r="L134" s="36"/>
      <c r="M134" s="190" t="s">
        <v>1</v>
      </c>
      <c r="N134" s="191" t="s">
        <v>38</v>
      </c>
      <c r="O134" s="68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162</v>
      </c>
      <c r="AT134" s="194" t="s">
        <v>157</v>
      </c>
      <c r="AU134" s="194" t="s">
        <v>83</v>
      </c>
      <c r="AY134" s="14" t="s">
        <v>155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14" t="s">
        <v>81</v>
      </c>
      <c r="BK134" s="195">
        <f>ROUND(I134*H134,2)</f>
        <v>0</v>
      </c>
      <c r="BL134" s="14" t="s">
        <v>162</v>
      </c>
      <c r="BM134" s="194" t="s">
        <v>83</v>
      </c>
    </row>
    <row r="135" spans="1:65" s="2" customFormat="1">
      <c r="A135" s="31"/>
      <c r="B135" s="32"/>
      <c r="C135" s="33"/>
      <c r="D135" s="196" t="s">
        <v>163</v>
      </c>
      <c r="E135" s="33"/>
      <c r="F135" s="197" t="s">
        <v>193</v>
      </c>
      <c r="G135" s="33"/>
      <c r="H135" s="33"/>
      <c r="I135" s="198"/>
      <c r="J135" s="33"/>
      <c r="K135" s="33"/>
      <c r="L135" s="36"/>
      <c r="M135" s="199"/>
      <c r="N135" s="200"/>
      <c r="O135" s="68"/>
      <c r="P135" s="68"/>
      <c r="Q135" s="68"/>
      <c r="R135" s="68"/>
      <c r="S135" s="68"/>
      <c r="T135" s="69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4" t="s">
        <v>163</v>
      </c>
      <c r="AU135" s="14" t="s">
        <v>83</v>
      </c>
    </row>
    <row r="136" spans="1:65" s="2" customFormat="1" ht="19.5">
      <c r="A136" s="31"/>
      <c r="B136" s="32"/>
      <c r="C136" s="33"/>
      <c r="D136" s="201" t="s">
        <v>168</v>
      </c>
      <c r="E136" s="33"/>
      <c r="F136" s="202" t="s">
        <v>2056</v>
      </c>
      <c r="G136" s="33"/>
      <c r="H136" s="33"/>
      <c r="I136" s="198"/>
      <c r="J136" s="33"/>
      <c r="K136" s="33"/>
      <c r="L136" s="36"/>
      <c r="M136" s="199"/>
      <c r="N136" s="200"/>
      <c r="O136" s="68"/>
      <c r="P136" s="68"/>
      <c r="Q136" s="68"/>
      <c r="R136" s="68"/>
      <c r="S136" s="68"/>
      <c r="T136" s="69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4" t="s">
        <v>168</v>
      </c>
      <c r="AU136" s="14" t="s">
        <v>83</v>
      </c>
    </row>
    <row r="137" spans="1:65" s="2" customFormat="1" ht="44.25" customHeight="1">
      <c r="A137" s="31"/>
      <c r="B137" s="32"/>
      <c r="C137" s="183" t="s">
        <v>83</v>
      </c>
      <c r="D137" s="183" t="s">
        <v>157</v>
      </c>
      <c r="E137" s="184" t="s">
        <v>2057</v>
      </c>
      <c r="F137" s="185" t="s">
        <v>2058</v>
      </c>
      <c r="G137" s="186" t="s">
        <v>192</v>
      </c>
      <c r="H137" s="187">
        <v>92.8</v>
      </c>
      <c r="I137" s="188"/>
      <c r="J137" s="189">
        <f>ROUND(I137*H137,2)</f>
        <v>0</v>
      </c>
      <c r="K137" s="185" t="s">
        <v>161</v>
      </c>
      <c r="L137" s="36"/>
      <c r="M137" s="190" t="s">
        <v>1</v>
      </c>
      <c r="N137" s="191" t="s">
        <v>38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4" t="s">
        <v>162</v>
      </c>
      <c r="AT137" s="194" t="s">
        <v>157</v>
      </c>
      <c r="AU137" s="194" t="s">
        <v>83</v>
      </c>
      <c r="AY137" s="14" t="s">
        <v>155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14" t="s">
        <v>81</v>
      </c>
      <c r="BK137" s="195">
        <f>ROUND(I137*H137,2)</f>
        <v>0</v>
      </c>
      <c r="BL137" s="14" t="s">
        <v>162</v>
      </c>
      <c r="BM137" s="194" t="s">
        <v>162</v>
      </c>
    </row>
    <row r="138" spans="1:65" s="2" customFormat="1">
      <c r="A138" s="31"/>
      <c r="B138" s="32"/>
      <c r="C138" s="33"/>
      <c r="D138" s="196" t="s">
        <v>163</v>
      </c>
      <c r="E138" s="33"/>
      <c r="F138" s="197" t="s">
        <v>2059</v>
      </c>
      <c r="G138" s="33"/>
      <c r="H138" s="33"/>
      <c r="I138" s="198"/>
      <c r="J138" s="33"/>
      <c r="K138" s="33"/>
      <c r="L138" s="36"/>
      <c r="M138" s="199"/>
      <c r="N138" s="200"/>
      <c r="O138" s="68"/>
      <c r="P138" s="68"/>
      <c r="Q138" s="68"/>
      <c r="R138" s="68"/>
      <c r="S138" s="68"/>
      <c r="T138" s="69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4" t="s">
        <v>163</v>
      </c>
      <c r="AU138" s="14" t="s">
        <v>83</v>
      </c>
    </row>
    <row r="139" spans="1:65" s="2" customFormat="1" ht="44.25" customHeight="1">
      <c r="A139" s="31"/>
      <c r="B139" s="32"/>
      <c r="C139" s="183" t="s">
        <v>170</v>
      </c>
      <c r="D139" s="183" t="s">
        <v>157</v>
      </c>
      <c r="E139" s="184" t="s">
        <v>2060</v>
      </c>
      <c r="F139" s="185" t="s">
        <v>2061</v>
      </c>
      <c r="G139" s="186" t="s">
        <v>192</v>
      </c>
      <c r="H139" s="187">
        <v>92.8</v>
      </c>
      <c r="I139" s="188"/>
      <c r="J139" s="189">
        <f>ROUND(I139*H139,2)</f>
        <v>0</v>
      </c>
      <c r="K139" s="185" t="s">
        <v>161</v>
      </c>
      <c r="L139" s="36"/>
      <c r="M139" s="190" t="s">
        <v>1</v>
      </c>
      <c r="N139" s="191" t="s">
        <v>38</v>
      </c>
      <c r="O139" s="68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162</v>
      </c>
      <c r="AT139" s="194" t="s">
        <v>157</v>
      </c>
      <c r="AU139" s="194" t="s">
        <v>83</v>
      </c>
      <c r="AY139" s="14" t="s">
        <v>155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14" t="s">
        <v>81</v>
      </c>
      <c r="BK139" s="195">
        <f>ROUND(I139*H139,2)</f>
        <v>0</v>
      </c>
      <c r="BL139" s="14" t="s">
        <v>162</v>
      </c>
      <c r="BM139" s="194" t="s">
        <v>174</v>
      </c>
    </row>
    <row r="140" spans="1:65" s="2" customFormat="1">
      <c r="A140" s="31"/>
      <c r="B140" s="32"/>
      <c r="C140" s="33"/>
      <c r="D140" s="196" t="s">
        <v>163</v>
      </c>
      <c r="E140" s="33"/>
      <c r="F140" s="197" t="s">
        <v>2062</v>
      </c>
      <c r="G140" s="33"/>
      <c r="H140" s="33"/>
      <c r="I140" s="198"/>
      <c r="J140" s="33"/>
      <c r="K140" s="33"/>
      <c r="L140" s="36"/>
      <c r="M140" s="199"/>
      <c r="N140" s="200"/>
      <c r="O140" s="68"/>
      <c r="P140" s="68"/>
      <c r="Q140" s="68"/>
      <c r="R140" s="68"/>
      <c r="S140" s="68"/>
      <c r="T140" s="69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4" t="s">
        <v>163</v>
      </c>
      <c r="AU140" s="14" t="s">
        <v>83</v>
      </c>
    </row>
    <row r="141" spans="1:65" s="2" customFormat="1" ht="44.25" customHeight="1">
      <c r="A141" s="31"/>
      <c r="B141" s="32"/>
      <c r="C141" s="183" t="s">
        <v>162</v>
      </c>
      <c r="D141" s="183" t="s">
        <v>157</v>
      </c>
      <c r="E141" s="184" t="s">
        <v>721</v>
      </c>
      <c r="F141" s="185" t="s">
        <v>722</v>
      </c>
      <c r="G141" s="186" t="s">
        <v>235</v>
      </c>
      <c r="H141" s="187">
        <v>132.47999999999999</v>
      </c>
      <c r="I141" s="188"/>
      <c r="J141" s="189">
        <f>ROUND(I141*H141,2)</f>
        <v>0</v>
      </c>
      <c r="K141" s="185" t="s">
        <v>161</v>
      </c>
      <c r="L141" s="36"/>
      <c r="M141" s="190" t="s">
        <v>1</v>
      </c>
      <c r="N141" s="191" t="s">
        <v>38</v>
      </c>
      <c r="O141" s="68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4" t="s">
        <v>162</v>
      </c>
      <c r="AT141" s="194" t="s">
        <v>157</v>
      </c>
      <c r="AU141" s="194" t="s">
        <v>83</v>
      </c>
      <c r="AY141" s="14" t="s">
        <v>155</v>
      </c>
      <c r="BE141" s="195">
        <f>IF(N141="základní",J141,0)</f>
        <v>0</v>
      </c>
      <c r="BF141" s="195">
        <f>IF(N141="snížená",J141,0)</f>
        <v>0</v>
      </c>
      <c r="BG141" s="195">
        <f>IF(N141="zákl. přenesená",J141,0)</f>
        <v>0</v>
      </c>
      <c r="BH141" s="195">
        <f>IF(N141="sníž. přenesená",J141,0)</f>
        <v>0</v>
      </c>
      <c r="BI141" s="195">
        <f>IF(N141="nulová",J141,0)</f>
        <v>0</v>
      </c>
      <c r="BJ141" s="14" t="s">
        <v>81</v>
      </c>
      <c r="BK141" s="195">
        <f>ROUND(I141*H141,2)</f>
        <v>0</v>
      </c>
      <c r="BL141" s="14" t="s">
        <v>162</v>
      </c>
      <c r="BM141" s="194" t="s">
        <v>178</v>
      </c>
    </row>
    <row r="142" spans="1:65" s="2" customFormat="1">
      <c r="A142" s="31"/>
      <c r="B142" s="32"/>
      <c r="C142" s="33"/>
      <c r="D142" s="196" t="s">
        <v>163</v>
      </c>
      <c r="E142" s="33"/>
      <c r="F142" s="197" t="s">
        <v>723</v>
      </c>
      <c r="G142" s="33"/>
      <c r="H142" s="33"/>
      <c r="I142" s="198"/>
      <c r="J142" s="33"/>
      <c r="K142" s="33"/>
      <c r="L142" s="36"/>
      <c r="M142" s="199"/>
      <c r="N142" s="200"/>
      <c r="O142" s="68"/>
      <c r="P142" s="68"/>
      <c r="Q142" s="68"/>
      <c r="R142" s="68"/>
      <c r="S142" s="68"/>
      <c r="T142" s="69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4" t="s">
        <v>163</v>
      </c>
      <c r="AU142" s="14" t="s">
        <v>83</v>
      </c>
    </row>
    <row r="143" spans="1:65" s="2" customFormat="1" ht="37.9" customHeight="1">
      <c r="A143" s="31"/>
      <c r="B143" s="32"/>
      <c r="C143" s="183" t="s">
        <v>180</v>
      </c>
      <c r="D143" s="183" t="s">
        <v>157</v>
      </c>
      <c r="E143" s="184" t="s">
        <v>725</v>
      </c>
      <c r="F143" s="185" t="s">
        <v>2063</v>
      </c>
      <c r="G143" s="186" t="s">
        <v>192</v>
      </c>
      <c r="H143" s="187">
        <v>92.8</v>
      </c>
      <c r="I143" s="188"/>
      <c r="J143" s="189">
        <f>ROUND(I143*H143,2)</f>
        <v>0</v>
      </c>
      <c r="K143" s="185" t="s">
        <v>161</v>
      </c>
      <c r="L143" s="36"/>
      <c r="M143" s="190" t="s">
        <v>1</v>
      </c>
      <c r="N143" s="191" t="s">
        <v>38</v>
      </c>
      <c r="O143" s="68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162</v>
      </c>
      <c r="AT143" s="194" t="s">
        <v>157</v>
      </c>
      <c r="AU143" s="194" t="s">
        <v>83</v>
      </c>
      <c r="AY143" s="14" t="s">
        <v>155</v>
      </c>
      <c r="BE143" s="195">
        <f>IF(N143="základní",J143,0)</f>
        <v>0</v>
      </c>
      <c r="BF143" s="195">
        <f>IF(N143="snížená",J143,0)</f>
        <v>0</v>
      </c>
      <c r="BG143" s="195">
        <f>IF(N143="zákl. přenesená",J143,0)</f>
        <v>0</v>
      </c>
      <c r="BH143" s="195">
        <f>IF(N143="sníž. přenesená",J143,0)</f>
        <v>0</v>
      </c>
      <c r="BI143" s="195">
        <f>IF(N143="nulová",J143,0)</f>
        <v>0</v>
      </c>
      <c r="BJ143" s="14" t="s">
        <v>81</v>
      </c>
      <c r="BK143" s="195">
        <f>ROUND(I143*H143,2)</f>
        <v>0</v>
      </c>
      <c r="BL143" s="14" t="s">
        <v>162</v>
      </c>
      <c r="BM143" s="194" t="s">
        <v>183</v>
      </c>
    </row>
    <row r="144" spans="1:65" s="2" customFormat="1">
      <c r="A144" s="31"/>
      <c r="B144" s="32"/>
      <c r="C144" s="33"/>
      <c r="D144" s="196" t="s">
        <v>163</v>
      </c>
      <c r="E144" s="33"/>
      <c r="F144" s="197" t="s">
        <v>728</v>
      </c>
      <c r="G144" s="33"/>
      <c r="H144" s="33"/>
      <c r="I144" s="198"/>
      <c r="J144" s="33"/>
      <c r="K144" s="33"/>
      <c r="L144" s="36"/>
      <c r="M144" s="199"/>
      <c r="N144" s="200"/>
      <c r="O144" s="68"/>
      <c r="P144" s="68"/>
      <c r="Q144" s="68"/>
      <c r="R144" s="68"/>
      <c r="S144" s="68"/>
      <c r="T144" s="69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4" t="s">
        <v>163</v>
      </c>
      <c r="AU144" s="14" t="s">
        <v>83</v>
      </c>
    </row>
    <row r="145" spans="1:65" s="2" customFormat="1" ht="37.9" customHeight="1">
      <c r="A145" s="31"/>
      <c r="B145" s="32"/>
      <c r="C145" s="183" t="s">
        <v>174</v>
      </c>
      <c r="D145" s="183" t="s">
        <v>157</v>
      </c>
      <c r="E145" s="184" t="s">
        <v>2064</v>
      </c>
      <c r="F145" s="185" t="s">
        <v>2065</v>
      </c>
      <c r="G145" s="186" t="s">
        <v>160</v>
      </c>
      <c r="H145" s="187">
        <v>50</v>
      </c>
      <c r="I145" s="188"/>
      <c r="J145" s="189">
        <f>ROUND(I145*H145,2)</f>
        <v>0</v>
      </c>
      <c r="K145" s="185" t="s">
        <v>161</v>
      </c>
      <c r="L145" s="36"/>
      <c r="M145" s="190" t="s">
        <v>1</v>
      </c>
      <c r="N145" s="191" t="s">
        <v>38</v>
      </c>
      <c r="O145" s="68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162</v>
      </c>
      <c r="AT145" s="194" t="s">
        <v>157</v>
      </c>
      <c r="AU145" s="194" t="s">
        <v>83</v>
      </c>
      <c r="AY145" s="14" t="s">
        <v>155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14" t="s">
        <v>81</v>
      </c>
      <c r="BK145" s="195">
        <f>ROUND(I145*H145,2)</f>
        <v>0</v>
      </c>
      <c r="BL145" s="14" t="s">
        <v>162</v>
      </c>
      <c r="BM145" s="194" t="s">
        <v>8</v>
      </c>
    </row>
    <row r="146" spans="1:65" s="2" customFormat="1">
      <c r="A146" s="31"/>
      <c r="B146" s="32"/>
      <c r="C146" s="33"/>
      <c r="D146" s="196" t="s">
        <v>163</v>
      </c>
      <c r="E146" s="33"/>
      <c r="F146" s="197" t="s">
        <v>2066</v>
      </c>
      <c r="G146" s="33"/>
      <c r="H146" s="33"/>
      <c r="I146" s="198"/>
      <c r="J146" s="33"/>
      <c r="K146" s="33"/>
      <c r="L146" s="36"/>
      <c r="M146" s="199"/>
      <c r="N146" s="200"/>
      <c r="O146" s="68"/>
      <c r="P146" s="68"/>
      <c r="Q146" s="68"/>
      <c r="R146" s="68"/>
      <c r="S146" s="68"/>
      <c r="T146" s="69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4" t="s">
        <v>163</v>
      </c>
      <c r="AU146" s="14" t="s">
        <v>83</v>
      </c>
    </row>
    <row r="147" spans="1:65" s="2" customFormat="1" ht="37.9" customHeight="1">
      <c r="A147" s="31"/>
      <c r="B147" s="32"/>
      <c r="C147" s="183" t="s">
        <v>199</v>
      </c>
      <c r="D147" s="183" t="s">
        <v>157</v>
      </c>
      <c r="E147" s="184" t="s">
        <v>2067</v>
      </c>
      <c r="F147" s="185" t="s">
        <v>2068</v>
      </c>
      <c r="G147" s="186" t="s">
        <v>160</v>
      </c>
      <c r="H147" s="187">
        <v>50</v>
      </c>
      <c r="I147" s="188"/>
      <c r="J147" s="189">
        <f>ROUND(I147*H147,2)</f>
        <v>0</v>
      </c>
      <c r="K147" s="185" t="s">
        <v>161</v>
      </c>
      <c r="L147" s="36"/>
      <c r="M147" s="190" t="s">
        <v>1</v>
      </c>
      <c r="N147" s="191" t="s">
        <v>38</v>
      </c>
      <c r="O147" s="68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162</v>
      </c>
      <c r="AT147" s="194" t="s">
        <v>157</v>
      </c>
      <c r="AU147" s="194" t="s">
        <v>83</v>
      </c>
      <c r="AY147" s="14" t="s">
        <v>155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14" t="s">
        <v>81</v>
      </c>
      <c r="BK147" s="195">
        <f>ROUND(I147*H147,2)</f>
        <v>0</v>
      </c>
      <c r="BL147" s="14" t="s">
        <v>162</v>
      </c>
      <c r="BM147" s="194" t="s">
        <v>202</v>
      </c>
    </row>
    <row r="148" spans="1:65" s="2" customFormat="1">
      <c r="A148" s="31"/>
      <c r="B148" s="32"/>
      <c r="C148" s="33"/>
      <c r="D148" s="196" t="s">
        <v>163</v>
      </c>
      <c r="E148" s="33"/>
      <c r="F148" s="197" t="s">
        <v>2069</v>
      </c>
      <c r="G148" s="33"/>
      <c r="H148" s="33"/>
      <c r="I148" s="198"/>
      <c r="J148" s="33"/>
      <c r="K148" s="33"/>
      <c r="L148" s="36"/>
      <c r="M148" s="199"/>
      <c r="N148" s="200"/>
      <c r="O148" s="68"/>
      <c r="P148" s="68"/>
      <c r="Q148" s="68"/>
      <c r="R148" s="68"/>
      <c r="S148" s="68"/>
      <c r="T148" s="69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4" t="s">
        <v>163</v>
      </c>
      <c r="AU148" s="14" t="s">
        <v>83</v>
      </c>
    </row>
    <row r="149" spans="1:65" s="2" customFormat="1" ht="16.5" customHeight="1">
      <c r="A149" s="31"/>
      <c r="B149" s="32"/>
      <c r="C149" s="203" t="s">
        <v>178</v>
      </c>
      <c r="D149" s="203" t="s">
        <v>232</v>
      </c>
      <c r="E149" s="204" t="s">
        <v>261</v>
      </c>
      <c r="F149" s="205" t="s">
        <v>262</v>
      </c>
      <c r="G149" s="206" t="s">
        <v>263</v>
      </c>
      <c r="H149" s="207">
        <v>1</v>
      </c>
      <c r="I149" s="208"/>
      <c r="J149" s="209">
        <f>ROUND(I149*H149,2)</f>
        <v>0</v>
      </c>
      <c r="K149" s="205" t="s">
        <v>161</v>
      </c>
      <c r="L149" s="210"/>
      <c r="M149" s="211" t="s">
        <v>1</v>
      </c>
      <c r="N149" s="212" t="s">
        <v>38</v>
      </c>
      <c r="O149" s="68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178</v>
      </c>
      <c r="AT149" s="194" t="s">
        <v>232</v>
      </c>
      <c r="AU149" s="194" t="s">
        <v>83</v>
      </c>
      <c r="AY149" s="14" t="s">
        <v>155</v>
      </c>
      <c r="BE149" s="195">
        <f>IF(N149="základní",J149,0)</f>
        <v>0</v>
      </c>
      <c r="BF149" s="195">
        <f>IF(N149="snížená",J149,0)</f>
        <v>0</v>
      </c>
      <c r="BG149" s="195">
        <f>IF(N149="zákl. přenesená",J149,0)</f>
        <v>0</v>
      </c>
      <c r="BH149" s="195">
        <f>IF(N149="sníž. přenesená",J149,0)</f>
        <v>0</v>
      </c>
      <c r="BI149" s="195">
        <f>IF(N149="nulová",J149,0)</f>
        <v>0</v>
      </c>
      <c r="BJ149" s="14" t="s">
        <v>81</v>
      </c>
      <c r="BK149" s="195">
        <f>ROUND(I149*H149,2)</f>
        <v>0</v>
      </c>
      <c r="BL149" s="14" t="s">
        <v>162</v>
      </c>
      <c r="BM149" s="194" t="s">
        <v>206</v>
      </c>
    </row>
    <row r="150" spans="1:65" s="12" customFormat="1" ht="22.9" customHeight="1">
      <c r="B150" s="167"/>
      <c r="C150" s="168"/>
      <c r="D150" s="169" t="s">
        <v>72</v>
      </c>
      <c r="E150" s="181" t="s">
        <v>83</v>
      </c>
      <c r="F150" s="181" t="s">
        <v>265</v>
      </c>
      <c r="G150" s="168"/>
      <c r="H150" s="168"/>
      <c r="I150" s="171"/>
      <c r="J150" s="182">
        <f>BK150</f>
        <v>0</v>
      </c>
      <c r="K150" s="168"/>
      <c r="L150" s="173"/>
      <c r="M150" s="174"/>
      <c r="N150" s="175"/>
      <c r="O150" s="175"/>
      <c r="P150" s="176">
        <f>SUM(P151:P152)</f>
        <v>0</v>
      </c>
      <c r="Q150" s="175"/>
      <c r="R150" s="176">
        <f>SUM(R151:R152)</f>
        <v>0</v>
      </c>
      <c r="S150" s="175"/>
      <c r="T150" s="177">
        <f>SUM(T151:T152)</f>
        <v>0</v>
      </c>
      <c r="AR150" s="178" t="s">
        <v>81</v>
      </c>
      <c r="AT150" s="179" t="s">
        <v>72</v>
      </c>
      <c r="AU150" s="179" t="s">
        <v>81</v>
      </c>
      <c r="AY150" s="178" t="s">
        <v>155</v>
      </c>
      <c r="BK150" s="180">
        <f>SUM(BK151:BK152)</f>
        <v>0</v>
      </c>
    </row>
    <row r="151" spans="1:65" s="2" customFormat="1" ht="24.2" customHeight="1">
      <c r="A151" s="31"/>
      <c r="B151" s="32"/>
      <c r="C151" s="183" t="s">
        <v>208</v>
      </c>
      <c r="D151" s="183" t="s">
        <v>157</v>
      </c>
      <c r="E151" s="184" t="s">
        <v>2070</v>
      </c>
      <c r="F151" s="185" t="s">
        <v>2071</v>
      </c>
      <c r="G151" s="186" t="s">
        <v>192</v>
      </c>
      <c r="H151" s="187">
        <v>92.8</v>
      </c>
      <c r="I151" s="188"/>
      <c r="J151" s="189">
        <f>ROUND(I151*H151,2)</f>
        <v>0</v>
      </c>
      <c r="K151" s="185" t="s">
        <v>161</v>
      </c>
      <c r="L151" s="36"/>
      <c r="M151" s="190" t="s">
        <v>1</v>
      </c>
      <c r="N151" s="191" t="s">
        <v>38</v>
      </c>
      <c r="O151" s="68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4" t="s">
        <v>162</v>
      </c>
      <c r="AT151" s="194" t="s">
        <v>157</v>
      </c>
      <c r="AU151" s="194" t="s">
        <v>83</v>
      </c>
      <c r="AY151" s="14" t="s">
        <v>155</v>
      </c>
      <c r="BE151" s="195">
        <f>IF(N151="základní",J151,0)</f>
        <v>0</v>
      </c>
      <c r="BF151" s="195">
        <f>IF(N151="snížená",J151,0)</f>
        <v>0</v>
      </c>
      <c r="BG151" s="195">
        <f>IF(N151="zákl. přenesená",J151,0)</f>
        <v>0</v>
      </c>
      <c r="BH151" s="195">
        <f>IF(N151="sníž. přenesená",J151,0)</f>
        <v>0</v>
      </c>
      <c r="BI151" s="195">
        <f>IF(N151="nulová",J151,0)</f>
        <v>0</v>
      </c>
      <c r="BJ151" s="14" t="s">
        <v>81</v>
      </c>
      <c r="BK151" s="195">
        <f>ROUND(I151*H151,2)</f>
        <v>0</v>
      </c>
      <c r="BL151" s="14" t="s">
        <v>162</v>
      </c>
      <c r="BM151" s="194" t="s">
        <v>211</v>
      </c>
    </row>
    <row r="152" spans="1:65" s="2" customFormat="1">
      <c r="A152" s="31"/>
      <c r="B152" s="32"/>
      <c r="C152" s="33"/>
      <c r="D152" s="196" t="s">
        <v>163</v>
      </c>
      <c r="E152" s="33"/>
      <c r="F152" s="197" t="s">
        <v>2072</v>
      </c>
      <c r="G152" s="33"/>
      <c r="H152" s="33"/>
      <c r="I152" s="198"/>
      <c r="J152" s="33"/>
      <c r="K152" s="33"/>
      <c r="L152" s="36"/>
      <c r="M152" s="199"/>
      <c r="N152" s="200"/>
      <c r="O152" s="68"/>
      <c r="P152" s="68"/>
      <c r="Q152" s="68"/>
      <c r="R152" s="68"/>
      <c r="S152" s="68"/>
      <c r="T152" s="69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4" t="s">
        <v>163</v>
      </c>
      <c r="AU152" s="14" t="s">
        <v>83</v>
      </c>
    </row>
    <row r="153" spans="1:65" s="12" customFormat="1" ht="22.9" customHeight="1">
      <c r="B153" s="167"/>
      <c r="C153" s="168"/>
      <c r="D153" s="169" t="s">
        <v>72</v>
      </c>
      <c r="E153" s="181" t="s">
        <v>170</v>
      </c>
      <c r="F153" s="181" t="s">
        <v>286</v>
      </c>
      <c r="G153" s="168"/>
      <c r="H153" s="168"/>
      <c r="I153" s="171"/>
      <c r="J153" s="182">
        <f>BK153</f>
        <v>0</v>
      </c>
      <c r="K153" s="168"/>
      <c r="L153" s="173"/>
      <c r="M153" s="174"/>
      <c r="N153" s="175"/>
      <c r="O153" s="175"/>
      <c r="P153" s="176">
        <f>SUM(P154:P165)</f>
        <v>0</v>
      </c>
      <c r="Q153" s="175"/>
      <c r="R153" s="176">
        <f>SUM(R154:R165)</f>
        <v>0</v>
      </c>
      <c r="S153" s="175"/>
      <c r="T153" s="177">
        <f>SUM(T154:T165)</f>
        <v>0</v>
      </c>
      <c r="AR153" s="178" t="s">
        <v>81</v>
      </c>
      <c r="AT153" s="179" t="s">
        <v>72</v>
      </c>
      <c r="AU153" s="179" t="s">
        <v>81</v>
      </c>
      <c r="AY153" s="178" t="s">
        <v>155</v>
      </c>
      <c r="BK153" s="180">
        <f>SUM(BK154:BK165)</f>
        <v>0</v>
      </c>
    </row>
    <row r="154" spans="1:65" s="2" customFormat="1" ht="44.25" customHeight="1">
      <c r="A154" s="31"/>
      <c r="B154" s="32"/>
      <c r="C154" s="183" t="s">
        <v>183</v>
      </c>
      <c r="D154" s="183" t="s">
        <v>157</v>
      </c>
      <c r="E154" s="184" t="s">
        <v>2073</v>
      </c>
      <c r="F154" s="185" t="s">
        <v>2074</v>
      </c>
      <c r="G154" s="186" t="s">
        <v>290</v>
      </c>
      <c r="H154" s="187">
        <v>40</v>
      </c>
      <c r="I154" s="188"/>
      <c r="J154" s="189">
        <f>ROUND(I154*H154,2)</f>
        <v>0</v>
      </c>
      <c r="K154" s="185" t="s">
        <v>161</v>
      </c>
      <c r="L154" s="36"/>
      <c r="M154" s="190" t="s">
        <v>1</v>
      </c>
      <c r="N154" s="191" t="s">
        <v>38</v>
      </c>
      <c r="O154" s="68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4" t="s">
        <v>162</v>
      </c>
      <c r="AT154" s="194" t="s">
        <v>157</v>
      </c>
      <c r="AU154" s="194" t="s">
        <v>83</v>
      </c>
      <c r="AY154" s="14" t="s">
        <v>155</v>
      </c>
      <c r="BE154" s="195">
        <f>IF(N154="základní",J154,0)</f>
        <v>0</v>
      </c>
      <c r="BF154" s="195">
        <f>IF(N154="snížená",J154,0)</f>
        <v>0</v>
      </c>
      <c r="BG154" s="195">
        <f>IF(N154="zákl. přenesená",J154,0)</f>
        <v>0</v>
      </c>
      <c r="BH154" s="195">
        <f>IF(N154="sníž. přenesená",J154,0)</f>
        <v>0</v>
      </c>
      <c r="BI154" s="195">
        <f>IF(N154="nulová",J154,0)</f>
        <v>0</v>
      </c>
      <c r="BJ154" s="14" t="s">
        <v>81</v>
      </c>
      <c r="BK154" s="195">
        <f>ROUND(I154*H154,2)</f>
        <v>0</v>
      </c>
      <c r="BL154" s="14" t="s">
        <v>162</v>
      </c>
      <c r="BM154" s="194" t="s">
        <v>215</v>
      </c>
    </row>
    <row r="155" spans="1:65" s="2" customFormat="1">
      <c r="A155" s="31"/>
      <c r="B155" s="32"/>
      <c r="C155" s="33"/>
      <c r="D155" s="196" t="s">
        <v>163</v>
      </c>
      <c r="E155" s="33"/>
      <c r="F155" s="197" t="s">
        <v>2075</v>
      </c>
      <c r="G155" s="33"/>
      <c r="H155" s="33"/>
      <c r="I155" s="198"/>
      <c r="J155" s="33"/>
      <c r="K155" s="33"/>
      <c r="L155" s="36"/>
      <c r="M155" s="199"/>
      <c r="N155" s="200"/>
      <c r="O155" s="68"/>
      <c r="P155" s="68"/>
      <c r="Q155" s="68"/>
      <c r="R155" s="68"/>
      <c r="S155" s="68"/>
      <c r="T155" s="69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4" t="s">
        <v>163</v>
      </c>
      <c r="AU155" s="14" t="s">
        <v>83</v>
      </c>
    </row>
    <row r="156" spans="1:65" s="2" customFormat="1" ht="24.2" customHeight="1">
      <c r="A156" s="31"/>
      <c r="B156" s="32"/>
      <c r="C156" s="203" t="s">
        <v>227</v>
      </c>
      <c r="D156" s="203" t="s">
        <v>232</v>
      </c>
      <c r="E156" s="204" t="s">
        <v>2076</v>
      </c>
      <c r="F156" s="205" t="s">
        <v>2077</v>
      </c>
      <c r="G156" s="206" t="s">
        <v>290</v>
      </c>
      <c r="H156" s="207">
        <v>40</v>
      </c>
      <c r="I156" s="208"/>
      <c r="J156" s="209">
        <f>ROUND(I156*H156,2)</f>
        <v>0</v>
      </c>
      <c r="K156" s="205" t="s">
        <v>161</v>
      </c>
      <c r="L156" s="210"/>
      <c r="M156" s="211" t="s">
        <v>1</v>
      </c>
      <c r="N156" s="212" t="s">
        <v>38</v>
      </c>
      <c r="O156" s="68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4" t="s">
        <v>178</v>
      </c>
      <c r="AT156" s="194" t="s">
        <v>232</v>
      </c>
      <c r="AU156" s="194" t="s">
        <v>83</v>
      </c>
      <c r="AY156" s="14" t="s">
        <v>155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14" t="s">
        <v>81</v>
      </c>
      <c r="BK156" s="195">
        <f>ROUND(I156*H156,2)</f>
        <v>0</v>
      </c>
      <c r="BL156" s="14" t="s">
        <v>162</v>
      </c>
      <c r="BM156" s="194" t="s">
        <v>230</v>
      </c>
    </row>
    <row r="157" spans="1:65" s="2" customFormat="1" ht="33" customHeight="1">
      <c r="A157" s="31"/>
      <c r="B157" s="32"/>
      <c r="C157" s="183" t="s">
        <v>8</v>
      </c>
      <c r="D157" s="183" t="s">
        <v>157</v>
      </c>
      <c r="E157" s="184" t="s">
        <v>2078</v>
      </c>
      <c r="F157" s="185" t="s">
        <v>2079</v>
      </c>
      <c r="G157" s="186" t="s">
        <v>290</v>
      </c>
      <c r="H157" s="187">
        <v>1</v>
      </c>
      <c r="I157" s="188"/>
      <c r="J157" s="189">
        <f>ROUND(I157*H157,2)</f>
        <v>0</v>
      </c>
      <c r="K157" s="185" t="s">
        <v>161</v>
      </c>
      <c r="L157" s="36"/>
      <c r="M157" s="190" t="s">
        <v>1</v>
      </c>
      <c r="N157" s="191" t="s">
        <v>38</v>
      </c>
      <c r="O157" s="68"/>
      <c r="P157" s="192">
        <f>O157*H157</f>
        <v>0</v>
      </c>
      <c r="Q157" s="192">
        <v>0</v>
      </c>
      <c r="R157" s="192">
        <f>Q157*H157</f>
        <v>0</v>
      </c>
      <c r="S157" s="192">
        <v>0</v>
      </c>
      <c r="T157" s="193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162</v>
      </c>
      <c r="AT157" s="194" t="s">
        <v>157</v>
      </c>
      <c r="AU157" s="194" t="s">
        <v>83</v>
      </c>
      <c r="AY157" s="14" t="s">
        <v>155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14" t="s">
        <v>81</v>
      </c>
      <c r="BK157" s="195">
        <f>ROUND(I157*H157,2)</f>
        <v>0</v>
      </c>
      <c r="BL157" s="14" t="s">
        <v>162</v>
      </c>
      <c r="BM157" s="194" t="s">
        <v>236</v>
      </c>
    </row>
    <row r="158" spans="1:65" s="2" customFormat="1">
      <c r="A158" s="31"/>
      <c r="B158" s="32"/>
      <c r="C158" s="33"/>
      <c r="D158" s="196" t="s">
        <v>163</v>
      </c>
      <c r="E158" s="33"/>
      <c r="F158" s="197" t="s">
        <v>2080</v>
      </c>
      <c r="G158" s="33"/>
      <c r="H158" s="33"/>
      <c r="I158" s="198"/>
      <c r="J158" s="33"/>
      <c r="K158" s="33"/>
      <c r="L158" s="36"/>
      <c r="M158" s="199"/>
      <c r="N158" s="200"/>
      <c r="O158" s="68"/>
      <c r="P158" s="68"/>
      <c r="Q158" s="68"/>
      <c r="R158" s="68"/>
      <c r="S158" s="68"/>
      <c r="T158" s="69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4" t="s">
        <v>163</v>
      </c>
      <c r="AU158" s="14" t="s">
        <v>83</v>
      </c>
    </row>
    <row r="159" spans="1:65" s="2" customFormat="1" ht="16.5" customHeight="1">
      <c r="A159" s="31"/>
      <c r="B159" s="32"/>
      <c r="C159" s="203" t="s">
        <v>237</v>
      </c>
      <c r="D159" s="203" t="s">
        <v>232</v>
      </c>
      <c r="E159" s="204" t="s">
        <v>2081</v>
      </c>
      <c r="F159" s="205" t="s">
        <v>2082</v>
      </c>
      <c r="G159" s="206" t="s">
        <v>290</v>
      </c>
      <c r="H159" s="207">
        <v>1</v>
      </c>
      <c r="I159" s="208"/>
      <c r="J159" s="209">
        <f>ROUND(I159*H159,2)</f>
        <v>0</v>
      </c>
      <c r="K159" s="205" t="s">
        <v>161</v>
      </c>
      <c r="L159" s="210"/>
      <c r="M159" s="211" t="s">
        <v>1</v>
      </c>
      <c r="N159" s="212" t="s">
        <v>38</v>
      </c>
      <c r="O159" s="68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4" t="s">
        <v>178</v>
      </c>
      <c r="AT159" s="194" t="s">
        <v>232</v>
      </c>
      <c r="AU159" s="194" t="s">
        <v>83</v>
      </c>
      <c r="AY159" s="14" t="s">
        <v>155</v>
      </c>
      <c r="BE159" s="195">
        <f>IF(N159="základní",J159,0)</f>
        <v>0</v>
      </c>
      <c r="BF159" s="195">
        <f>IF(N159="snížená",J159,0)</f>
        <v>0</v>
      </c>
      <c r="BG159" s="195">
        <f>IF(N159="zákl. přenesená",J159,0)</f>
        <v>0</v>
      </c>
      <c r="BH159" s="195">
        <f>IF(N159="sníž. přenesená",J159,0)</f>
        <v>0</v>
      </c>
      <c r="BI159" s="195">
        <f>IF(N159="nulová",J159,0)</f>
        <v>0</v>
      </c>
      <c r="BJ159" s="14" t="s">
        <v>81</v>
      </c>
      <c r="BK159" s="195">
        <f>ROUND(I159*H159,2)</f>
        <v>0</v>
      </c>
      <c r="BL159" s="14" t="s">
        <v>162</v>
      </c>
      <c r="BM159" s="194" t="s">
        <v>240</v>
      </c>
    </row>
    <row r="160" spans="1:65" s="2" customFormat="1" ht="24.2" customHeight="1">
      <c r="A160" s="31"/>
      <c r="B160" s="32"/>
      <c r="C160" s="183" t="s">
        <v>202</v>
      </c>
      <c r="D160" s="183" t="s">
        <v>157</v>
      </c>
      <c r="E160" s="184" t="s">
        <v>2083</v>
      </c>
      <c r="F160" s="185" t="s">
        <v>2084</v>
      </c>
      <c r="G160" s="186" t="s">
        <v>173</v>
      </c>
      <c r="H160" s="187">
        <v>62</v>
      </c>
      <c r="I160" s="188"/>
      <c r="J160" s="189">
        <f>ROUND(I160*H160,2)</f>
        <v>0</v>
      </c>
      <c r="K160" s="185" t="s">
        <v>161</v>
      </c>
      <c r="L160" s="36"/>
      <c r="M160" s="190" t="s">
        <v>1</v>
      </c>
      <c r="N160" s="191" t="s">
        <v>38</v>
      </c>
      <c r="O160" s="68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162</v>
      </c>
      <c r="AT160" s="194" t="s">
        <v>157</v>
      </c>
      <c r="AU160" s="194" t="s">
        <v>83</v>
      </c>
      <c r="AY160" s="14" t="s">
        <v>155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14" t="s">
        <v>81</v>
      </c>
      <c r="BK160" s="195">
        <f>ROUND(I160*H160,2)</f>
        <v>0</v>
      </c>
      <c r="BL160" s="14" t="s">
        <v>162</v>
      </c>
      <c r="BM160" s="194" t="s">
        <v>244</v>
      </c>
    </row>
    <row r="161" spans="1:65" s="2" customFormat="1">
      <c r="A161" s="31"/>
      <c r="B161" s="32"/>
      <c r="C161" s="33"/>
      <c r="D161" s="196" t="s">
        <v>163</v>
      </c>
      <c r="E161" s="33"/>
      <c r="F161" s="197" t="s">
        <v>2085</v>
      </c>
      <c r="G161" s="33"/>
      <c r="H161" s="33"/>
      <c r="I161" s="198"/>
      <c r="J161" s="33"/>
      <c r="K161" s="33"/>
      <c r="L161" s="36"/>
      <c r="M161" s="199"/>
      <c r="N161" s="200"/>
      <c r="O161" s="68"/>
      <c r="P161" s="68"/>
      <c r="Q161" s="68"/>
      <c r="R161" s="68"/>
      <c r="S161" s="68"/>
      <c r="T161" s="69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4" t="s">
        <v>163</v>
      </c>
      <c r="AU161" s="14" t="s">
        <v>83</v>
      </c>
    </row>
    <row r="162" spans="1:65" s="2" customFormat="1" ht="24.2" customHeight="1">
      <c r="A162" s="31"/>
      <c r="B162" s="32"/>
      <c r="C162" s="203" t="s">
        <v>245</v>
      </c>
      <c r="D162" s="203" t="s">
        <v>232</v>
      </c>
      <c r="E162" s="204" t="s">
        <v>2086</v>
      </c>
      <c r="F162" s="205" t="s">
        <v>2087</v>
      </c>
      <c r="G162" s="206" t="s">
        <v>173</v>
      </c>
      <c r="H162" s="207">
        <v>63</v>
      </c>
      <c r="I162" s="208"/>
      <c r="J162" s="209">
        <f>ROUND(I162*H162,2)</f>
        <v>0</v>
      </c>
      <c r="K162" s="205" t="s">
        <v>161</v>
      </c>
      <c r="L162" s="210"/>
      <c r="M162" s="211" t="s">
        <v>1</v>
      </c>
      <c r="N162" s="212" t="s">
        <v>38</v>
      </c>
      <c r="O162" s="68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178</v>
      </c>
      <c r="AT162" s="194" t="s">
        <v>232</v>
      </c>
      <c r="AU162" s="194" t="s">
        <v>83</v>
      </c>
      <c r="AY162" s="14" t="s">
        <v>155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14" t="s">
        <v>81</v>
      </c>
      <c r="BK162" s="195">
        <f>ROUND(I162*H162,2)</f>
        <v>0</v>
      </c>
      <c r="BL162" s="14" t="s">
        <v>162</v>
      </c>
      <c r="BM162" s="194" t="s">
        <v>248</v>
      </c>
    </row>
    <row r="163" spans="1:65" s="2" customFormat="1" ht="24.2" customHeight="1">
      <c r="A163" s="31"/>
      <c r="B163" s="32"/>
      <c r="C163" s="183" t="s">
        <v>206</v>
      </c>
      <c r="D163" s="183" t="s">
        <v>157</v>
      </c>
      <c r="E163" s="184" t="s">
        <v>2088</v>
      </c>
      <c r="F163" s="185" t="s">
        <v>2089</v>
      </c>
      <c r="G163" s="186" t="s">
        <v>173</v>
      </c>
      <c r="H163" s="187">
        <v>62</v>
      </c>
      <c r="I163" s="188"/>
      <c r="J163" s="189">
        <f>ROUND(I163*H163,2)</f>
        <v>0</v>
      </c>
      <c r="K163" s="185" t="s">
        <v>161</v>
      </c>
      <c r="L163" s="36"/>
      <c r="M163" s="190" t="s">
        <v>1</v>
      </c>
      <c r="N163" s="191" t="s">
        <v>38</v>
      </c>
      <c r="O163" s="68"/>
      <c r="P163" s="192">
        <f>O163*H163</f>
        <v>0</v>
      </c>
      <c r="Q163" s="192">
        <v>0</v>
      </c>
      <c r="R163" s="192">
        <f>Q163*H163</f>
        <v>0</v>
      </c>
      <c r="S163" s="192">
        <v>0</v>
      </c>
      <c r="T163" s="19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4" t="s">
        <v>162</v>
      </c>
      <c r="AT163" s="194" t="s">
        <v>157</v>
      </c>
      <c r="AU163" s="194" t="s">
        <v>83</v>
      </c>
      <c r="AY163" s="14" t="s">
        <v>155</v>
      </c>
      <c r="BE163" s="195">
        <f>IF(N163="základní",J163,0)</f>
        <v>0</v>
      </c>
      <c r="BF163" s="195">
        <f>IF(N163="snížená",J163,0)</f>
        <v>0</v>
      </c>
      <c r="BG163" s="195">
        <f>IF(N163="zákl. přenesená",J163,0)</f>
        <v>0</v>
      </c>
      <c r="BH163" s="195">
        <f>IF(N163="sníž. přenesená",J163,0)</f>
        <v>0</v>
      </c>
      <c r="BI163" s="195">
        <f>IF(N163="nulová",J163,0)</f>
        <v>0</v>
      </c>
      <c r="BJ163" s="14" t="s">
        <v>81</v>
      </c>
      <c r="BK163" s="195">
        <f>ROUND(I163*H163,2)</f>
        <v>0</v>
      </c>
      <c r="BL163" s="14" t="s">
        <v>162</v>
      </c>
      <c r="BM163" s="194" t="s">
        <v>253</v>
      </c>
    </row>
    <row r="164" spans="1:65" s="2" customFormat="1">
      <c r="A164" s="31"/>
      <c r="B164" s="32"/>
      <c r="C164" s="33"/>
      <c r="D164" s="196" t="s">
        <v>163</v>
      </c>
      <c r="E164" s="33"/>
      <c r="F164" s="197" t="s">
        <v>2090</v>
      </c>
      <c r="G164" s="33"/>
      <c r="H164" s="33"/>
      <c r="I164" s="198"/>
      <c r="J164" s="33"/>
      <c r="K164" s="33"/>
      <c r="L164" s="36"/>
      <c r="M164" s="199"/>
      <c r="N164" s="200"/>
      <c r="O164" s="68"/>
      <c r="P164" s="68"/>
      <c r="Q164" s="68"/>
      <c r="R164" s="68"/>
      <c r="S164" s="68"/>
      <c r="T164" s="69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4" t="s">
        <v>163</v>
      </c>
      <c r="AU164" s="14" t="s">
        <v>83</v>
      </c>
    </row>
    <row r="165" spans="1:65" s="2" customFormat="1" ht="16.5" customHeight="1">
      <c r="A165" s="31"/>
      <c r="B165" s="32"/>
      <c r="C165" s="203" t="s">
        <v>559</v>
      </c>
      <c r="D165" s="203" t="s">
        <v>232</v>
      </c>
      <c r="E165" s="204" t="s">
        <v>2091</v>
      </c>
      <c r="F165" s="205" t="s">
        <v>2092</v>
      </c>
      <c r="G165" s="206" t="s">
        <v>173</v>
      </c>
      <c r="H165" s="207">
        <v>63</v>
      </c>
      <c r="I165" s="208"/>
      <c r="J165" s="209">
        <f>ROUND(I165*H165,2)</f>
        <v>0</v>
      </c>
      <c r="K165" s="205" t="s">
        <v>161</v>
      </c>
      <c r="L165" s="210"/>
      <c r="M165" s="211" t="s">
        <v>1</v>
      </c>
      <c r="N165" s="212" t="s">
        <v>38</v>
      </c>
      <c r="O165" s="68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4" t="s">
        <v>178</v>
      </c>
      <c r="AT165" s="194" t="s">
        <v>232</v>
      </c>
      <c r="AU165" s="194" t="s">
        <v>83</v>
      </c>
      <c r="AY165" s="14" t="s">
        <v>155</v>
      </c>
      <c r="BE165" s="195">
        <f>IF(N165="základní",J165,0)</f>
        <v>0</v>
      </c>
      <c r="BF165" s="195">
        <f>IF(N165="snížená",J165,0)</f>
        <v>0</v>
      </c>
      <c r="BG165" s="195">
        <f>IF(N165="zákl. přenesená",J165,0)</f>
        <v>0</v>
      </c>
      <c r="BH165" s="195">
        <f>IF(N165="sníž. přenesená",J165,0)</f>
        <v>0</v>
      </c>
      <c r="BI165" s="195">
        <f>IF(N165="nulová",J165,0)</f>
        <v>0</v>
      </c>
      <c r="BJ165" s="14" t="s">
        <v>81</v>
      </c>
      <c r="BK165" s="195">
        <f>ROUND(I165*H165,2)</f>
        <v>0</v>
      </c>
      <c r="BL165" s="14" t="s">
        <v>162</v>
      </c>
      <c r="BM165" s="194" t="s">
        <v>345</v>
      </c>
    </row>
    <row r="166" spans="1:65" s="12" customFormat="1" ht="22.9" customHeight="1">
      <c r="B166" s="167"/>
      <c r="C166" s="168"/>
      <c r="D166" s="169" t="s">
        <v>72</v>
      </c>
      <c r="E166" s="181" t="s">
        <v>180</v>
      </c>
      <c r="F166" s="181" t="s">
        <v>336</v>
      </c>
      <c r="G166" s="168"/>
      <c r="H166" s="168"/>
      <c r="I166" s="171"/>
      <c r="J166" s="182">
        <f>BK166</f>
        <v>0</v>
      </c>
      <c r="K166" s="168"/>
      <c r="L166" s="173"/>
      <c r="M166" s="174"/>
      <c r="N166" s="175"/>
      <c r="O166" s="175"/>
      <c r="P166" s="176">
        <f>SUM(P167:P175)</f>
        <v>0</v>
      </c>
      <c r="Q166" s="175"/>
      <c r="R166" s="176">
        <f>SUM(R167:R175)</f>
        <v>0</v>
      </c>
      <c r="S166" s="175"/>
      <c r="T166" s="177">
        <f>SUM(T167:T175)</f>
        <v>0</v>
      </c>
      <c r="AR166" s="178" t="s">
        <v>81</v>
      </c>
      <c r="AT166" s="179" t="s">
        <v>72</v>
      </c>
      <c r="AU166" s="179" t="s">
        <v>81</v>
      </c>
      <c r="AY166" s="178" t="s">
        <v>155</v>
      </c>
      <c r="BK166" s="180">
        <f>SUM(BK167:BK175)</f>
        <v>0</v>
      </c>
    </row>
    <row r="167" spans="1:65" s="2" customFormat="1" ht="44.25" customHeight="1">
      <c r="A167" s="31"/>
      <c r="B167" s="32"/>
      <c r="C167" s="183" t="s">
        <v>211</v>
      </c>
      <c r="D167" s="183" t="s">
        <v>157</v>
      </c>
      <c r="E167" s="184" t="s">
        <v>2093</v>
      </c>
      <c r="F167" s="185" t="s">
        <v>2094</v>
      </c>
      <c r="G167" s="186" t="s">
        <v>160</v>
      </c>
      <c r="H167" s="187">
        <v>14</v>
      </c>
      <c r="I167" s="188"/>
      <c r="J167" s="189">
        <f>ROUND(I167*H167,2)</f>
        <v>0</v>
      </c>
      <c r="K167" s="185" t="s">
        <v>161</v>
      </c>
      <c r="L167" s="36"/>
      <c r="M167" s="190" t="s">
        <v>1</v>
      </c>
      <c r="N167" s="191" t="s">
        <v>38</v>
      </c>
      <c r="O167" s="68"/>
      <c r="P167" s="192">
        <f>O167*H167</f>
        <v>0</v>
      </c>
      <c r="Q167" s="192">
        <v>0</v>
      </c>
      <c r="R167" s="192">
        <f>Q167*H167</f>
        <v>0</v>
      </c>
      <c r="S167" s="192">
        <v>0</v>
      </c>
      <c r="T167" s="193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4" t="s">
        <v>162</v>
      </c>
      <c r="AT167" s="194" t="s">
        <v>157</v>
      </c>
      <c r="AU167" s="194" t="s">
        <v>83</v>
      </c>
      <c r="AY167" s="14" t="s">
        <v>155</v>
      </c>
      <c r="BE167" s="195">
        <f>IF(N167="základní",J167,0)</f>
        <v>0</v>
      </c>
      <c r="BF167" s="195">
        <f>IF(N167="snížená",J167,0)</f>
        <v>0</v>
      </c>
      <c r="BG167" s="195">
        <f>IF(N167="zákl. přenesená",J167,0)</f>
        <v>0</v>
      </c>
      <c r="BH167" s="195">
        <f>IF(N167="sníž. přenesená",J167,0)</f>
        <v>0</v>
      </c>
      <c r="BI167" s="195">
        <f>IF(N167="nulová",J167,0)</f>
        <v>0</v>
      </c>
      <c r="BJ167" s="14" t="s">
        <v>81</v>
      </c>
      <c r="BK167" s="195">
        <f>ROUND(I167*H167,2)</f>
        <v>0</v>
      </c>
      <c r="BL167" s="14" t="s">
        <v>162</v>
      </c>
      <c r="BM167" s="194" t="s">
        <v>354</v>
      </c>
    </row>
    <row r="168" spans="1:65" s="2" customFormat="1">
      <c r="A168" s="31"/>
      <c r="B168" s="32"/>
      <c r="C168" s="33"/>
      <c r="D168" s="196" t="s">
        <v>163</v>
      </c>
      <c r="E168" s="33"/>
      <c r="F168" s="197" t="s">
        <v>2095</v>
      </c>
      <c r="G168" s="33"/>
      <c r="H168" s="33"/>
      <c r="I168" s="198"/>
      <c r="J168" s="33"/>
      <c r="K168" s="33"/>
      <c r="L168" s="36"/>
      <c r="M168" s="199"/>
      <c r="N168" s="200"/>
      <c r="O168" s="68"/>
      <c r="P168" s="68"/>
      <c r="Q168" s="68"/>
      <c r="R168" s="68"/>
      <c r="S168" s="68"/>
      <c r="T168" s="69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4" t="s">
        <v>163</v>
      </c>
      <c r="AU168" s="14" t="s">
        <v>83</v>
      </c>
    </row>
    <row r="169" spans="1:65" s="2" customFormat="1" ht="44.25" customHeight="1">
      <c r="A169" s="31"/>
      <c r="B169" s="32"/>
      <c r="C169" s="183" t="s">
        <v>266</v>
      </c>
      <c r="D169" s="183" t="s">
        <v>157</v>
      </c>
      <c r="E169" s="184" t="s">
        <v>2096</v>
      </c>
      <c r="F169" s="185" t="s">
        <v>2097</v>
      </c>
      <c r="G169" s="186" t="s">
        <v>160</v>
      </c>
      <c r="H169" s="187">
        <v>14</v>
      </c>
      <c r="I169" s="188"/>
      <c r="J169" s="189">
        <f>ROUND(I169*H169,2)</f>
        <v>0</v>
      </c>
      <c r="K169" s="185" t="s">
        <v>161</v>
      </c>
      <c r="L169" s="36"/>
      <c r="M169" s="190" t="s">
        <v>1</v>
      </c>
      <c r="N169" s="191" t="s">
        <v>38</v>
      </c>
      <c r="O169" s="68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4" t="s">
        <v>162</v>
      </c>
      <c r="AT169" s="194" t="s">
        <v>157</v>
      </c>
      <c r="AU169" s="194" t="s">
        <v>83</v>
      </c>
      <c r="AY169" s="14" t="s">
        <v>155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14" t="s">
        <v>81</v>
      </c>
      <c r="BK169" s="195">
        <f>ROUND(I169*H169,2)</f>
        <v>0</v>
      </c>
      <c r="BL169" s="14" t="s">
        <v>162</v>
      </c>
      <c r="BM169" s="194" t="s">
        <v>269</v>
      </c>
    </row>
    <row r="170" spans="1:65" s="2" customFormat="1">
      <c r="A170" s="31"/>
      <c r="B170" s="32"/>
      <c r="C170" s="33"/>
      <c r="D170" s="196" t="s">
        <v>163</v>
      </c>
      <c r="E170" s="33"/>
      <c r="F170" s="197" t="s">
        <v>2098</v>
      </c>
      <c r="G170" s="33"/>
      <c r="H170" s="33"/>
      <c r="I170" s="198"/>
      <c r="J170" s="33"/>
      <c r="K170" s="33"/>
      <c r="L170" s="36"/>
      <c r="M170" s="199"/>
      <c r="N170" s="200"/>
      <c r="O170" s="68"/>
      <c r="P170" s="68"/>
      <c r="Q170" s="68"/>
      <c r="R170" s="68"/>
      <c r="S170" s="68"/>
      <c r="T170" s="69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4" t="s">
        <v>163</v>
      </c>
      <c r="AU170" s="14" t="s">
        <v>83</v>
      </c>
    </row>
    <row r="171" spans="1:65" s="2" customFormat="1" ht="33" customHeight="1">
      <c r="A171" s="31"/>
      <c r="B171" s="32"/>
      <c r="C171" s="183" t="s">
        <v>215</v>
      </c>
      <c r="D171" s="183" t="s">
        <v>157</v>
      </c>
      <c r="E171" s="184" t="s">
        <v>2099</v>
      </c>
      <c r="F171" s="185" t="s">
        <v>2100</v>
      </c>
      <c r="G171" s="186" t="s">
        <v>160</v>
      </c>
      <c r="H171" s="187">
        <v>14</v>
      </c>
      <c r="I171" s="188"/>
      <c r="J171" s="189">
        <f>ROUND(I171*H171,2)</f>
        <v>0</v>
      </c>
      <c r="K171" s="185" t="s">
        <v>161</v>
      </c>
      <c r="L171" s="36"/>
      <c r="M171" s="190" t="s">
        <v>1</v>
      </c>
      <c r="N171" s="191" t="s">
        <v>38</v>
      </c>
      <c r="O171" s="68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4" t="s">
        <v>162</v>
      </c>
      <c r="AT171" s="194" t="s">
        <v>157</v>
      </c>
      <c r="AU171" s="194" t="s">
        <v>83</v>
      </c>
      <c r="AY171" s="14" t="s">
        <v>155</v>
      </c>
      <c r="BE171" s="195">
        <f>IF(N171="základní",J171,0)</f>
        <v>0</v>
      </c>
      <c r="BF171" s="195">
        <f>IF(N171="snížená",J171,0)</f>
        <v>0</v>
      </c>
      <c r="BG171" s="195">
        <f>IF(N171="zákl. přenesená",J171,0)</f>
        <v>0</v>
      </c>
      <c r="BH171" s="195">
        <f>IF(N171="sníž. přenesená",J171,0)</f>
        <v>0</v>
      </c>
      <c r="BI171" s="195">
        <f>IF(N171="nulová",J171,0)</f>
        <v>0</v>
      </c>
      <c r="BJ171" s="14" t="s">
        <v>81</v>
      </c>
      <c r="BK171" s="195">
        <f>ROUND(I171*H171,2)</f>
        <v>0</v>
      </c>
      <c r="BL171" s="14" t="s">
        <v>162</v>
      </c>
      <c r="BM171" s="194" t="s">
        <v>274</v>
      </c>
    </row>
    <row r="172" spans="1:65" s="2" customFormat="1">
      <c r="A172" s="31"/>
      <c r="B172" s="32"/>
      <c r="C172" s="33"/>
      <c r="D172" s="196" t="s">
        <v>163</v>
      </c>
      <c r="E172" s="33"/>
      <c r="F172" s="197" t="s">
        <v>2101</v>
      </c>
      <c r="G172" s="33"/>
      <c r="H172" s="33"/>
      <c r="I172" s="198"/>
      <c r="J172" s="33"/>
      <c r="K172" s="33"/>
      <c r="L172" s="36"/>
      <c r="M172" s="199"/>
      <c r="N172" s="200"/>
      <c r="O172" s="68"/>
      <c r="P172" s="68"/>
      <c r="Q172" s="68"/>
      <c r="R172" s="68"/>
      <c r="S172" s="68"/>
      <c r="T172" s="69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T172" s="14" t="s">
        <v>163</v>
      </c>
      <c r="AU172" s="14" t="s">
        <v>83</v>
      </c>
    </row>
    <row r="173" spans="1:65" s="2" customFormat="1" ht="78" customHeight="1">
      <c r="A173" s="31"/>
      <c r="B173" s="32"/>
      <c r="C173" s="183" t="s">
        <v>7</v>
      </c>
      <c r="D173" s="183" t="s">
        <v>157</v>
      </c>
      <c r="E173" s="184" t="s">
        <v>2102</v>
      </c>
      <c r="F173" s="185" t="s">
        <v>2103</v>
      </c>
      <c r="G173" s="186" t="s">
        <v>160</v>
      </c>
      <c r="H173" s="187">
        <v>14</v>
      </c>
      <c r="I173" s="188"/>
      <c r="J173" s="189">
        <f>ROUND(I173*H173,2)</f>
        <v>0</v>
      </c>
      <c r="K173" s="185" t="s">
        <v>161</v>
      </c>
      <c r="L173" s="36"/>
      <c r="M173" s="190" t="s">
        <v>1</v>
      </c>
      <c r="N173" s="191" t="s">
        <v>38</v>
      </c>
      <c r="O173" s="68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4" t="s">
        <v>162</v>
      </c>
      <c r="AT173" s="194" t="s">
        <v>157</v>
      </c>
      <c r="AU173" s="194" t="s">
        <v>83</v>
      </c>
      <c r="AY173" s="14" t="s">
        <v>155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14" t="s">
        <v>81</v>
      </c>
      <c r="BK173" s="195">
        <f>ROUND(I173*H173,2)</f>
        <v>0</v>
      </c>
      <c r="BL173" s="14" t="s">
        <v>162</v>
      </c>
      <c r="BM173" s="194" t="s">
        <v>279</v>
      </c>
    </row>
    <row r="174" spans="1:65" s="2" customFormat="1">
      <c r="A174" s="31"/>
      <c r="B174" s="32"/>
      <c r="C174" s="33"/>
      <c r="D174" s="196" t="s">
        <v>163</v>
      </c>
      <c r="E174" s="33"/>
      <c r="F174" s="197" t="s">
        <v>2104</v>
      </c>
      <c r="G174" s="33"/>
      <c r="H174" s="33"/>
      <c r="I174" s="198"/>
      <c r="J174" s="33"/>
      <c r="K174" s="33"/>
      <c r="L174" s="36"/>
      <c r="M174" s="199"/>
      <c r="N174" s="200"/>
      <c r="O174" s="68"/>
      <c r="P174" s="68"/>
      <c r="Q174" s="68"/>
      <c r="R174" s="68"/>
      <c r="S174" s="68"/>
      <c r="T174" s="69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4" t="s">
        <v>163</v>
      </c>
      <c r="AU174" s="14" t="s">
        <v>83</v>
      </c>
    </row>
    <row r="175" spans="1:65" s="2" customFormat="1" ht="24.2" customHeight="1">
      <c r="A175" s="31"/>
      <c r="B175" s="32"/>
      <c r="C175" s="203" t="s">
        <v>230</v>
      </c>
      <c r="D175" s="203" t="s">
        <v>232</v>
      </c>
      <c r="E175" s="204" t="s">
        <v>2105</v>
      </c>
      <c r="F175" s="205" t="s">
        <v>2106</v>
      </c>
      <c r="G175" s="206" t="s">
        <v>160</v>
      </c>
      <c r="H175" s="207">
        <v>14.46</v>
      </c>
      <c r="I175" s="208"/>
      <c r="J175" s="209">
        <f>ROUND(I175*H175,2)</f>
        <v>0</v>
      </c>
      <c r="K175" s="205" t="s">
        <v>161</v>
      </c>
      <c r="L175" s="210"/>
      <c r="M175" s="211" t="s">
        <v>1</v>
      </c>
      <c r="N175" s="212" t="s">
        <v>38</v>
      </c>
      <c r="O175" s="68"/>
      <c r="P175" s="192">
        <f>O175*H175</f>
        <v>0</v>
      </c>
      <c r="Q175" s="192">
        <v>0</v>
      </c>
      <c r="R175" s="192">
        <f>Q175*H175</f>
        <v>0</v>
      </c>
      <c r="S175" s="192">
        <v>0</v>
      </c>
      <c r="T175" s="19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4" t="s">
        <v>178</v>
      </c>
      <c r="AT175" s="194" t="s">
        <v>232</v>
      </c>
      <c r="AU175" s="194" t="s">
        <v>83</v>
      </c>
      <c r="AY175" s="14" t="s">
        <v>155</v>
      </c>
      <c r="BE175" s="195">
        <f>IF(N175="základní",J175,0)</f>
        <v>0</v>
      </c>
      <c r="BF175" s="195">
        <f>IF(N175="snížená",J175,0)</f>
        <v>0</v>
      </c>
      <c r="BG175" s="195">
        <f>IF(N175="zákl. přenesená",J175,0)</f>
        <v>0</v>
      </c>
      <c r="BH175" s="195">
        <f>IF(N175="sníž. přenesená",J175,0)</f>
        <v>0</v>
      </c>
      <c r="BI175" s="195">
        <f>IF(N175="nulová",J175,0)</f>
        <v>0</v>
      </c>
      <c r="BJ175" s="14" t="s">
        <v>81</v>
      </c>
      <c r="BK175" s="195">
        <f>ROUND(I175*H175,2)</f>
        <v>0</v>
      </c>
      <c r="BL175" s="14" t="s">
        <v>162</v>
      </c>
      <c r="BM175" s="194" t="s">
        <v>284</v>
      </c>
    </row>
    <row r="176" spans="1:65" s="12" customFormat="1" ht="22.9" customHeight="1">
      <c r="B176" s="167"/>
      <c r="C176" s="168"/>
      <c r="D176" s="169" t="s">
        <v>72</v>
      </c>
      <c r="E176" s="181" t="s">
        <v>208</v>
      </c>
      <c r="F176" s="181" t="s">
        <v>381</v>
      </c>
      <c r="G176" s="168"/>
      <c r="H176" s="168"/>
      <c r="I176" s="171"/>
      <c r="J176" s="182">
        <f>BK176</f>
        <v>0</v>
      </c>
      <c r="K176" s="168"/>
      <c r="L176" s="173"/>
      <c r="M176" s="174"/>
      <c r="N176" s="175"/>
      <c r="O176" s="175"/>
      <c r="P176" s="176">
        <f>SUM(P177:P187)</f>
        <v>0</v>
      </c>
      <c r="Q176" s="175"/>
      <c r="R176" s="176">
        <f>SUM(R177:R187)</f>
        <v>0</v>
      </c>
      <c r="S176" s="175"/>
      <c r="T176" s="177">
        <f>SUM(T177:T187)</f>
        <v>0</v>
      </c>
      <c r="AR176" s="178" t="s">
        <v>81</v>
      </c>
      <c r="AT176" s="179" t="s">
        <v>72</v>
      </c>
      <c r="AU176" s="179" t="s">
        <v>81</v>
      </c>
      <c r="AY176" s="178" t="s">
        <v>155</v>
      </c>
      <c r="BK176" s="180">
        <f>SUM(BK177:BK187)</f>
        <v>0</v>
      </c>
    </row>
    <row r="177" spans="1:65" s="2" customFormat="1" ht="24.2" customHeight="1">
      <c r="A177" s="31"/>
      <c r="B177" s="32"/>
      <c r="C177" s="183" t="s">
        <v>287</v>
      </c>
      <c r="D177" s="183" t="s">
        <v>157</v>
      </c>
      <c r="E177" s="184" t="s">
        <v>2107</v>
      </c>
      <c r="F177" s="185" t="s">
        <v>2108</v>
      </c>
      <c r="G177" s="186" t="s">
        <v>290</v>
      </c>
      <c r="H177" s="187">
        <v>1</v>
      </c>
      <c r="I177" s="188"/>
      <c r="J177" s="189">
        <f>ROUND(I177*H177,2)</f>
        <v>0</v>
      </c>
      <c r="K177" s="185" t="s">
        <v>161</v>
      </c>
      <c r="L177" s="36"/>
      <c r="M177" s="190" t="s">
        <v>1</v>
      </c>
      <c r="N177" s="191" t="s">
        <v>38</v>
      </c>
      <c r="O177" s="68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4" t="s">
        <v>162</v>
      </c>
      <c r="AT177" s="194" t="s">
        <v>157</v>
      </c>
      <c r="AU177" s="194" t="s">
        <v>83</v>
      </c>
      <c r="AY177" s="14" t="s">
        <v>155</v>
      </c>
      <c r="BE177" s="195">
        <f>IF(N177="základní",J177,0)</f>
        <v>0</v>
      </c>
      <c r="BF177" s="195">
        <f>IF(N177="snížená",J177,0)</f>
        <v>0</v>
      </c>
      <c r="BG177" s="195">
        <f>IF(N177="zákl. přenesená",J177,0)</f>
        <v>0</v>
      </c>
      <c r="BH177" s="195">
        <f>IF(N177="sníž. přenesená",J177,0)</f>
        <v>0</v>
      </c>
      <c r="BI177" s="195">
        <f>IF(N177="nulová",J177,0)</f>
        <v>0</v>
      </c>
      <c r="BJ177" s="14" t="s">
        <v>81</v>
      </c>
      <c r="BK177" s="195">
        <f>ROUND(I177*H177,2)</f>
        <v>0</v>
      </c>
      <c r="BL177" s="14" t="s">
        <v>162</v>
      </c>
      <c r="BM177" s="194" t="s">
        <v>291</v>
      </c>
    </row>
    <row r="178" spans="1:65" s="2" customFormat="1">
      <c r="A178" s="31"/>
      <c r="B178" s="32"/>
      <c r="C178" s="33"/>
      <c r="D178" s="196" t="s">
        <v>163</v>
      </c>
      <c r="E178" s="33"/>
      <c r="F178" s="197" t="s">
        <v>2109</v>
      </c>
      <c r="G178" s="33"/>
      <c r="H178" s="33"/>
      <c r="I178" s="198"/>
      <c r="J178" s="33"/>
      <c r="K178" s="33"/>
      <c r="L178" s="36"/>
      <c r="M178" s="199"/>
      <c r="N178" s="200"/>
      <c r="O178" s="68"/>
      <c r="P178" s="68"/>
      <c r="Q178" s="68"/>
      <c r="R178" s="68"/>
      <c r="S178" s="68"/>
      <c r="T178" s="69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T178" s="14" t="s">
        <v>163</v>
      </c>
      <c r="AU178" s="14" t="s">
        <v>83</v>
      </c>
    </row>
    <row r="179" spans="1:65" s="2" customFormat="1" ht="16.5" customHeight="1">
      <c r="A179" s="31"/>
      <c r="B179" s="32"/>
      <c r="C179" s="203" t="s">
        <v>236</v>
      </c>
      <c r="D179" s="203" t="s">
        <v>232</v>
      </c>
      <c r="E179" s="204" t="s">
        <v>2110</v>
      </c>
      <c r="F179" s="205" t="s">
        <v>2111</v>
      </c>
      <c r="G179" s="206" t="s">
        <v>290</v>
      </c>
      <c r="H179" s="207">
        <v>1</v>
      </c>
      <c r="I179" s="208"/>
      <c r="J179" s="209">
        <f>ROUND(I179*H179,2)</f>
        <v>0</v>
      </c>
      <c r="K179" s="205" t="s">
        <v>161</v>
      </c>
      <c r="L179" s="210"/>
      <c r="M179" s="211" t="s">
        <v>1</v>
      </c>
      <c r="N179" s="212" t="s">
        <v>38</v>
      </c>
      <c r="O179" s="68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4" t="s">
        <v>178</v>
      </c>
      <c r="AT179" s="194" t="s">
        <v>232</v>
      </c>
      <c r="AU179" s="194" t="s">
        <v>83</v>
      </c>
      <c r="AY179" s="14" t="s">
        <v>155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14" t="s">
        <v>81</v>
      </c>
      <c r="BK179" s="195">
        <f>ROUND(I179*H179,2)</f>
        <v>0</v>
      </c>
      <c r="BL179" s="14" t="s">
        <v>162</v>
      </c>
      <c r="BM179" s="194" t="s">
        <v>295</v>
      </c>
    </row>
    <row r="180" spans="1:65" s="2" customFormat="1" ht="49.15" customHeight="1">
      <c r="A180" s="31"/>
      <c r="B180" s="32"/>
      <c r="C180" s="183" t="s">
        <v>297</v>
      </c>
      <c r="D180" s="183" t="s">
        <v>157</v>
      </c>
      <c r="E180" s="184" t="s">
        <v>382</v>
      </c>
      <c r="F180" s="185" t="s">
        <v>2112</v>
      </c>
      <c r="G180" s="186" t="s">
        <v>173</v>
      </c>
      <c r="H180" s="187">
        <v>14</v>
      </c>
      <c r="I180" s="188"/>
      <c r="J180" s="189">
        <f>ROUND(I180*H180,2)</f>
        <v>0</v>
      </c>
      <c r="K180" s="185" t="s">
        <v>161</v>
      </c>
      <c r="L180" s="36"/>
      <c r="M180" s="190" t="s">
        <v>1</v>
      </c>
      <c r="N180" s="191" t="s">
        <v>38</v>
      </c>
      <c r="O180" s="68"/>
      <c r="P180" s="192">
        <f>O180*H180</f>
        <v>0</v>
      </c>
      <c r="Q180" s="192">
        <v>0</v>
      </c>
      <c r="R180" s="192">
        <f>Q180*H180</f>
        <v>0</v>
      </c>
      <c r="S180" s="192">
        <v>0</v>
      </c>
      <c r="T180" s="193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4" t="s">
        <v>162</v>
      </c>
      <c r="AT180" s="194" t="s">
        <v>157</v>
      </c>
      <c r="AU180" s="194" t="s">
        <v>83</v>
      </c>
      <c r="AY180" s="14" t="s">
        <v>155</v>
      </c>
      <c r="BE180" s="195">
        <f>IF(N180="základní",J180,0)</f>
        <v>0</v>
      </c>
      <c r="BF180" s="195">
        <f>IF(N180="snížená",J180,0)</f>
        <v>0</v>
      </c>
      <c r="BG180" s="195">
        <f>IF(N180="zákl. přenesená",J180,0)</f>
        <v>0</v>
      </c>
      <c r="BH180" s="195">
        <f>IF(N180="sníž. přenesená",J180,0)</f>
        <v>0</v>
      </c>
      <c r="BI180" s="195">
        <f>IF(N180="nulová",J180,0)</f>
        <v>0</v>
      </c>
      <c r="BJ180" s="14" t="s">
        <v>81</v>
      </c>
      <c r="BK180" s="195">
        <f>ROUND(I180*H180,2)</f>
        <v>0</v>
      </c>
      <c r="BL180" s="14" t="s">
        <v>162</v>
      </c>
      <c r="BM180" s="194" t="s">
        <v>300</v>
      </c>
    </row>
    <row r="181" spans="1:65" s="2" customFormat="1">
      <c r="A181" s="31"/>
      <c r="B181" s="32"/>
      <c r="C181" s="33"/>
      <c r="D181" s="196" t="s">
        <v>163</v>
      </c>
      <c r="E181" s="33"/>
      <c r="F181" s="197" t="s">
        <v>2113</v>
      </c>
      <c r="G181" s="33"/>
      <c r="H181" s="33"/>
      <c r="I181" s="198"/>
      <c r="J181" s="33"/>
      <c r="K181" s="33"/>
      <c r="L181" s="36"/>
      <c r="M181" s="199"/>
      <c r="N181" s="200"/>
      <c r="O181" s="68"/>
      <c r="P181" s="68"/>
      <c r="Q181" s="68"/>
      <c r="R181" s="68"/>
      <c r="S181" s="68"/>
      <c r="T181" s="69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4" t="s">
        <v>163</v>
      </c>
      <c r="AU181" s="14" t="s">
        <v>83</v>
      </c>
    </row>
    <row r="182" spans="1:65" s="2" customFormat="1" ht="24.2" customHeight="1">
      <c r="A182" s="31"/>
      <c r="B182" s="32"/>
      <c r="C182" s="203" t="s">
        <v>240</v>
      </c>
      <c r="D182" s="203" t="s">
        <v>232</v>
      </c>
      <c r="E182" s="204" t="s">
        <v>2114</v>
      </c>
      <c r="F182" s="205" t="s">
        <v>2115</v>
      </c>
      <c r="G182" s="206" t="s">
        <v>173</v>
      </c>
      <c r="H182" s="207">
        <v>14.837</v>
      </c>
      <c r="I182" s="208"/>
      <c r="J182" s="209">
        <f>ROUND(I182*H182,2)</f>
        <v>0</v>
      </c>
      <c r="K182" s="205" t="s">
        <v>161</v>
      </c>
      <c r="L182" s="210"/>
      <c r="M182" s="211" t="s">
        <v>1</v>
      </c>
      <c r="N182" s="212" t="s">
        <v>38</v>
      </c>
      <c r="O182" s="68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4" t="s">
        <v>178</v>
      </c>
      <c r="AT182" s="194" t="s">
        <v>232</v>
      </c>
      <c r="AU182" s="194" t="s">
        <v>83</v>
      </c>
      <c r="AY182" s="14" t="s">
        <v>155</v>
      </c>
      <c r="BE182" s="195">
        <f>IF(N182="základní",J182,0)</f>
        <v>0</v>
      </c>
      <c r="BF182" s="195">
        <f>IF(N182="snížená",J182,0)</f>
        <v>0</v>
      </c>
      <c r="BG182" s="195">
        <f>IF(N182="zákl. přenesená",J182,0)</f>
        <v>0</v>
      </c>
      <c r="BH182" s="195">
        <f>IF(N182="sníž. přenesená",J182,0)</f>
        <v>0</v>
      </c>
      <c r="BI182" s="195">
        <f>IF(N182="nulová",J182,0)</f>
        <v>0</v>
      </c>
      <c r="BJ182" s="14" t="s">
        <v>81</v>
      </c>
      <c r="BK182" s="195">
        <f>ROUND(I182*H182,2)</f>
        <v>0</v>
      </c>
      <c r="BL182" s="14" t="s">
        <v>162</v>
      </c>
      <c r="BM182" s="194" t="s">
        <v>304</v>
      </c>
    </row>
    <row r="183" spans="1:65" s="2" customFormat="1" ht="49.15" customHeight="1">
      <c r="A183" s="31"/>
      <c r="B183" s="32"/>
      <c r="C183" s="183" t="s">
        <v>305</v>
      </c>
      <c r="D183" s="183" t="s">
        <v>157</v>
      </c>
      <c r="E183" s="184" t="s">
        <v>390</v>
      </c>
      <c r="F183" s="185" t="s">
        <v>948</v>
      </c>
      <c r="G183" s="186" t="s">
        <v>173</v>
      </c>
      <c r="H183" s="187">
        <v>35</v>
      </c>
      <c r="I183" s="188"/>
      <c r="J183" s="189">
        <f>ROUND(I183*H183,2)</f>
        <v>0</v>
      </c>
      <c r="K183" s="185" t="s">
        <v>161</v>
      </c>
      <c r="L183" s="36"/>
      <c r="M183" s="190" t="s">
        <v>1</v>
      </c>
      <c r="N183" s="191" t="s">
        <v>38</v>
      </c>
      <c r="O183" s="68"/>
      <c r="P183" s="192">
        <f>O183*H183</f>
        <v>0</v>
      </c>
      <c r="Q183" s="192">
        <v>0</v>
      </c>
      <c r="R183" s="192">
        <f>Q183*H183</f>
        <v>0</v>
      </c>
      <c r="S183" s="192">
        <v>0</v>
      </c>
      <c r="T183" s="193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4" t="s">
        <v>162</v>
      </c>
      <c r="AT183" s="194" t="s">
        <v>157</v>
      </c>
      <c r="AU183" s="194" t="s">
        <v>83</v>
      </c>
      <c r="AY183" s="14" t="s">
        <v>155</v>
      </c>
      <c r="BE183" s="195">
        <f>IF(N183="základní",J183,0)</f>
        <v>0</v>
      </c>
      <c r="BF183" s="195">
        <f>IF(N183="snížená",J183,0)</f>
        <v>0</v>
      </c>
      <c r="BG183" s="195">
        <f>IF(N183="zákl. přenesená",J183,0)</f>
        <v>0</v>
      </c>
      <c r="BH183" s="195">
        <f>IF(N183="sníž. přenesená",J183,0)</f>
        <v>0</v>
      </c>
      <c r="BI183" s="195">
        <f>IF(N183="nulová",J183,0)</f>
        <v>0</v>
      </c>
      <c r="BJ183" s="14" t="s">
        <v>81</v>
      </c>
      <c r="BK183" s="195">
        <f>ROUND(I183*H183,2)</f>
        <v>0</v>
      </c>
      <c r="BL183" s="14" t="s">
        <v>162</v>
      </c>
      <c r="BM183" s="194" t="s">
        <v>308</v>
      </c>
    </row>
    <row r="184" spans="1:65" s="2" customFormat="1">
      <c r="A184" s="31"/>
      <c r="B184" s="32"/>
      <c r="C184" s="33"/>
      <c r="D184" s="196" t="s">
        <v>163</v>
      </c>
      <c r="E184" s="33"/>
      <c r="F184" s="197" t="s">
        <v>393</v>
      </c>
      <c r="G184" s="33"/>
      <c r="H184" s="33"/>
      <c r="I184" s="198"/>
      <c r="J184" s="33"/>
      <c r="K184" s="33"/>
      <c r="L184" s="36"/>
      <c r="M184" s="199"/>
      <c r="N184" s="200"/>
      <c r="O184" s="68"/>
      <c r="P184" s="68"/>
      <c r="Q184" s="68"/>
      <c r="R184" s="68"/>
      <c r="S184" s="68"/>
      <c r="T184" s="69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4" t="s">
        <v>163</v>
      </c>
      <c r="AU184" s="14" t="s">
        <v>83</v>
      </c>
    </row>
    <row r="185" spans="1:65" s="2" customFormat="1" ht="16.5" customHeight="1">
      <c r="A185" s="31"/>
      <c r="B185" s="32"/>
      <c r="C185" s="203" t="s">
        <v>244</v>
      </c>
      <c r="D185" s="203" t="s">
        <v>232</v>
      </c>
      <c r="E185" s="204" t="s">
        <v>951</v>
      </c>
      <c r="F185" s="205" t="s">
        <v>952</v>
      </c>
      <c r="G185" s="206" t="s">
        <v>173</v>
      </c>
      <c r="H185" s="207">
        <v>41.667000000000002</v>
      </c>
      <c r="I185" s="208"/>
      <c r="J185" s="209">
        <f>ROUND(I185*H185,2)</f>
        <v>0</v>
      </c>
      <c r="K185" s="205" t="s">
        <v>161</v>
      </c>
      <c r="L185" s="210"/>
      <c r="M185" s="211" t="s">
        <v>1</v>
      </c>
      <c r="N185" s="212" t="s">
        <v>38</v>
      </c>
      <c r="O185" s="68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4" t="s">
        <v>178</v>
      </c>
      <c r="AT185" s="194" t="s">
        <v>232</v>
      </c>
      <c r="AU185" s="194" t="s">
        <v>83</v>
      </c>
      <c r="AY185" s="14" t="s">
        <v>155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14" t="s">
        <v>81</v>
      </c>
      <c r="BK185" s="195">
        <f>ROUND(I185*H185,2)</f>
        <v>0</v>
      </c>
      <c r="BL185" s="14" t="s">
        <v>162</v>
      </c>
      <c r="BM185" s="194" t="s">
        <v>315</v>
      </c>
    </row>
    <row r="186" spans="1:65" s="2" customFormat="1" ht="44.25" customHeight="1">
      <c r="A186" s="31"/>
      <c r="B186" s="32"/>
      <c r="C186" s="183" t="s">
        <v>318</v>
      </c>
      <c r="D186" s="183" t="s">
        <v>157</v>
      </c>
      <c r="E186" s="184" t="s">
        <v>964</v>
      </c>
      <c r="F186" s="185" t="s">
        <v>965</v>
      </c>
      <c r="G186" s="186" t="s">
        <v>173</v>
      </c>
      <c r="H186" s="187">
        <v>4</v>
      </c>
      <c r="I186" s="188"/>
      <c r="J186" s="189">
        <f>ROUND(I186*H186,2)</f>
        <v>0</v>
      </c>
      <c r="K186" s="185" t="s">
        <v>161</v>
      </c>
      <c r="L186" s="36"/>
      <c r="M186" s="190" t="s">
        <v>1</v>
      </c>
      <c r="N186" s="191" t="s">
        <v>38</v>
      </c>
      <c r="O186" s="68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4" t="s">
        <v>162</v>
      </c>
      <c r="AT186" s="194" t="s">
        <v>157</v>
      </c>
      <c r="AU186" s="194" t="s">
        <v>83</v>
      </c>
      <c r="AY186" s="14" t="s">
        <v>155</v>
      </c>
      <c r="BE186" s="195">
        <f>IF(N186="základní",J186,0)</f>
        <v>0</v>
      </c>
      <c r="BF186" s="195">
        <f>IF(N186="snížená",J186,0)</f>
        <v>0</v>
      </c>
      <c r="BG186" s="195">
        <f>IF(N186="zákl. přenesená",J186,0)</f>
        <v>0</v>
      </c>
      <c r="BH186" s="195">
        <f>IF(N186="sníž. přenesená",J186,0)</f>
        <v>0</v>
      </c>
      <c r="BI186" s="195">
        <f>IF(N186="nulová",J186,0)</f>
        <v>0</v>
      </c>
      <c r="BJ186" s="14" t="s">
        <v>81</v>
      </c>
      <c r="BK186" s="195">
        <f>ROUND(I186*H186,2)</f>
        <v>0</v>
      </c>
      <c r="BL186" s="14" t="s">
        <v>162</v>
      </c>
      <c r="BM186" s="194" t="s">
        <v>321</v>
      </c>
    </row>
    <row r="187" spans="1:65" s="2" customFormat="1">
      <c r="A187" s="31"/>
      <c r="B187" s="32"/>
      <c r="C187" s="33"/>
      <c r="D187" s="196" t="s">
        <v>163</v>
      </c>
      <c r="E187" s="33"/>
      <c r="F187" s="197" t="s">
        <v>967</v>
      </c>
      <c r="G187" s="33"/>
      <c r="H187" s="33"/>
      <c r="I187" s="198"/>
      <c r="J187" s="33"/>
      <c r="K187" s="33"/>
      <c r="L187" s="36"/>
      <c r="M187" s="199"/>
      <c r="N187" s="200"/>
      <c r="O187" s="68"/>
      <c r="P187" s="68"/>
      <c r="Q187" s="68"/>
      <c r="R187" s="68"/>
      <c r="S187" s="68"/>
      <c r="T187" s="69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T187" s="14" t="s">
        <v>163</v>
      </c>
      <c r="AU187" s="14" t="s">
        <v>83</v>
      </c>
    </row>
    <row r="188" spans="1:65" s="12" customFormat="1" ht="22.9" customHeight="1">
      <c r="B188" s="167"/>
      <c r="C188" s="168"/>
      <c r="D188" s="169" t="s">
        <v>72</v>
      </c>
      <c r="E188" s="181" t="s">
        <v>977</v>
      </c>
      <c r="F188" s="181" t="s">
        <v>978</v>
      </c>
      <c r="G188" s="168"/>
      <c r="H188" s="168"/>
      <c r="I188" s="171"/>
      <c r="J188" s="182">
        <f>BK188</f>
        <v>0</v>
      </c>
      <c r="K188" s="168"/>
      <c r="L188" s="173"/>
      <c r="M188" s="174"/>
      <c r="N188" s="175"/>
      <c r="O188" s="175"/>
      <c r="P188" s="176">
        <f>SUM(P189:P192)</f>
        <v>0</v>
      </c>
      <c r="Q188" s="175"/>
      <c r="R188" s="176">
        <f>SUM(R189:R192)</f>
        <v>0</v>
      </c>
      <c r="S188" s="175"/>
      <c r="T188" s="177">
        <f>SUM(T189:T192)</f>
        <v>0</v>
      </c>
      <c r="AR188" s="178" t="s">
        <v>81</v>
      </c>
      <c r="AT188" s="179" t="s">
        <v>72</v>
      </c>
      <c r="AU188" s="179" t="s">
        <v>81</v>
      </c>
      <c r="AY188" s="178" t="s">
        <v>155</v>
      </c>
      <c r="BK188" s="180">
        <f>SUM(BK189:BK192)</f>
        <v>0</v>
      </c>
    </row>
    <row r="189" spans="1:65" s="2" customFormat="1" ht="44.25" customHeight="1">
      <c r="A189" s="31"/>
      <c r="B189" s="32"/>
      <c r="C189" s="183" t="s">
        <v>248</v>
      </c>
      <c r="D189" s="183" t="s">
        <v>157</v>
      </c>
      <c r="E189" s="184" t="s">
        <v>2116</v>
      </c>
      <c r="F189" s="185" t="s">
        <v>2117</v>
      </c>
      <c r="G189" s="186" t="s">
        <v>235</v>
      </c>
      <c r="H189" s="187">
        <v>203.756</v>
      </c>
      <c r="I189" s="188"/>
      <c r="J189" s="189">
        <f>ROUND(I189*H189,2)</f>
        <v>0</v>
      </c>
      <c r="K189" s="185" t="s">
        <v>357</v>
      </c>
      <c r="L189" s="36"/>
      <c r="M189" s="190" t="s">
        <v>1</v>
      </c>
      <c r="N189" s="191" t="s">
        <v>38</v>
      </c>
      <c r="O189" s="68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3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4" t="s">
        <v>162</v>
      </c>
      <c r="AT189" s="194" t="s">
        <v>157</v>
      </c>
      <c r="AU189" s="194" t="s">
        <v>83</v>
      </c>
      <c r="AY189" s="14" t="s">
        <v>155</v>
      </c>
      <c r="BE189" s="195">
        <f>IF(N189="základní",J189,0)</f>
        <v>0</v>
      </c>
      <c r="BF189" s="195">
        <f>IF(N189="snížená",J189,0)</f>
        <v>0</v>
      </c>
      <c r="BG189" s="195">
        <f>IF(N189="zákl. přenesená",J189,0)</f>
        <v>0</v>
      </c>
      <c r="BH189" s="195">
        <f>IF(N189="sníž. přenesená",J189,0)</f>
        <v>0</v>
      </c>
      <c r="BI189" s="195">
        <f>IF(N189="nulová",J189,0)</f>
        <v>0</v>
      </c>
      <c r="BJ189" s="14" t="s">
        <v>81</v>
      </c>
      <c r="BK189" s="195">
        <f>ROUND(I189*H189,2)</f>
        <v>0</v>
      </c>
      <c r="BL189" s="14" t="s">
        <v>162</v>
      </c>
      <c r="BM189" s="194" t="s">
        <v>324</v>
      </c>
    </row>
    <row r="190" spans="1:65" s="2" customFormat="1">
      <c r="A190" s="31"/>
      <c r="B190" s="32"/>
      <c r="C190" s="33"/>
      <c r="D190" s="196" t="s">
        <v>163</v>
      </c>
      <c r="E190" s="33"/>
      <c r="F190" s="197" t="s">
        <v>2118</v>
      </c>
      <c r="G190" s="33"/>
      <c r="H190" s="33"/>
      <c r="I190" s="198"/>
      <c r="J190" s="33"/>
      <c r="K190" s="33"/>
      <c r="L190" s="36"/>
      <c r="M190" s="199"/>
      <c r="N190" s="200"/>
      <c r="O190" s="68"/>
      <c r="P190" s="68"/>
      <c r="Q190" s="68"/>
      <c r="R190" s="68"/>
      <c r="S190" s="68"/>
      <c r="T190" s="69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4" t="s">
        <v>163</v>
      </c>
      <c r="AU190" s="14" t="s">
        <v>83</v>
      </c>
    </row>
    <row r="191" spans="1:65" s="2" customFormat="1" ht="37.9" customHeight="1">
      <c r="A191" s="31"/>
      <c r="B191" s="32"/>
      <c r="C191" s="183" t="s">
        <v>326</v>
      </c>
      <c r="D191" s="183" t="s">
        <v>157</v>
      </c>
      <c r="E191" s="184" t="s">
        <v>2119</v>
      </c>
      <c r="F191" s="185" t="s">
        <v>2120</v>
      </c>
      <c r="G191" s="186" t="s">
        <v>235</v>
      </c>
      <c r="H191" s="187">
        <v>203.755</v>
      </c>
      <c r="I191" s="188"/>
      <c r="J191" s="189">
        <f>ROUND(I191*H191,2)</f>
        <v>0</v>
      </c>
      <c r="K191" s="185" t="s">
        <v>357</v>
      </c>
      <c r="L191" s="36"/>
      <c r="M191" s="190" t="s">
        <v>1</v>
      </c>
      <c r="N191" s="191" t="s">
        <v>38</v>
      </c>
      <c r="O191" s="68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3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4" t="s">
        <v>162</v>
      </c>
      <c r="AT191" s="194" t="s">
        <v>157</v>
      </c>
      <c r="AU191" s="194" t="s">
        <v>83</v>
      </c>
      <c r="AY191" s="14" t="s">
        <v>155</v>
      </c>
      <c r="BE191" s="195">
        <f>IF(N191="základní",J191,0)</f>
        <v>0</v>
      </c>
      <c r="BF191" s="195">
        <f>IF(N191="snížená",J191,0)</f>
        <v>0</v>
      </c>
      <c r="BG191" s="195">
        <f>IF(N191="zákl. přenesená",J191,0)</f>
        <v>0</v>
      </c>
      <c r="BH191" s="195">
        <f>IF(N191="sníž. přenesená",J191,0)</f>
        <v>0</v>
      </c>
      <c r="BI191" s="195">
        <f>IF(N191="nulová",J191,0)</f>
        <v>0</v>
      </c>
      <c r="BJ191" s="14" t="s">
        <v>81</v>
      </c>
      <c r="BK191" s="195">
        <f>ROUND(I191*H191,2)</f>
        <v>0</v>
      </c>
      <c r="BL191" s="14" t="s">
        <v>162</v>
      </c>
      <c r="BM191" s="194" t="s">
        <v>329</v>
      </c>
    </row>
    <row r="192" spans="1:65" s="2" customFormat="1">
      <c r="A192" s="31"/>
      <c r="B192" s="32"/>
      <c r="C192" s="33"/>
      <c r="D192" s="196" t="s">
        <v>163</v>
      </c>
      <c r="E192" s="33"/>
      <c r="F192" s="197" t="s">
        <v>2121</v>
      </c>
      <c r="G192" s="33"/>
      <c r="H192" s="33"/>
      <c r="I192" s="198"/>
      <c r="J192" s="33"/>
      <c r="K192" s="33"/>
      <c r="L192" s="36"/>
      <c r="M192" s="199"/>
      <c r="N192" s="200"/>
      <c r="O192" s="68"/>
      <c r="P192" s="68"/>
      <c r="Q192" s="68"/>
      <c r="R192" s="68"/>
      <c r="S192" s="68"/>
      <c r="T192" s="69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T192" s="14" t="s">
        <v>163</v>
      </c>
      <c r="AU192" s="14" t="s">
        <v>83</v>
      </c>
    </row>
    <row r="193" spans="1:65" s="12" customFormat="1" ht="22.9" customHeight="1">
      <c r="B193" s="167"/>
      <c r="C193" s="168"/>
      <c r="D193" s="169" t="s">
        <v>72</v>
      </c>
      <c r="E193" s="181" t="s">
        <v>1028</v>
      </c>
      <c r="F193" s="181" t="s">
        <v>1029</v>
      </c>
      <c r="G193" s="168"/>
      <c r="H193" s="168"/>
      <c r="I193" s="171"/>
      <c r="J193" s="182">
        <f>BK193</f>
        <v>0</v>
      </c>
      <c r="K193" s="168"/>
      <c r="L193" s="173"/>
      <c r="M193" s="174"/>
      <c r="N193" s="175"/>
      <c r="O193" s="175"/>
      <c r="P193" s="176">
        <f>SUM(P194:P198)</f>
        <v>0</v>
      </c>
      <c r="Q193" s="175"/>
      <c r="R193" s="176">
        <f>SUM(R194:R198)</f>
        <v>0</v>
      </c>
      <c r="S193" s="175"/>
      <c r="T193" s="177">
        <f>SUM(T194:T198)</f>
        <v>0</v>
      </c>
      <c r="AR193" s="178" t="s">
        <v>81</v>
      </c>
      <c r="AT193" s="179" t="s">
        <v>72</v>
      </c>
      <c r="AU193" s="179" t="s">
        <v>81</v>
      </c>
      <c r="AY193" s="178" t="s">
        <v>155</v>
      </c>
      <c r="BK193" s="180">
        <f>SUM(BK194:BK198)</f>
        <v>0</v>
      </c>
    </row>
    <row r="194" spans="1:65" s="2" customFormat="1" ht="76.349999999999994" customHeight="1">
      <c r="A194" s="31"/>
      <c r="B194" s="32"/>
      <c r="C194" s="183" t="s">
        <v>253</v>
      </c>
      <c r="D194" s="183" t="s">
        <v>157</v>
      </c>
      <c r="E194" s="184" t="s">
        <v>2122</v>
      </c>
      <c r="F194" s="185" t="s">
        <v>2123</v>
      </c>
      <c r="G194" s="186" t="s">
        <v>235</v>
      </c>
      <c r="H194" s="187">
        <v>31.22</v>
      </c>
      <c r="I194" s="188"/>
      <c r="J194" s="189">
        <f>ROUND(I194*H194,2)</f>
        <v>0</v>
      </c>
      <c r="K194" s="185" t="s">
        <v>357</v>
      </c>
      <c r="L194" s="36"/>
      <c r="M194" s="190" t="s">
        <v>1</v>
      </c>
      <c r="N194" s="191" t="s">
        <v>38</v>
      </c>
      <c r="O194" s="68"/>
      <c r="P194" s="192">
        <f>O194*H194</f>
        <v>0</v>
      </c>
      <c r="Q194" s="192">
        <v>0</v>
      </c>
      <c r="R194" s="192">
        <f>Q194*H194</f>
        <v>0</v>
      </c>
      <c r="S194" s="192">
        <v>0</v>
      </c>
      <c r="T194" s="193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4" t="s">
        <v>162</v>
      </c>
      <c r="AT194" s="194" t="s">
        <v>157</v>
      </c>
      <c r="AU194" s="194" t="s">
        <v>83</v>
      </c>
      <c r="AY194" s="14" t="s">
        <v>155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14" t="s">
        <v>81</v>
      </c>
      <c r="BK194" s="195">
        <f>ROUND(I194*H194,2)</f>
        <v>0</v>
      </c>
      <c r="BL194" s="14" t="s">
        <v>162</v>
      </c>
      <c r="BM194" s="194" t="s">
        <v>255</v>
      </c>
    </row>
    <row r="195" spans="1:65" s="2" customFormat="1">
      <c r="A195" s="31"/>
      <c r="B195" s="32"/>
      <c r="C195" s="33"/>
      <c r="D195" s="196" t="s">
        <v>163</v>
      </c>
      <c r="E195" s="33"/>
      <c r="F195" s="197" t="s">
        <v>2124</v>
      </c>
      <c r="G195" s="33"/>
      <c r="H195" s="33"/>
      <c r="I195" s="198"/>
      <c r="J195" s="33"/>
      <c r="K195" s="33"/>
      <c r="L195" s="36"/>
      <c r="M195" s="199"/>
      <c r="N195" s="200"/>
      <c r="O195" s="68"/>
      <c r="P195" s="68"/>
      <c r="Q195" s="68"/>
      <c r="R195" s="68"/>
      <c r="S195" s="68"/>
      <c r="T195" s="69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4" t="s">
        <v>163</v>
      </c>
      <c r="AU195" s="14" t="s">
        <v>83</v>
      </c>
    </row>
    <row r="196" spans="1:65" s="2" customFormat="1" ht="19.5">
      <c r="A196" s="31"/>
      <c r="B196" s="32"/>
      <c r="C196" s="33"/>
      <c r="D196" s="201" t="s">
        <v>168</v>
      </c>
      <c r="E196" s="33"/>
      <c r="F196" s="202" t="s">
        <v>2125</v>
      </c>
      <c r="G196" s="33"/>
      <c r="H196" s="33"/>
      <c r="I196" s="198"/>
      <c r="J196" s="33"/>
      <c r="K196" s="33"/>
      <c r="L196" s="36"/>
      <c r="M196" s="199"/>
      <c r="N196" s="200"/>
      <c r="O196" s="68"/>
      <c r="P196" s="68"/>
      <c r="Q196" s="68"/>
      <c r="R196" s="68"/>
      <c r="S196" s="68"/>
      <c r="T196" s="69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T196" s="14" t="s">
        <v>168</v>
      </c>
      <c r="AU196" s="14" t="s">
        <v>83</v>
      </c>
    </row>
    <row r="197" spans="1:65" s="2" customFormat="1" ht="37.9" customHeight="1">
      <c r="A197" s="31"/>
      <c r="B197" s="32"/>
      <c r="C197" s="183" t="s">
        <v>340</v>
      </c>
      <c r="D197" s="183" t="s">
        <v>157</v>
      </c>
      <c r="E197" s="184" t="s">
        <v>2126</v>
      </c>
      <c r="F197" s="185" t="s">
        <v>2127</v>
      </c>
      <c r="G197" s="186" t="s">
        <v>235</v>
      </c>
      <c r="H197" s="187">
        <v>242.316</v>
      </c>
      <c r="I197" s="188"/>
      <c r="J197" s="189">
        <f>ROUND(I197*H197,2)</f>
        <v>0</v>
      </c>
      <c r="K197" s="185" t="s">
        <v>161</v>
      </c>
      <c r="L197" s="36"/>
      <c r="M197" s="190" t="s">
        <v>1</v>
      </c>
      <c r="N197" s="191" t="s">
        <v>38</v>
      </c>
      <c r="O197" s="68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3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4" t="s">
        <v>162</v>
      </c>
      <c r="AT197" s="194" t="s">
        <v>157</v>
      </c>
      <c r="AU197" s="194" t="s">
        <v>83</v>
      </c>
      <c r="AY197" s="14" t="s">
        <v>155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14" t="s">
        <v>81</v>
      </c>
      <c r="BK197" s="195">
        <f>ROUND(I197*H197,2)</f>
        <v>0</v>
      </c>
      <c r="BL197" s="14" t="s">
        <v>162</v>
      </c>
      <c r="BM197" s="194" t="s">
        <v>343</v>
      </c>
    </row>
    <row r="198" spans="1:65" s="2" customFormat="1">
      <c r="A198" s="31"/>
      <c r="B198" s="32"/>
      <c r="C198" s="33"/>
      <c r="D198" s="196" t="s">
        <v>163</v>
      </c>
      <c r="E198" s="33"/>
      <c r="F198" s="197" t="s">
        <v>2128</v>
      </c>
      <c r="G198" s="33"/>
      <c r="H198" s="33"/>
      <c r="I198" s="198"/>
      <c r="J198" s="33"/>
      <c r="K198" s="33"/>
      <c r="L198" s="36"/>
      <c r="M198" s="199"/>
      <c r="N198" s="200"/>
      <c r="O198" s="68"/>
      <c r="P198" s="68"/>
      <c r="Q198" s="68"/>
      <c r="R198" s="68"/>
      <c r="S198" s="68"/>
      <c r="T198" s="69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4" t="s">
        <v>163</v>
      </c>
      <c r="AU198" s="14" t="s">
        <v>83</v>
      </c>
    </row>
    <row r="199" spans="1:65" s="12" customFormat="1" ht="25.9" customHeight="1">
      <c r="B199" s="167"/>
      <c r="C199" s="168"/>
      <c r="D199" s="169" t="s">
        <v>72</v>
      </c>
      <c r="E199" s="170" t="s">
        <v>2129</v>
      </c>
      <c r="F199" s="170" t="s">
        <v>2130</v>
      </c>
      <c r="G199" s="168"/>
      <c r="H199" s="168"/>
      <c r="I199" s="171"/>
      <c r="J199" s="172">
        <f>BK199</f>
        <v>0</v>
      </c>
      <c r="K199" s="168"/>
      <c r="L199" s="173"/>
      <c r="M199" s="174"/>
      <c r="N199" s="175"/>
      <c r="O199" s="175"/>
      <c r="P199" s="176">
        <f>SUM(P200:P201)</f>
        <v>0</v>
      </c>
      <c r="Q199" s="175"/>
      <c r="R199" s="176">
        <f>SUM(R200:R201)</f>
        <v>0</v>
      </c>
      <c r="S199" s="175"/>
      <c r="T199" s="177">
        <f>SUM(T200:T201)</f>
        <v>0</v>
      </c>
      <c r="AR199" s="178" t="s">
        <v>81</v>
      </c>
      <c r="AT199" s="179" t="s">
        <v>72</v>
      </c>
      <c r="AU199" s="179" t="s">
        <v>73</v>
      </c>
      <c r="AY199" s="178" t="s">
        <v>155</v>
      </c>
      <c r="BK199" s="180">
        <f>SUM(BK200:BK201)</f>
        <v>0</v>
      </c>
    </row>
    <row r="200" spans="1:65" s="2" customFormat="1" ht="16.5" customHeight="1">
      <c r="A200" s="31"/>
      <c r="B200" s="32"/>
      <c r="C200" s="203" t="s">
        <v>345</v>
      </c>
      <c r="D200" s="203" t="s">
        <v>232</v>
      </c>
      <c r="E200" s="204" t="s">
        <v>2131</v>
      </c>
      <c r="F200" s="205" t="s">
        <v>2132</v>
      </c>
      <c r="G200" s="206" t="s">
        <v>2133</v>
      </c>
      <c r="H200" s="207">
        <v>1</v>
      </c>
      <c r="I200" s="208"/>
      <c r="J200" s="209">
        <f>ROUND(I200*H200,2)</f>
        <v>0</v>
      </c>
      <c r="K200" s="205" t="s">
        <v>1</v>
      </c>
      <c r="L200" s="210"/>
      <c r="M200" s="211" t="s">
        <v>1</v>
      </c>
      <c r="N200" s="212" t="s">
        <v>38</v>
      </c>
      <c r="O200" s="68"/>
      <c r="P200" s="192">
        <f>O200*H200</f>
        <v>0</v>
      </c>
      <c r="Q200" s="192">
        <v>0</v>
      </c>
      <c r="R200" s="192">
        <f>Q200*H200</f>
        <v>0</v>
      </c>
      <c r="S200" s="192">
        <v>0</v>
      </c>
      <c r="T200" s="193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4" t="s">
        <v>178</v>
      </c>
      <c r="AT200" s="194" t="s">
        <v>232</v>
      </c>
      <c r="AU200" s="194" t="s">
        <v>81</v>
      </c>
      <c r="AY200" s="14" t="s">
        <v>155</v>
      </c>
      <c r="BE200" s="195">
        <f>IF(N200="základní",J200,0)</f>
        <v>0</v>
      </c>
      <c r="BF200" s="195">
        <f>IF(N200="snížená",J200,0)</f>
        <v>0</v>
      </c>
      <c r="BG200" s="195">
        <f>IF(N200="zákl. přenesená",J200,0)</f>
        <v>0</v>
      </c>
      <c r="BH200" s="195">
        <f>IF(N200="sníž. přenesená",J200,0)</f>
        <v>0</v>
      </c>
      <c r="BI200" s="195">
        <f>IF(N200="nulová",J200,0)</f>
        <v>0</v>
      </c>
      <c r="BJ200" s="14" t="s">
        <v>81</v>
      </c>
      <c r="BK200" s="195">
        <f>ROUND(I200*H200,2)</f>
        <v>0</v>
      </c>
      <c r="BL200" s="14" t="s">
        <v>162</v>
      </c>
      <c r="BM200" s="194" t="s">
        <v>348</v>
      </c>
    </row>
    <row r="201" spans="1:65" s="2" customFormat="1" ht="409.5">
      <c r="A201" s="31"/>
      <c r="B201" s="32"/>
      <c r="C201" s="33"/>
      <c r="D201" s="201" t="s">
        <v>168</v>
      </c>
      <c r="E201" s="33"/>
      <c r="F201" s="222" t="s">
        <v>2134</v>
      </c>
      <c r="G201" s="33"/>
      <c r="H201" s="33"/>
      <c r="I201" s="198"/>
      <c r="J201" s="33"/>
      <c r="K201" s="33"/>
      <c r="L201" s="36"/>
      <c r="M201" s="199"/>
      <c r="N201" s="200"/>
      <c r="O201" s="68"/>
      <c r="P201" s="68"/>
      <c r="Q201" s="68"/>
      <c r="R201" s="68"/>
      <c r="S201" s="68"/>
      <c r="T201" s="69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T201" s="14" t="s">
        <v>168</v>
      </c>
      <c r="AU201" s="14" t="s">
        <v>81</v>
      </c>
    </row>
    <row r="202" spans="1:65" s="12" customFormat="1" ht="25.9" customHeight="1">
      <c r="B202" s="167"/>
      <c r="C202" s="168"/>
      <c r="D202" s="169" t="s">
        <v>72</v>
      </c>
      <c r="E202" s="170" t="s">
        <v>309</v>
      </c>
      <c r="F202" s="170" t="s">
        <v>310</v>
      </c>
      <c r="G202" s="168"/>
      <c r="H202" s="168"/>
      <c r="I202" s="171"/>
      <c r="J202" s="172">
        <f>BK202</f>
        <v>0</v>
      </c>
      <c r="K202" s="168"/>
      <c r="L202" s="173"/>
      <c r="M202" s="174"/>
      <c r="N202" s="175"/>
      <c r="O202" s="175"/>
      <c r="P202" s="176">
        <f>P203+P204+P211</f>
        <v>0</v>
      </c>
      <c r="Q202" s="175"/>
      <c r="R202" s="176">
        <f>R203+R204+R211</f>
        <v>0</v>
      </c>
      <c r="S202" s="175"/>
      <c r="T202" s="177">
        <f>T203+T204+T211</f>
        <v>0</v>
      </c>
      <c r="AR202" s="178" t="s">
        <v>83</v>
      </c>
      <c r="AT202" s="179" t="s">
        <v>72</v>
      </c>
      <c r="AU202" s="179" t="s">
        <v>73</v>
      </c>
      <c r="AY202" s="178" t="s">
        <v>155</v>
      </c>
      <c r="BK202" s="180">
        <f>BK203+BK204+BK211</f>
        <v>0</v>
      </c>
    </row>
    <row r="203" spans="1:65" s="12" customFormat="1" ht="22.9" customHeight="1">
      <c r="B203" s="167"/>
      <c r="C203" s="168"/>
      <c r="D203" s="169" t="s">
        <v>72</v>
      </c>
      <c r="E203" s="181" t="s">
        <v>311</v>
      </c>
      <c r="F203" s="181" t="s">
        <v>312</v>
      </c>
      <c r="G203" s="168"/>
      <c r="H203" s="168"/>
      <c r="I203" s="171"/>
      <c r="J203" s="182">
        <f>BK203</f>
        <v>0</v>
      </c>
      <c r="K203" s="168"/>
      <c r="L203" s="173"/>
      <c r="M203" s="174"/>
      <c r="N203" s="175"/>
      <c r="O203" s="175"/>
      <c r="P203" s="176">
        <v>0</v>
      </c>
      <c r="Q203" s="175"/>
      <c r="R203" s="176">
        <v>0</v>
      </c>
      <c r="S203" s="175"/>
      <c r="T203" s="177">
        <v>0</v>
      </c>
      <c r="AR203" s="178" t="s">
        <v>83</v>
      </c>
      <c r="AT203" s="179" t="s">
        <v>72</v>
      </c>
      <c r="AU203" s="179" t="s">
        <v>81</v>
      </c>
      <c r="AY203" s="178" t="s">
        <v>155</v>
      </c>
      <c r="BK203" s="180">
        <v>0</v>
      </c>
    </row>
    <row r="204" spans="1:65" s="12" customFormat="1" ht="22.9" customHeight="1">
      <c r="B204" s="167"/>
      <c r="C204" s="168"/>
      <c r="D204" s="169" t="s">
        <v>72</v>
      </c>
      <c r="E204" s="181" t="s">
        <v>2135</v>
      </c>
      <c r="F204" s="181" t="s">
        <v>2136</v>
      </c>
      <c r="G204" s="168"/>
      <c r="H204" s="168"/>
      <c r="I204" s="171"/>
      <c r="J204" s="182">
        <f>BK204</f>
        <v>0</v>
      </c>
      <c r="K204" s="168"/>
      <c r="L204" s="173"/>
      <c r="M204" s="174"/>
      <c r="N204" s="175"/>
      <c r="O204" s="175"/>
      <c r="P204" s="176">
        <f>SUM(P205:P210)</f>
        <v>0</v>
      </c>
      <c r="Q204" s="175"/>
      <c r="R204" s="176">
        <f>SUM(R205:R210)</f>
        <v>0</v>
      </c>
      <c r="S204" s="175"/>
      <c r="T204" s="177">
        <f>SUM(T205:T210)</f>
        <v>0</v>
      </c>
      <c r="AR204" s="178" t="s">
        <v>81</v>
      </c>
      <c r="AT204" s="179" t="s">
        <v>72</v>
      </c>
      <c r="AU204" s="179" t="s">
        <v>81</v>
      </c>
      <c r="AY204" s="178" t="s">
        <v>155</v>
      </c>
      <c r="BK204" s="180">
        <f>SUM(BK205:BK210)</f>
        <v>0</v>
      </c>
    </row>
    <row r="205" spans="1:65" s="2" customFormat="1" ht="16.5" customHeight="1">
      <c r="A205" s="31"/>
      <c r="B205" s="32"/>
      <c r="C205" s="183" t="s">
        <v>350</v>
      </c>
      <c r="D205" s="183" t="s">
        <v>157</v>
      </c>
      <c r="E205" s="184" t="s">
        <v>2137</v>
      </c>
      <c r="F205" s="185" t="s">
        <v>2138</v>
      </c>
      <c r="G205" s="186" t="s">
        <v>232</v>
      </c>
      <c r="H205" s="187">
        <v>40</v>
      </c>
      <c r="I205" s="188"/>
      <c r="J205" s="189">
        <f>ROUND(I205*H205,2)</f>
        <v>0</v>
      </c>
      <c r="K205" s="185" t="s">
        <v>1</v>
      </c>
      <c r="L205" s="36"/>
      <c r="M205" s="190" t="s">
        <v>1</v>
      </c>
      <c r="N205" s="191" t="s">
        <v>38</v>
      </c>
      <c r="O205" s="68"/>
      <c r="P205" s="192">
        <f>O205*H205</f>
        <v>0</v>
      </c>
      <c r="Q205" s="192">
        <v>0</v>
      </c>
      <c r="R205" s="192">
        <f>Q205*H205</f>
        <v>0</v>
      </c>
      <c r="S205" s="192">
        <v>0</v>
      </c>
      <c r="T205" s="193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4" t="s">
        <v>162</v>
      </c>
      <c r="AT205" s="194" t="s">
        <v>157</v>
      </c>
      <c r="AU205" s="194" t="s">
        <v>83</v>
      </c>
      <c r="AY205" s="14" t="s">
        <v>155</v>
      </c>
      <c r="BE205" s="195">
        <f>IF(N205="základní",J205,0)</f>
        <v>0</v>
      </c>
      <c r="BF205" s="195">
        <f>IF(N205="snížená",J205,0)</f>
        <v>0</v>
      </c>
      <c r="BG205" s="195">
        <f>IF(N205="zákl. přenesená",J205,0)</f>
        <v>0</v>
      </c>
      <c r="BH205" s="195">
        <f>IF(N205="sníž. přenesená",J205,0)</f>
        <v>0</v>
      </c>
      <c r="BI205" s="195">
        <f>IF(N205="nulová",J205,0)</f>
        <v>0</v>
      </c>
      <c r="BJ205" s="14" t="s">
        <v>81</v>
      </c>
      <c r="BK205" s="195">
        <f>ROUND(I205*H205,2)</f>
        <v>0</v>
      </c>
      <c r="BL205" s="14" t="s">
        <v>162</v>
      </c>
      <c r="BM205" s="194" t="s">
        <v>194</v>
      </c>
    </row>
    <row r="206" spans="1:65" s="2" customFormat="1" ht="29.25">
      <c r="A206" s="31"/>
      <c r="B206" s="32"/>
      <c r="C206" s="33"/>
      <c r="D206" s="201" t="s">
        <v>168</v>
      </c>
      <c r="E206" s="33"/>
      <c r="F206" s="202" t="s">
        <v>2139</v>
      </c>
      <c r="G206" s="33"/>
      <c r="H206" s="33"/>
      <c r="I206" s="198"/>
      <c r="J206" s="33"/>
      <c r="K206" s="33"/>
      <c r="L206" s="36"/>
      <c r="M206" s="199"/>
      <c r="N206" s="200"/>
      <c r="O206" s="68"/>
      <c r="P206" s="68"/>
      <c r="Q206" s="68"/>
      <c r="R206" s="68"/>
      <c r="S206" s="68"/>
      <c r="T206" s="69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4" t="s">
        <v>168</v>
      </c>
      <c r="AU206" s="14" t="s">
        <v>83</v>
      </c>
    </row>
    <row r="207" spans="1:65" s="2" customFormat="1" ht="16.5" customHeight="1">
      <c r="A207" s="31"/>
      <c r="B207" s="32"/>
      <c r="C207" s="203" t="s">
        <v>354</v>
      </c>
      <c r="D207" s="203" t="s">
        <v>232</v>
      </c>
      <c r="E207" s="204" t="s">
        <v>2140</v>
      </c>
      <c r="F207" s="205" t="s">
        <v>2141</v>
      </c>
      <c r="G207" s="206" t="s">
        <v>2142</v>
      </c>
      <c r="H207" s="207">
        <v>40</v>
      </c>
      <c r="I207" s="208"/>
      <c r="J207" s="209">
        <f>ROUND(I207*H207,2)</f>
        <v>0</v>
      </c>
      <c r="K207" s="205" t="s">
        <v>1</v>
      </c>
      <c r="L207" s="210"/>
      <c r="M207" s="211" t="s">
        <v>1</v>
      </c>
      <c r="N207" s="212" t="s">
        <v>38</v>
      </c>
      <c r="O207" s="68"/>
      <c r="P207" s="192">
        <f>O207*H207</f>
        <v>0</v>
      </c>
      <c r="Q207" s="192">
        <v>0</v>
      </c>
      <c r="R207" s="192">
        <f>Q207*H207</f>
        <v>0</v>
      </c>
      <c r="S207" s="192">
        <v>0</v>
      </c>
      <c r="T207" s="193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4" t="s">
        <v>178</v>
      </c>
      <c r="AT207" s="194" t="s">
        <v>232</v>
      </c>
      <c r="AU207" s="194" t="s">
        <v>83</v>
      </c>
      <c r="AY207" s="14" t="s">
        <v>155</v>
      </c>
      <c r="BE207" s="195">
        <f>IF(N207="základní",J207,0)</f>
        <v>0</v>
      </c>
      <c r="BF207" s="195">
        <f>IF(N207="snížená",J207,0)</f>
        <v>0</v>
      </c>
      <c r="BG207" s="195">
        <f>IF(N207="zákl. přenesená",J207,0)</f>
        <v>0</v>
      </c>
      <c r="BH207" s="195">
        <f>IF(N207="sníž. přenesená",J207,0)</f>
        <v>0</v>
      </c>
      <c r="BI207" s="195">
        <f>IF(N207="nulová",J207,0)</f>
        <v>0</v>
      </c>
      <c r="BJ207" s="14" t="s">
        <v>81</v>
      </c>
      <c r="BK207" s="195">
        <f>ROUND(I207*H207,2)</f>
        <v>0</v>
      </c>
      <c r="BL207" s="14" t="s">
        <v>162</v>
      </c>
      <c r="BM207" s="194" t="s">
        <v>222</v>
      </c>
    </row>
    <row r="208" spans="1:65" s="2" customFormat="1" ht="16.5" customHeight="1">
      <c r="A208" s="31"/>
      <c r="B208" s="32"/>
      <c r="C208" s="203" t="s">
        <v>359</v>
      </c>
      <c r="D208" s="203" t="s">
        <v>232</v>
      </c>
      <c r="E208" s="204" t="s">
        <v>2143</v>
      </c>
      <c r="F208" s="205" t="s">
        <v>2144</v>
      </c>
      <c r="G208" s="206" t="s">
        <v>2133</v>
      </c>
      <c r="H208" s="207">
        <v>4</v>
      </c>
      <c r="I208" s="208"/>
      <c r="J208" s="209">
        <f>ROUND(I208*H208,2)</f>
        <v>0</v>
      </c>
      <c r="K208" s="205" t="s">
        <v>1</v>
      </c>
      <c r="L208" s="210"/>
      <c r="M208" s="211" t="s">
        <v>1</v>
      </c>
      <c r="N208" s="212" t="s">
        <v>38</v>
      </c>
      <c r="O208" s="68"/>
      <c r="P208" s="192">
        <f>O208*H208</f>
        <v>0</v>
      </c>
      <c r="Q208" s="192">
        <v>0</v>
      </c>
      <c r="R208" s="192">
        <f>Q208*H208</f>
        <v>0</v>
      </c>
      <c r="S208" s="192">
        <v>0</v>
      </c>
      <c r="T208" s="193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4" t="s">
        <v>178</v>
      </c>
      <c r="AT208" s="194" t="s">
        <v>232</v>
      </c>
      <c r="AU208" s="194" t="s">
        <v>83</v>
      </c>
      <c r="AY208" s="14" t="s">
        <v>155</v>
      </c>
      <c r="BE208" s="195">
        <f>IF(N208="základní",J208,0)</f>
        <v>0</v>
      </c>
      <c r="BF208" s="195">
        <f>IF(N208="snížená",J208,0)</f>
        <v>0</v>
      </c>
      <c r="BG208" s="195">
        <f>IF(N208="zákl. přenesená",J208,0)</f>
        <v>0</v>
      </c>
      <c r="BH208" s="195">
        <f>IF(N208="sníž. přenesená",J208,0)</f>
        <v>0</v>
      </c>
      <c r="BI208" s="195">
        <f>IF(N208="nulová",J208,0)</f>
        <v>0</v>
      </c>
      <c r="BJ208" s="14" t="s">
        <v>81</v>
      </c>
      <c r="BK208" s="195">
        <f>ROUND(I208*H208,2)</f>
        <v>0</v>
      </c>
      <c r="BL208" s="14" t="s">
        <v>162</v>
      </c>
      <c r="BM208" s="194" t="s">
        <v>362</v>
      </c>
    </row>
    <row r="209" spans="1:65" s="2" customFormat="1" ht="16.5" customHeight="1">
      <c r="A209" s="31"/>
      <c r="B209" s="32"/>
      <c r="C209" s="203" t="s">
        <v>269</v>
      </c>
      <c r="D209" s="203" t="s">
        <v>232</v>
      </c>
      <c r="E209" s="204" t="s">
        <v>2145</v>
      </c>
      <c r="F209" s="205" t="s">
        <v>2146</v>
      </c>
      <c r="G209" s="206" t="s">
        <v>2133</v>
      </c>
      <c r="H209" s="207">
        <v>2</v>
      </c>
      <c r="I209" s="208"/>
      <c r="J209" s="209">
        <f>ROUND(I209*H209,2)</f>
        <v>0</v>
      </c>
      <c r="K209" s="205" t="s">
        <v>1</v>
      </c>
      <c r="L209" s="210"/>
      <c r="M209" s="211" t="s">
        <v>1</v>
      </c>
      <c r="N209" s="212" t="s">
        <v>38</v>
      </c>
      <c r="O209" s="68"/>
      <c r="P209" s="192">
        <f>O209*H209</f>
        <v>0</v>
      </c>
      <c r="Q209" s="192">
        <v>0</v>
      </c>
      <c r="R209" s="192">
        <f>Q209*H209</f>
        <v>0</v>
      </c>
      <c r="S209" s="192">
        <v>0</v>
      </c>
      <c r="T209" s="193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4" t="s">
        <v>178</v>
      </c>
      <c r="AT209" s="194" t="s">
        <v>232</v>
      </c>
      <c r="AU209" s="194" t="s">
        <v>83</v>
      </c>
      <c r="AY209" s="14" t="s">
        <v>155</v>
      </c>
      <c r="BE209" s="195">
        <f>IF(N209="základní",J209,0)</f>
        <v>0</v>
      </c>
      <c r="BF209" s="195">
        <f>IF(N209="snížená",J209,0)</f>
        <v>0</v>
      </c>
      <c r="BG209" s="195">
        <f>IF(N209="zákl. přenesená",J209,0)</f>
        <v>0</v>
      </c>
      <c r="BH209" s="195">
        <f>IF(N209="sníž. přenesená",J209,0)</f>
        <v>0</v>
      </c>
      <c r="BI209" s="195">
        <f>IF(N209="nulová",J209,0)</f>
        <v>0</v>
      </c>
      <c r="BJ209" s="14" t="s">
        <v>81</v>
      </c>
      <c r="BK209" s="195">
        <f>ROUND(I209*H209,2)</f>
        <v>0</v>
      </c>
      <c r="BL209" s="14" t="s">
        <v>162</v>
      </c>
      <c r="BM209" s="194" t="s">
        <v>366</v>
      </c>
    </row>
    <row r="210" spans="1:65" s="2" customFormat="1" ht="16.5" customHeight="1">
      <c r="A210" s="31"/>
      <c r="B210" s="32"/>
      <c r="C210" s="203" t="s">
        <v>368</v>
      </c>
      <c r="D210" s="203" t="s">
        <v>232</v>
      </c>
      <c r="E210" s="204" t="s">
        <v>2147</v>
      </c>
      <c r="F210" s="205" t="s">
        <v>2148</v>
      </c>
      <c r="G210" s="206" t="s">
        <v>2142</v>
      </c>
      <c r="H210" s="207">
        <v>5</v>
      </c>
      <c r="I210" s="208"/>
      <c r="J210" s="209">
        <f>ROUND(I210*H210,2)</f>
        <v>0</v>
      </c>
      <c r="K210" s="205" t="s">
        <v>1</v>
      </c>
      <c r="L210" s="210"/>
      <c r="M210" s="211" t="s">
        <v>1</v>
      </c>
      <c r="N210" s="212" t="s">
        <v>38</v>
      </c>
      <c r="O210" s="68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4" t="s">
        <v>178</v>
      </c>
      <c r="AT210" s="194" t="s">
        <v>232</v>
      </c>
      <c r="AU210" s="194" t="s">
        <v>83</v>
      </c>
      <c r="AY210" s="14" t="s">
        <v>155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14" t="s">
        <v>81</v>
      </c>
      <c r="BK210" s="195">
        <f>ROUND(I210*H210,2)</f>
        <v>0</v>
      </c>
      <c r="BL210" s="14" t="s">
        <v>162</v>
      </c>
      <c r="BM210" s="194" t="s">
        <v>371</v>
      </c>
    </row>
    <row r="211" spans="1:65" s="12" customFormat="1" ht="22.9" customHeight="1">
      <c r="B211" s="167"/>
      <c r="C211" s="168"/>
      <c r="D211" s="169" t="s">
        <v>72</v>
      </c>
      <c r="E211" s="181" t="s">
        <v>1492</v>
      </c>
      <c r="F211" s="181" t="s">
        <v>1493</v>
      </c>
      <c r="G211" s="168"/>
      <c r="H211" s="168"/>
      <c r="I211" s="171"/>
      <c r="J211" s="182">
        <f>BK211</f>
        <v>0</v>
      </c>
      <c r="K211" s="168"/>
      <c r="L211" s="173"/>
      <c r="M211" s="174"/>
      <c r="N211" s="175"/>
      <c r="O211" s="175"/>
      <c r="P211" s="176">
        <f>SUM(P212:P217)</f>
        <v>0</v>
      </c>
      <c r="Q211" s="175"/>
      <c r="R211" s="176">
        <f>SUM(R212:R217)</f>
        <v>0</v>
      </c>
      <c r="S211" s="175"/>
      <c r="T211" s="177">
        <f>SUM(T212:T217)</f>
        <v>0</v>
      </c>
      <c r="AR211" s="178" t="s">
        <v>83</v>
      </c>
      <c r="AT211" s="179" t="s">
        <v>72</v>
      </c>
      <c r="AU211" s="179" t="s">
        <v>81</v>
      </c>
      <c r="AY211" s="178" t="s">
        <v>155</v>
      </c>
      <c r="BK211" s="180">
        <f>SUM(BK212:BK217)</f>
        <v>0</v>
      </c>
    </row>
    <row r="212" spans="1:65" s="2" customFormat="1" ht="24.2" customHeight="1">
      <c r="A212" s="31"/>
      <c r="B212" s="32"/>
      <c r="C212" s="183" t="s">
        <v>274</v>
      </c>
      <c r="D212" s="183" t="s">
        <v>157</v>
      </c>
      <c r="E212" s="184" t="s">
        <v>2149</v>
      </c>
      <c r="F212" s="185" t="s">
        <v>2150</v>
      </c>
      <c r="G212" s="186" t="s">
        <v>160</v>
      </c>
      <c r="H212" s="187">
        <v>110</v>
      </c>
      <c r="I212" s="188"/>
      <c r="J212" s="189">
        <f>ROUND(I212*H212,2)</f>
        <v>0</v>
      </c>
      <c r="K212" s="185" t="s">
        <v>161</v>
      </c>
      <c r="L212" s="36"/>
      <c r="M212" s="190" t="s">
        <v>1</v>
      </c>
      <c r="N212" s="191" t="s">
        <v>38</v>
      </c>
      <c r="O212" s="68"/>
      <c r="P212" s="192">
        <f>O212*H212</f>
        <v>0</v>
      </c>
      <c r="Q212" s="192">
        <v>0</v>
      </c>
      <c r="R212" s="192">
        <f>Q212*H212</f>
        <v>0</v>
      </c>
      <c r="S212" s="192">
        <v>0</v>
      </c>
      <c r="T212" s="193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4" t="s">
        <v>206</v>
      </c>
      <c r="AT212" s="194" t="s">
        <v>157</v>
      </c>
      <c r="AU212" s="194" t="s">
        <v>83</v>
      </c>
      <c r="AY212" s="14" t="s">
        <v>155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14" t="s">
        <v>81</v>
      </c>
      <c r="BK212" s="195">
        <f>ROUND(I212*H212,2)</f>
        <v>0</v>
      </c>
      <c r="BL212" s="14" t="s">
        <v>206</v>
      </c>
      <c r="BM212" s="194" t="s">
        <v>375</v>
      </c>
    </row>
    <row r="213" spans="1:65" s="2" customFormat="1">
      <c r="A213" s="31"/>
      <c r="B213" s="32"/>
      <c r="C213" s="33"/>
      <c r="D213" s="196" t="s">
        <v>163</v>
      </c>
      <c r="E213" s="33"/>
      <c r="F213" s="197" t="s">
        <v>2151</v>
      </c>
      <c r="G213" s="33"/>
      <c r="H213" s="33"/>
      <c r="I213" s="198"/>
      <c r="J213" s="33"/>
      <c r="K213" s="33"/>
      <c r="L213" s="36"/>
      <c r="M213" s="199"/>
      <c r="N213" s="200"/>
      <c r="O213" s="68"/>
      <c r="P213" s="68"/>
      <c r="Q213" s="68"/>
      <c r="R213" s="68"/>
      <c r="S213" s="68"/>
      <c r="T213" s="69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T213" s="14" t="s">
        <v>163</v>
      </c>
      <c r="AU213" s="14" t="s">
        <v>83</v>
      </c>
    </row>
    <row r="214" spans="1:65" s="2" customFormat="1" ht="16.5" customHeight="1">
      <c r="A214" s="31"/>
      <c r="B214" s="32"/>
      <c r="C214" s="183" t="s">
        <v>377</v>
      </c>
      <c r="D214" s="183" t="s">
        <v>157</v>
      </c>
      <c r="E214" s="184" t="s">
        <v>2152</v>
      </c>
      <c r="F214" s="185" t="s">
        <v>2153</v>
      </c>
      <c r="G214" s="186" t="s">
        <v>160</v>
      </c>
      <c r="H214" s="187">
        <v>110</v>
      </c>
      <c r="I214" s="188"/>
      <c r="J214" s="189">
        <f>ROUND(I214*H214,2)</f>
        <v>0</v>
      </c>
      <c r="K214" s="185" t="s">
        <v>161</v>
      </c>
      <c r="L214" s="36"/>
      <c r="M214" s="190" t="s">
        <v>1</v>
      </c>
      <c r="N214" s="191" t="s">
        <v>38</v>
      </c>
      <c r="O214" s="68"/>
      <c r="P214" s="192">
        <f>O214*H214</f>
        <v>0</v>
      </c>
      <c r="Q214" s="192">
        <v>0</v>
      </c>
      <c r="R214" s="192">
        <f>Q214*H214</f>
        <v>0</v>
      </c>
      <c r="S214" s="192">
        <v>0</v>
      </c>
      <c r="T214" s="193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4" t="s">
        <v>206</v>
      </c>
      <c r="AT214" s="194" t="s">
        <v>157</v>
      </c>
      <c r="AU214" s="194" t="s">
        <v>83</v>
      </c>
      <c r="AY214" s="14" t="s">
        <v>155</v>
      </c>
      <c r="BE214" s="195">
        <f>IF(N214="základní",J214,0)</f>
        <v>0</v>
      </c>
      <c r="BF214" s="195">
        <f>IF(N214="snížená",J214,0)</f>
        <v>0</v>
      </c>
      <c r="BG214" s="195">
        <f>IF(N214="zákl. přenesená",J214,0)</f>
        <v>0</v>
      </c>
      <c r="BH214" s="195">
        <f>IF(N214="sníž. přenesená",J214,0)</f>
        <v>0</v>
      </c>
      <c r="BI214" s="195">
        <f>IF(N214="nulová",J214,0)</f>
        <v>0</v>
      </c>
      <c r="BJ214" s="14" t="s">
        <v>81</v>
      </c>
      <c r="BK214" s="195">
        <f>ROUND(I214*H214,2)</f>
        <v>0</v>
      </c>
      <c r="BL214" s="14" t="s">
        <v>206</v>
      </c>
      <c r="BM214" s="194" t="s">
        <v>380</v>
      </c>
    </row>
    <row r="215" spans="1:65" s="2" customFormat="1">
      <c r="A215" s="31"/>
      <c r="B215" s="32"/>
      <c r="C215" s="33"/>
      <c r="D215" s="196" t="s">
        <v>163</v>
      </c>
      <c r="E215" s="33"/>
      <c r="F215" s="197" t="s">
        <v>2154</v>
      </c>
      <c r="G215" s="33"/>
      <c r="H215" s="33"/>
      <c r="I215" s="198"/>
      <c r="J215" s="33"/>
      <c r="K215" s="33"/>
      <c r="L215" s="36"/>
      <c r="M215" s="199"/>
      <c r="N215" s="200"/>
      <c r="O215" s="68"/>
      <c r="P215" s="68"/>
      <c r="Q215" s="68"/>
      <c r="R215" s="68"/>
      <c r="S215" s="68"/>
      <c r="T215" s="69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T215" s="14" t="s">
        <v>163</v>
      </c>
      <c r="AU215" s="14" t="s">
        <v>83</v>
      </c>
    </row>
    <row r="216" spans="1:65" s="2" customFormat="1" ht="24.2" customHeight="1">
      <c r="A216" s="31"/>
      <c r="B216" s="32"/>
      <c r="C216" s="183" t="s">
        <v>279</v>
      </c>
      <c r="D216" s="183" t="s">
        <v>157</v>
      </c>
      <c r="E216" s="184" t="s">
        <v>2155</v>
      </c>
      <c r="F216" s="185" t="s">
        <v>2156</v>
      </c>
      <c r="G216" s="186" t="s">
        <v>160</v>
      </c>
      <c r="H216" s="187">
        <v>110</v>
      </c>
      <c r="I216" s="188"/>
      <c r="J216" s="189">
        <f>ROUND(I216*H216,2)</f>
        <v>0</v>
      </c>
      <c r="K216" s="185" t="s">
        <v>161</v>
      </c>
      <c r="L216" s="36"/>
      <c r="M216" s="190" t="s">
        <v>1</v>
      </c>
      <c r="N216" s="191" t="s">
        <v>38</v>
      </c>
      <c r="O216" s="68"/>
      <c r="P216" s="192">
        <f>O216*H216</f>
        <v>0</v>
      </c>
      <c r="Q216" s="192">
        <v>0</v>
      </c>
      <c r="R216" s="192">
        <f>Q216*H216</f>
        <v>0</v>
      </c>
      <c r="S216" s="192">
        <v>0</v>
      </c>
      <c r="T216" s="193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4" t="s">
        <v>206</v>
      </c>
      <c r="AT216" s="194" t="s">
        <v>157</v>
      </c>
      <c r="AU216" s="194" t="s">
        <v>83</v>
      </c>
      <c r="AY216" s="14" t="s">
        <v>155</v>
      </c>
      <c r="BE216" s="195">
        <f>IF(N216="základní",J216,0)</f>
        <v>0</v>
      </c>
      <c r="BF216" s="195">
        <f>IF(N216="snížená",J216,0)</f>
        <v>0</v>
      </c>
      <c r="BG216" s="195">
        <f>IF(N216="zákl. přenesená",J216,0)</f>
        <v>0</v>
      </c>
      <c r="BH216" s="195">
        <f>IF(N216="sníž. přenesená",J216,0)</f>
        <v>0</v>
      </c>
      <c r="BI216" s="195">
        <f>IF(N216="nulová",J216,0)</f>
        <v>0</v>
      </c>
      <c r="BJ216" s="14" t="s">
        <v>81</v>
      </c>
      <c r="BK216" s="195">
        <f>ROUND(I216*H216,2)</f>
        <v>0</v>
      </c>
      <c r="BL216" s="14" t="s">
        <v>206</v>
      </c>
      <c r="BM216" s="194" t="s">
        <v>384</v>
      </c>
    </row>
    <row r="217" spans="1:65" s="2" customFormat="1">
      <c r="A217" s="31"/>
      <c r="B217" s="32"/>
      <c r="C217" s="33"/>
      <c r="D217" s="196" t="s">
        <v>163</v>
      </c>
      <c r="E217" s="33"/>
      <c r="F217" s="197" t="s">
        <v>2157</v>
      </c>
      <c r="G217" s="33"/>
      <c r="H217" s="33"/>
      <c r="I217" s="198"/>
      <c r="J217" s="33"/>
      <c r="K217" s="33"/>
      <c r="L217" s="36"/>
      <c r="M217" s="199"/>
      <c r="N217" s="200"/>
      <c r="O217" s="68"/>
      <c r="P217" s="68"/>
      <c r="Q217" s="68"/>
      <c r="R217" s="68"/>
      <c r="S217" s="68"/>
      <c r="T217" s="69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T217" s="14" t="s">
        <v>163</v>
      </c>
      <c r="AU217" s="14" t="s">
        <v>83</v>
      </c>
    </row>
    <row r="218" spans="1:65" s="12" customFormat="1" ht="25.9" customHeight="1">
      <c r="B218" s="167"/>
      <c r="C218" s="168"/>
      <c r="D218" s="169" t="s">
        <v>72</v>
      </c>
      <c r="E218" s="170" t="s">
        <v>232</v>
      </c>
      <c r="F218" s="170" t="s">
        <v>419</v>
      </c>
      <c r="G218" s="168"/>
      <c r="H218" s="168"/>
      <c r="I218" s="171"/>
      <c r="J218" s="172">
        <f>BK218</f>
        <v>0</v>
      </c>
      <c r="K218" s="168"/>
      <c r="L218" s="173"/>
      <c r="M218" s="174"/>
      <c r="N218" s="175"/>
      <c r="O218" s="175"/>
      <c r="P218" s="176">
        <f>P219</f>
        <v>0</v>
      </c>
      <c r="Q218" s="175"/>
      <c r="R218" s="176">
        <f>R219</f>
        <v>0</v>
      </c>
      <c r="S218" s="175"/>
      <c r="T218" s="177">
        <f>T219</f>
        <v>0</v>
      </c>
      <c r="AR218" s="178" t="s">
        <v>170</v>
      </c>
      <c r="AT218" s="179" t="s">
        <v>72</v>
      </c>
      <c r="AU218" s="179" t="s">
        <v>73</v>
      </c>
      <c r="AY218" s="178" t="s">
        <v>155</v>
      </c>
      <c r="BK218" s="180">
        <f>BK219</f>
        <v>0</v>
      </c>
    </row>
    <row r="219" spans="1:65" s="12" customFormat="1" ht="22.9" customHeight="1">
      <c r="B219" s="167"/>
      <c r="C219" s="168"/>
      <c r="D219" s="169" t="s">
        <v>72</v>
      </c>
      <c r="E219" s="181" t="s">
        <v>1039</v>
      </c>
      <c r="F219" s="181" t="s">
        <v>1040</v>
      </c>
      <c r="G219" s="168"/>
      <c r="H219" s="168"/>
      <c r="I219" s="171"/>
      <c r="J219" s="182">
        <f>BK219</f>
        <v>0</v>
      </c>
      <c r="K219" s="168"/>
      <c r="L219" s="173"/>
      <c r="M219" s="174"/>
      <c r="N219" s="175"/>
      <c r="O219" s="175"/>
      <c r="P219" s="176">
        <f>SUM(P220:P222)</f>
        <v>0</v>
      </c>
      <c r="Q219" s="175"/>
      <c r="R219" s="176">
        <f>SUM(R220:R222)</f>
        <v>0</v>
      </c>
      <c r="S219" s="175"/>
      <c r="T219" s="177">
        <f>SUM(T220:T222)</f>
        <v>0</v>
      </c>
      <c r="AR219" s="178" t="s">
        <v>170</v>
      </c>
      <c r="AT219" s="179" t="s">
        <v>72</v>
      </c>
      <c r="AU219" s="179" t="s">
        <v>81</v>
      </c>
      <c r="AY219" s="178" t="s">
        <v>155</v>
      </c>
      <c r="BK219" s="180">
        <f>SUM(BK220:BK222)</f>
        <v>0</v>
      </c>
    </row>
    <row r="220" spans="1:65" s="2" customFormat="1" ht="24.2" customHeight="1">
      <c r="A220" s="31"/>
      <c r="B220" s="32"/>
      <c r="C220" s="183" t="s">
        <v>386</v>
      </c>
      <c r="D220" s="183" t="s">
        <v>157</v>
      </c>
      <c r="E220" s="184" t="s">
        <v>2158</v>
      </c>
      <c r="F220" s="185" t="s">
        <v>2159</v>
      </c>
      <c r="G220" s="186" t="s">
        <v>290</v>
      </c>
      <c r="H220" s="187">
        <v>2</v>
      </c>
      <c r="I220" s="188"/>
      <c r="J220" s="189">
        <f>ROUND(I220*H220,2)</f>
        <v>0</v>
      </c>
      <c r="K220" s="185" t="s">
        <v>1</v>
      </c>
      <c r="L220" s="36"/>
      <c r="M220" s="190" t="s">
        <v>1</v>
      </c>
      <c r="N220" s="191" t="s">
        <v>38</v>
      </c>
      <c r="O220" s="68"/>
      <c r="P220" s="192">
        <f>O220*H220</f>
        <v>0</v>
      </c>
      <c r="Q220" s="192">
        <v>0</v>
      </c>
      <c r="R220" s="192">
        <f>Q220*H220</f>
        <v>0</v>
      </c>
      <c r="S220" s="192">
        <v>0</v>
      </c>
      <c r="T220" s="193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4" t="s">
        <v>255</v>
      </c>
      <c r="AT220" s="194" t="s">
        <v>157</v>
      </c>
      <c r="AU220" s="194" t="s">
        <v>83</v>
      </c>
      <c r="AY220" s="14" t="s">
        <v>155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14" t="s">
        <v>81</v>
      </c>
      <c r="BK220" s="195">
        <f>ROUND(I220*H220,2)</f>
        <v>0</v>
      </c>
      <c r="BL220" s="14" t="s">
        <v>255</v>
      </c>
      <c r="BM220" s="194" t="s">
        <v>389</v>
      </c>
    </row>
    <row r="221" spans="1:65" s="2" customFormat="1" ht="24.2" customHeight="1">
      <c r="A221" s="31"/>
      <c r="B221" s="32"/>
      <c r="C221" s="183" t="s">
        <v>284</v>
      </c>
      <c r="D221" s="183" t="s">
        <v>157</v>
      </c>
      <c r="E221" s="184" t="s">
        <v>2160</v>
      </c>
      <c r="F221" s="185" t="s">
        <v>2161</v>
      </c>
      <c r="G221" s="186" t="s">
        <v>290</v>
      </c>
      <c r="H221" s="187">
        <v>1</v>
      </c>
      <c r="I221" s="188"/>
      <c r="J221" s="189">
        <f>ROUND(I221*H221,2)</f>
        <v>0</v>
      </c>
      <c r="K221" s="185" t="s">
        <v>161</v>
      </c>
      <c r="L221" s="36"/>
      <c r="M221" s="190" t="s">
        <v>1</v>
      </c>
      <c r="N221" s="191" t="s">
        <v>38</v>
      </c>
      <c r="O221" s="68"/>
      <c r="P221" s="192">
        <f>O221*H221</f>
        <v>0</v>
      </c>
      <c r="Q221" s="192">
        <v>0</v>
      </c>
      <c r="R221" s="192">
        <f>Q221*H221</f>
        <v>0</v>
      </c>
      <c r="S221" s="192">
        <v>0</v>
      </c>
      <c r="T221" s="193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4" t="s">
        <v>255</v>
      </c>
      <c r="AT221" s="194" t="s">
        <v>157</v>
      </c>
      <c r="AU221" s="194" t="s">
        <v>83</v>
      </c>
      <c r="AY221" s="14" t="s">
        <v>155</v>
      </c>
      <c r="BE221" s="195">
        <f>IF(N221="základní",J221,0)</f>
        <v>0</v>
      </c>
      <c r="BF221" s="195">
        <f>IF(N221="snížená",J221,0)</f>
        <v>0</v>
      </c>
      <c r="BG221" s="195">
        <f>IF(N221="zákl. přenesená",J221,0)</f>
        <v>0</v>
      </c>
      <c r="BH221" s="195">
        <f>IF(N221="sníž. přenesená",J221,0)</f>
        <v>0</v>
      </c>
      <c r="BI221" s="195">
        <f>IF(N221="nulová",J221,0)</f>
        <v>0</v>
      </c>
      <c r="BJ221" s="14" t="s">
        <v>81</v>
      </c>
      <c r="BK221" s="195">
        <f>ROUND(I221*H221,2)</f>
        <v>0</v>
      </c>
      <c r="BL221" s="14" t="s">
        <v>255</v>
      </c>
      <c r="BM221" s="194" t="s">
        <v>400</v>
      </c>
    </row>
    <row r="222" spans="1:65" s="2" customFormat="1">
      <c r="A222" s="31"/>
      <c r="B222" s="32"/>
      <c r="C222" s="33"/>
      <c r="D222" s="196" t="s">
        <v>163</v>
      </c>
      <c r="E222" s="33"/>
      <c r="F222" s="197" t="s">
        <v>2162</v>
      </c>
      <c r="G222" s="33"/>
      <c r="H222" s="33"/>
      <c r="I222" s="198"/>
      <c r="J222" s="33"/>
      <c r="K222" s="33"/>
      <c r="L222" s="36"/>
      <c r="M222" s="213"/>
      <c r="N222" s="214"/>
      <c r="O222" s="215"/>
      <c r="P222" s="215"/>
      <c r="Q222" s="215"/>
      <c r="R222" s="215"/>
      <c r="S222" s="215"/>
      <c r="T222" s="216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T222" s="14" t="s">
        <v>163</v>
      </c>
      <c r="AU222" s="14" t="s">
        <v>83</v>
      </c>
    </row>
    <row r="223" spans="1:65" s="2" customFormat="1" ht="6.95" customHeight="1">
      <c r="A223" s="31"/>
      <c r="B223" s="51"/>
      <c r="C223" s="52"/>
      <c r="D223" s="52"/>
      <c r="E223" s="52"/>
      <c r="F223" s="52"/>
      <c r="G223" s="52"/>
      <c r="H223" s="52"/>
      <c r="I223" s="52"/>
      <c r="J223" s="52"/>
      <c r="K223" s="52"/>
      <c r="L223" s="36"/>
      <c r="M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</row>
  </sheetData>
  <sheetProtection algorithmName="SHA-512" hashValue="nKySkrIqVL/XBBuWZaKeizAO1tZhTTrruMPhBOKNVPchuGHKUQ/tzsD7ugpobOIdYmw7ufPyrI9XZ67QwCeAAQ==" saltValue="xeXHdyeTvZce5dIlxTb7EQ==" spinCount="100000" sheet="1" objects="1" scenarios="1" formatColumns="0" formatRows="0" autoFilter="0"/>
  <autoFilter ref="C130:K222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hyperlinks>
    <hyperlink ref="F135" r:id="rId1"/>
    <hyperlink ref="F138" r:id="rId2"/>
    <hyperlink ref="F140" r:id="rId3"/>
    <hyperlink ref="F142" r:id="rId4"/>
    <hyperlink ref="F144" r:id="rId5"/>
    <hyperlink ref="F146" r:id="rId6"/>
    <hyperlink ref="F148" r:id="rId7"/>
    <hyperlink ref="F152" r:id="rId8"/>
    <hyperlink ref="F155" r:id="rId9"/>
    <hyperlink ref="F158" r:id="rId10"/>
    <hyperlink ref="F161" r:id="rId11"/>
    <hyperlink ref="F164" r:id="rId12"/>
    <hyperlink ref="F168" r:id="rId13"/>
    <hyperlink ref="F170" r:id="rId14"/>
    <hyperlink ref="F172" r:id="rId15"/>
    <hyperlink ref="F174" r:id="rId16"/>
    <hyperlink ref="F178" r:id="rId17"/>
    <hyperlink ref="F181" r:id="rId18"/>
    <hyperlink ref="F184" r:id="rId19"/>
    <hyperlink ref="F187" r:id="rId20"/>
    <hyperlink ref="F190" r:id="rId21"/>
    <hyperlink ref="F192" r:id="rId22"/>
    <hyperlink ref="F195" r:id="rId23"/>
    <hyperlink ref="F198" r:id="rId24"/>
    <hyperlink ref="F213" r:id="rId25"/>
    <hyperlink ref="F215" r:id="rId26"/>
    <hyperlink ref="F217" r:id="rId27"/>
    <hyperlink ref="F222" r:id="rId2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B3:H22"/>
  <sheetViews>
    <sheetView workbookViewId="0">
      <selection activeCell="U18" sqref="U18"/>
    </sheetView>
  </sheetViews>
  <sheetFormatPr defaultRowHeight="11.25"/>
  <cols>
    <col min="2" max="2" width="13.6640625" customWidth="1"/>
    <col min="3" max="3" width="14.1640625" customWidth="1"/>
    <col min="4" max="4" width="15" customWidth="1"/>
    <col min="5" max="5" width="14.5" customWidth="1"/>
    <col min="6" max="6" width="14.33203125" customWidth="1"/>
    <col min="7" max="7" width="14.33203125" style="1" customWidth="1"/>
    <col min="8" max="8" width="25.83203125" customWidth="1"/>
  </cols>
  <sheetData>
    <row r="3" spans="2:8" ht="15">
      <c r="B3" s="223" t="s">
        <v>2164</v>
      </c>
      <c r="C3" s="589" t="s">
        <v>2163</v>
      </c>
      <c r="D3" s="589"/>
      <c r="E3" s="589"/>
      <c r="F3" s="589"/>
      <c r="G3" s="589"/>
      <c r="H3" s="589"/>
    </row>
    <row r="4" spans="2:8" ht="12" thickBot="1"/>
    <row r="5" spans="2:8" s="1" customFormat="1" ht="22.5" customHeight="1" thickBot="1">
      <c r="F5" s="592" t="s">
        <v>2185</v>
      </c>
      <c r="G5" s="593"/>
      <c r="H5" s="229">
        <f>SUM(H8:H22)</f>
        <v>0</v>
      </c>
    </row>
    <row r="6" spans="2:8" s="1" customFormat="1" ht="12" thickBot="1"/>
    <row r="7" spans="2:8" ht="18.75" customHeight="1" thickBot="1">
      <c r="B7" s="227" t="s">
        <v>2167</v>
      </c>
      <c r="C7" s="595" t="s">
        <v>2184</v>
      </c>
      <c r="D7" s="596"/>
      <c r="E7" s="596"/>
      <c r="F7" s="596"/>
      <c r="G7" s="597"/>
      <c r="H7" s="228" t="s">
        <v>2169</v>
      </c>
    </row>
    <row r="8" spans="2:8" ht="35.25" customHeight="1">
      <c r="B8" s="226" t="s">
        <v>2165</v>
      </c>
      <c r="C8" s="590" t="s">
        <v>2171</v>
      </c>
      <c r="D8" s="590"/>
      <c r="E8" s="590"/>
      <c r="F8" s="590"/>
      <c r="G8" s="590"/>
      <c r="H8" s="231">
        <v>0</v>
      </c>
    </row>
    <row r="9" spans="2:8" ht="38.25" customHeight="1">
      <c r="B9" s="224" t="s">
        <v>2166</v>
      </c>
      <c r="C9" s="591" t="s">
        <v>2170</v>
      </c>
      <c r="D9" s="591"/>
      <c r="E9" s="591"/>
      <c r="F9" s="591"/>
      <c r="G9" s="591"/>
      <c r="H9" s="232">
        <v>0</v>
      </c>
    </row>
    <row r="10" spans="2:8" ht="53.25" customHeight="1">
      <c r="B10" s="224" t="s">
        <v>2168</v>
      </c>
      <c r="C10" s="591" t="s">
        <v>2186</v>
      </c>
      <c r="D10" s="591"/>
      <c r="E10" s="591"/>
      <c r="F10" s="591"/>
      <c r="G10" s="591"/>
      <c r="H10" s="232">
        <v>0</v>
      </c>
    </row>
    <row r="11" spans="2:8" ht="36.75" customHeight="1">
      <c r="B11" s="224" t="s">
        <v>2172</v>
      </c>
      <c r="C11" s="591" t="s">
        <v>2197</v>
      </c>
      <c r="D11" s="591"/>
      <c r="E11" s="591"/>
      <c r="F11" s="591"/>
      <c r="G11" s="591"/>
      <c r="H11" s="232">
        <v>0</v>
      </c>
    </row>
    <row r="12" spans="2:8" ht="36.75" customHeight="1">
      <c r="B12" s="224" t="s">
        <v>2173</v>
      </c>
      <c r="C12" s="591" t="s">
        <v>2193</v>
      </c>
      <c r="D12" s="591"/>
      <c r="E12" s="591"/>
      <c r="F12" s="591"/>
      <c r="G12" s="591"/>
      <c r="H12" s="232">
        <v>0</v>
      </c>
    </row>
    <row r="13" spans="2:8" ht="39.75" customHeight="1">
      <c r="B13" s="224" t="s">
        <v>2174</v>
      </c>
      <c r="C13" s="591" t="s">
        <v>2195</v>
      </c>
      <c r="D13" s="591"/>
      <c r="E13" s="591"/>
      <c r="F13" s="591"/>
      <c r="G13" s="591"/>
      <c r="H13" s="232">
        <v>0</v>
      </c>
    </row>
    <row r="14" spans="2:8" ht="32.25" customHeight="1">
      <c r="B14" s="224" t="s">
        <v>2175</v>
      </c>
      <c r="C14" s="591" t="s">
        <v>2194</v>
      </c>
      <c r="D14" s="591"/>
      <c r="E14" s="591"/>
      <c r="F14" s="591"/>
      <c r="G14" s="591"/>
      <c r="H14" s="232">
        <v>0</v>
      </c>
    </row>
    <row r="15" spans="2:8" ht="36" customHeight="1">
      <c r="B15" s="224" t="s">
        <v>2176</v>
      </c>
      <c r="C15" s="591" t="s">
        <v>2196</v>
      </c>
      <c r="D15" s="591"/>
      <c r="E15" s="591"/>
      <c r="F15" s="591"/>
      <c r="G15" s="591"/>
      <c r="H15" s="232">
        <v>0</v>
      </c>
    </row>
    <row r="16" spans="2:8" ht="42.75" customHeight="1">
      <c r="B16" s="224" t="s">
        <v>2177</v>
      </c>
      <c r="C16" s="591" t="s">
        <v>2531</v>
      </c>
      <c r="D16" s="591"/>
      <c r="E16" s="591"/>
      <c r="F16" s="591"/>
      <c r="G16" s="591"/>
      <c r="H16" s="232">
        <v>0</v>
      </c>
    </row>
    <row r="17" spans="2:8" ht="40.5" customHeight="1">
      <c r="B17" s="224" t="s">
        <v>2178</v>
      </c>
      <c r="C17" s="591" t="s">
        <v>2532</v>
      </c>
      <c r="D17" s="591"/>
      <c r="E17" s="591"/>
      <c r="F17" s="591"/>
      <c r="G17" s="591"/>
      <c r="H17" s="232">
        <v>0</v>
      </c>
    </row>
    <row r="18" spans="2:8" ht="35.25" customHeight="1">
      <c r="B18" s="224" t="s">
        <v>2179</v>
      </c>
      <c r="C18" s="591"/>
      <c r="D18" s="591"/>
      <c r="E18" s="591"/>
      <c r="F18" s="591"/>
      <c r="G18" s="591"/>
      <c r="H18" s="232">
        <v>0</v>
      </c>
    </row>
    <row r="19" spans="2:8" ht="36.75" customHeight="1">
      <c r="B19" s="224" t="s">
        <v>2180</v>
      </c>
      <c r="C19" s="591"/>
      <c r="D19" s="591"/>
      <c r="E19" s="591"/>
      <c r="F19" s="591"/>
      <c r="G19" s="591"/>
      <c r="H19" s="232">
        <v>0</v>
      </c>
    </row>
    <row r="20" spans="2:8" ht="34.5" customHeight="1">
      <c r="B20" s="224" t="s">
        <v>2181</v>
      </c>
      <c r="C20" s="591"/>
      <c r="D20" s="591"/>
      <c r="E20" s="591"/>
      <c r="F20" s="591"/>
      <c r="G20" s="591"/>
      <c r="H20" s="232">
        <v>0</v>
      </c>
    </row>
    <row r="21" spans="2:8" ht="33" customHeight="1">
      <c r="B21" s="224" t="s">
        <v>2182</v>
      </c>
      <c r="C21" s="591"/>
      <c r="D21" s="591"/>
      <c r="E21" s="591"/>
      <c r="F21" s="591"/>
      <c r="G21" s="591"/>
      <c r="H21" s="232">
        <v>0</v>
      </c>
    </row>
    <row r="22" spans="2:8" ht="37.5" customHeight="1" thickBot="1">
      <c r="B22" s="225" t="s">
        <v>2183</v>
      </c>
      <c r="C22" s="594"/>
      <c r="D22" s="594"/>
      <c r="E22" s="594"/>
      <c r="F22" s="594"/>
      <c r="G22" s="594"/>
      <c r="H22" s="233">
        <v>0</v>
      </c>
    </row>
  </sheetData>
  <sheetProtection algorithmName="SHA-512" hashValue="ZIKUF9RhUyROgtawz4+T8M0HhdO+jtqSJ39G0ByWXeUD/F8Q83hglSWsUxfuszVDBW2lE2gJGDOI7UFADwmDGQ==" saltValue="O1yT8c2FXYKsIsQKuX5ikQ==" spinCount="100000" sheet="1" objects="1" scenarios="1" formatColumns="0" formatRows="0"/>
  <protectedRanges>
    <protectedRange sqref="H8:H22" name="Oblast1"/>
  </protectedRanges>
  <mergeCells count="18">
    <mergeCell ref="C19:G19"/>
    <mergeCell ref="C20:G20"/>
    <mergeCell ref="C21:G21"/>
    <mergeCell ref="C22:G22"/>
    <mergeCell ref="C7:G7"/>
    <mergeCell ref="C15:G15"/>
    <mergeCell ref="C16:G16"/>
    <mergeCell ref="C17:G17"/>
    <mergeCell ref="C11:G11"/>
    <mergeCell ref="C12:G12"/>
    <mergeCell ref="C13:G13"/>
    <mergeCell ref="C14:G14"/>
    <mergeCell ref="C3:H3"/>
    <mergeCell ref="C8:G8"/>
    <mergeCell ref="C9:G9"/>
    <mergeCell ref="C10:G10"/>
    <mergeCell ref="C18:G18"/>
    <mergeCell ref="F5:G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2:BM299"/>
  <sheetViews>
    <sheetView showGridLines="0" topLeftCell="A203" workbookViewId="0">
      <selection activeCell="K200" sqref="K200:K20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56" width="9.33203125" style="1"/>
    <col min="57" max="57" width="10.1640625" style="1" bestFit="1" customWidth="1"/>
    <col min="58" max="62" width="9.33203125" style="1"/>
    <col min="63" max="63" width="11.83203125" style="1" customWidth="1"/>
    <col min="64" max="65" width="9.33203125" style="1"/>
  </cols>
  <sheetData>
    <row r="2" spans="1:46" s="1" customFormat="1" ht="36.950000000000003" customHeight="1"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14" t="s">
        <v>82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115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569" t="str">
        <f>'Rekapitulace stavby'!K6</f>
        <v>Rozšíření TN Litvínov etapa I.</v>
      </c>
      <c r="F7" s="570"/>
      <c r="G7" s="570"/>
      <c r="H7" s="570"/>
      <c r="L7" s="17"/>
    </row>
    <row r="8" spans="1:46" s="2" customFormat="1" ht="12" customHeight="1">
      <c r="A8" s="31"/>
      <c r="B8" s="36"/>
      <c r="C8" s="31"/>
      <c r="D8" s="109" t="s">
        <v>116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571" t="s">
        <v>117</v>
      </c>
      <c r="F9" s="572"/>
      <c r="G9" s="572"/>
      <c r="H9" s="57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19. 6. 2024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573" t="str">
        <f>'Rekapitulace stavby'!E14</f>
        <v>Vyplň údaj</v>
      </c>
      <c r="F18" s="574"/>
      <c r="G18" s="574"/>
      <c r="H18" s="57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575" t="s">
        <v>1</v>
      </c>
      <c r="F27" s="575"/>
      <c r="G27" s="575"/>
      <c r="H27" s="57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ROUND(J133,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ROUND((SUM(BE133:BE298)),  2)</f>
        <v>0</v>
      </c>
      <c r="G33" s="31"/>
      <c r="H33" s="31"/>
      <c r="I33" s="121">
        <v>0.21</v>
      </c>
      <c r="J33" s="120">
        <f>ROUND(((SUM(BE133:BE298))*I33),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ROUND((SUM(BF133:BF298)),  2)</f>
        <v>0</v>
      </c>
      <c r="G34" s="31"/>
      <c r="H34" s="31"/>
      <c r="I34" s="121">
        <v>0.12</v>
      </c>
      <c r="J34" s="120">
        <f>ROUND(((SUM(BF133:BF298))*I34),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ROUND((SUM(BG133:BG298)),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ROUND((SUM(BH133:BH298)),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ROUND((SUM(BI133:BI298)),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118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567" t="str">
        <f>E7</f>
        <v>Rozšíření TN Litvínov etapa I.</v>
      </c>
      <c r="F85" s="568"/>
      <c r="G85" s="568"/>
      <c r="H85" s="56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116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527" t="str">
        <f>E9</f>
        <v>InO 01-D1.1 - Pripojka ho...</v>
      </c>
      <c r="F87" s="566"/>
      <c r="G87" s="566"/>
      <c r="H87" s="56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19. 6. 2024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119</v>
      </c>
      <c r="D94" s="141"/>
      <c r="E94" s="141"/>
      <c r="F94" s="141"/>
      <c r="G94" s="141"/>
      <c r="H94" s="141"/>
      <c r="I94" s="141"/>
      <c r="J94" s="142" t="s">
        <v>120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121</v>
      </c>
      <c r="D96" s="33"/>
      <c r="E96" s="33"/>
      <c r="F96" s="33"/>
      <c r="G96" s="33"/>
      <c r="H96" s="33"/>
      <c r="I96" s="33"/>
      <c r="J96" s="81">
        <f>J133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122</v>
      </c>
    </row>
    <row r="97" spans="2:12" s="9" customFormat="1" ht="24.95" customHeight="1">
      <c r="B97" s="144"/>
      <c r="C97" s="145"/>
      <c r="D97" s="146" t="s">
        <v>123</v>
      </c>
      <c r="E97" s="147"/>
      <c r="F97" s="147"/>
      <c r="G97" s="147"/>
      <c r="H97" s="147"/>
      <c r="I97" s="147"/>
      <c r="J97" s="148">
        <f>J134</f>
        <v>0</v>
      </c>
      <c r="K97" s="145"/>
      <c r="L97" s="149"/>
    </row>
    <row r="98" spans="2:12" s="10" customFormat="1" ht="19.899999999999999" customHeight="1">
      <c r="B98" s="150"/>
      <c r="C98" s="151"/>
      <c r="D98" s="152" t="s">
        <v>124</v>
      </c>
      <c r="E98" s="153"/>
      <c r="F98" s="153"/>
      <c r="G98" s="153"/>
      <c r="H98" s="153"/>
      <c r="I98" s="153"/>
      <c r="J98" s="154">
        <f>J135</f>
        <v>0</v>
      </c>
      <c r="K98" s="151"/>
      <c r="L98" s="155"/>
    </row>
    <row r="99" spans="2:12" s="10" customFormat="1" ht="19.899999999999999" customHeight="1">
      <c r="B99" s="150"/>
      <c r="C99" s="151"/>
      <c r="D99" s="152" t="s">
        <v>125</v>
      </c>
      <c r="E99" s="153"/>
      <c r="F99" s="153"/>
      <c r="G99" s="153"/>
      <c r="H99" s="153"/>
      <c r="I99" s="153"/>
      <c r="J99" s="154">
        <f>J178</f>
        <v>0</v>
      </c>
      <c r="K99" s="151"/>
      <c r="L99" s="155"/>
    </row>
    <row r="100" spans="2:12" s="10" customFormat="1" ht="19.899999999999999" customHeight="1">
      <c r="B100" s="150"/>
      <c r="C100" s="151"/>
      <c r="D100" s="152" t="s">
        <v>126</v>
      </c>
      <c r="E100" s="153"/>
      <c r="F100" s="153"/>
      <c r="G100" s="153"/>
      <c r="H100" s="153"/>
      <c r="I100" s="153"/>
      <c r="J100" s="154">
        <f>J191</f>
        <v>0</v>
      </c>
      <c r="K100" s="151"/>
      <c r="L100" s="155"/>
    </row>
    <row r="101" spans="2:12" s="10" customFormat="1" ht="19.899999999999999" customHeight="1">
      <c r="B101" s="150"/>
      <c r="C101" s="151"/>
      <c r="D101" s="152" t="s">
        <v>127</v>
      </c>
      <c r="E101" s="153"/>
      <c r="F101" s="153"/>
      <c r="G101" s="153"/>
      <c r="H101" s="153"/>
      <c r="I101" s="153"/>
      <c r="J101" s="154">
        <f>J198</f>
        <v>0</v>
      </c>
      <c r="K101" s="151"/>
      <c r="L101" s="155"/>
    </row>
    <row r="102" spans="2:12" s="9" customFormat="1" ht="24.95" customHeight="1">
      <c r="B102" s="144"/>
      <c r="C102" s="145"/>
      <c r="D102" s="146" t="s">
        <v>128</v>
      </c>
      <c r="E102" s="147"/>
      <c r="F102" s="147"/>
      <c r="G102" s="147"/>
      <c r="H102" s="147"/>
      <c r="I102" s="147"/>
      <c r="J102" s="148">
        <f>J211</f>
        <v>0</v>
      </c>
      <c r="K102" s="145"/>
      <c r="L102" s="149"/>
    </row>
    <row r="103" spans="2:12" s="10" customFormat="1" ht="19.899999999999999" customHeight="1">
      <c r="B103" s="150"/>
      <c r="C103" s="151"/>
      <c r="D103" s="152" t="s">
        <v>129</v>
      </c>
      <c r="E103" s="153"/>
      <c r="F103" s="153"/>
      <c r="G103" s="153"/>
      <c r="H103" s="153"/>
      <c r="I103" s="153"/>
      <c r="J103" s="154">
        <f>J212</f>
        <v>0</v>
      </c>
      <c r="K103" s="151"/>
      <c r="L103" s="155"/>
    </row>
    <row r="104" spans="2:12" s="10" customFormat="1" ht="19.899999999999999" customHeight="1">
      <c r="B104" s="150"/>
      <c r="C104" s="151"/>
      <c r="D104" s="152" t="s">
        <v>130</v>
      </c>
      <c r="E104" s="153"/>
      <c r="F104" s="153"/>
      <c r="G104" s="153"/>
      <c r="H104" s="153"/>
      <c r="I104" s="153"/>
      <c r="J104" s="154">
        <f>J222</f>
        <v>0</v>
      </c>
      <c r="K104" s="151"/>
      <c r="L104" s="155"/>
    </row>
    <row r="105" spans="2:12" s="10" customFormat="1" ht="19.899999999999999" customHeight="1">
      <c r="B105" s="150"/>
      <c r="C105" s="151"/>
      <c r="D105" s="152" t="s">
        <v>131</v>
      </c>
      <c r="E105" s="153"/>
      <c r="F105" s="153"/>
      <c r="G105" s="153"/>
      <c r="H105" s="153"/>
      <c r="I105" s="153"/>
      <c r="J105" s="154">
        <f>J242</f>
        <v>0</v>
      </c>
      <c r="K105" s="151"/>
      <c r="L105" s="155"/>
    </row>
    <row r="106" spans="2:12" s="9" customFormat="1" ht="24.95" customHeight="1">
      <c r="B106" s="144"/>
      <c r="C106" s="145"/>
      <c r="D106" s="146" t="s">
        <v>132</v>
      </c>
      <c r="E106" s="147"/>
      <c r="F106" s="147"/>
      <c r="G106" s="147"/>
      <c r="H106" s="147"/>
      <c r="I106" s="147"/>
      <c r="J106" s="148">
        <f>J258</f>
        <v>0</v>
      </c>
      <c r="K106" s="145"/>
      <c r="L106" s="149"/>
    </row>
    <row r="107" spans="2:12" s="10" customFormat="1" ht="19.899999999999999" customHeight="1">
      <c r="B107" s="150"/>
      <c r="C107" s="151"/>
      <c r="D107" s="152" t="s">
        <v>133</v>
      </c>
      <c r="E107" s="153"/>
      <c r="F107" s="153"/>
      <c r="G107" s="153"/>
      <c r="H107" s="153"/>
      <c r="I107" s="153"/>
      <c r="J107" s="154">
        <f>J259</f>
        <v>0</v>
      </c>
      <c r="K107" s="151"/>
      <c r="L107" s="155"/>
    </row>
    <row r="108" spans="2:12" s="9" customFormat="1" ht="24.95" customHeight="1">
      <c r="B108" s="144"/>
      <c r="C108" s="145"/>
      <c r="D108" s="146" t="s">
        <v>134</v>
      </c>
      <c r="E108" s="147"/>
      <c r="F108" s="147"/>
      <c r="G108" s="147"/>
      <c r="H108" s="147"/>
      <c r="I108" s="147"/>
      <c r="J108" s="148">
        <f>J263</f>
        <v>0</v>
      </c>
      <c r="K108" s="145"/>
      <c r="L108" s="149"/>
    </row>
    <row r="109" spans="2:12" s="9" customFormat="1" ht="24.95" customHeight="1">
      <c r="B109" s="144"/>
      <c r="C109" s="145"/>
      <c r="D109" s="146" t="s">
        <v>135</v>
      </c>
      <c r="E109" s="147"/>
      <c r="F109" s="147"/>
      <c r="G109" s="147"/>
      <c r="H109" s="147"/>
      <c r="I109" s="147"/>
      <c r="J109" s="148">
        <f>J270</f>
        <v>0</v>
      </c>
      <c r="K109" s="145"/>
      <c r="L109" s="149"/>
    </row>
    <row r="110" spans="2:12" s="10" customFormat="1" ht="19.899999999999999" customHeight="1">
      <c r="B110" s="150"/>
      <c r="C110" s="151"/>
      <c r="D110" s="152" t="s">
        <v>136</v>
      </c>
      <c r="E110" s="153"/>
      <c r="F110" s="153"/>
      <c r="G110" s="153"/>
      <c r="H110" s="153"/>
      <c r="I110" s="153"/>
      <c r="J110" s="154">
        <f>J271</f>
        <v>0</v>
      </c>
      <c r="K110" s="151"/>
      <c r="L110" s="155"/>
    </row>
    <row r="111" spans="2:12" s="10" customFormat="1" ht="19.899999999999999" customHeight="1">
      <c r="B111" s="150"/>
      <c r="C111" s="151"/>
      <c r="D111" s="152" t="s">
        <v>137</v>
      </c>
      <c r="E111" s="153"/>
      <c r="F111" s="153"/>
      <c r="G111" s="153"/>
      <c r="H111" s="153"/>
      <c r="I111" s="153"/>
      <c r="J111" s="154">
        <f>J285</f>
        <v>0</v>
      </c>
      <c r="K111" s="151"/>
      <c r="L111" s="155"/>
    </row>
    <row r="112" spans="2:12" s="10" customFormat="1" ht="19.899999999999999" customHeight="1">
      <c r="B112" s="150"/>
      <c r="C112" s="151"/>
      <c r="D112" s="152" t="s">
        <v>138</v>
      </c>
      <c r="E112" s="153"/>
      <c r="F112" s="153"/>
      <c r="G112" s="153"/>
      <c r="H112" s="153"/>
      <c r="I112" s="153"/>
      <c r="J112" s="154">
        <f>J292</f>
        <v>0</v>
      </c>
      <c r="K112" s="151"/>
      <c r="L112" s="155"/>
    </row>
    <row r="113" spans="1:31" s="10" customFormat="1" ht="19.899999999999999" customHeight="1">
      <c r="B113" s="150"/>
      <c r="C113" s="151"/>
      <c r="D113" s="152" t="s">
        <v>139</v>
      </c>
      <c r="E113" s="153"/>
      <c r="F113" s="153"/>
      <c r="G113" s="153"/>
      <c r="H113" s="153"/>
      <c r="I113" s="153"/>
      <c r="J113" s="154">
        <f>J295</f>
        <v>0</v>
      </c>
      <c r="K113" s="151"/>
      <c r="L113" s="155"/>
    </row>
    <row r="114" spans="1:31" s="2" customFormat="1" ht="21.7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9" spans="1:31" s="2" customFormat="1" ht="6.95" customHeight="1">
      <c r="A119" s="31"/>
      <c r="B119" s="53"/>
      <c r="C119" s="54"/>
      <c r="D119" s="54"/>
      <c r="E119" s="54"/>
      <c r="F119" s="54"/>
      <c r="G119" s="54"/>
      <c r="H119" s="54"/>
      <c r="I119" s="54"/>
      <c r="J119" s="54"/>
      <c r="K119" s="54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4.95" customHeight="1">
      <c r="A120" s="31"/>
      <c r="B120" s="32"/>
      <c r="C120" s="20" t="s">
        <v>140</v>
      </c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16</v>
      </c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3"/>
      <c r="D123" s="33"/>
      <c r="E123" s="567" t="str">
        <f>E7</f>
        <v>Rozšíření TN Litvínov etapa I.</v>
      </c>
      <c r="F123" s="568"/>
      <c r="G123" s="568"/>
      <c r="H123" s="568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116</v>
      </c>
      <c r="D124" s="33"/>
      <c r="E124" s="33"/>
      <c r="F124" s="33"/>
      <c r="G124" s="33"/>
      <c r="H124" s="33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6.5" customHeight="1">
      <c r="A125" s="31"/>
      <c r="B125" s="32"/>
      <c r="C125" s="33"/>
      <c r="D125" s="33"/>
      <c r="E125" s="527" t="str">
        <f>E9</f>
        <v>InO 01-D1.1 - Pripojka ho...</v>
      </c>
      <c r="F125" s="566"/>
      <c r="G125" s="566"/>
      <c r="H125" s="566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6" t="s">
        <v>20</v>
      </c>
      <c r="D127" s="33"/>
      <c r="E127" s="33"/>
      <c r="F127" s="24" t="str">
        <f>F12</f>
        <v xml:space="preserve"> </v>
      </c>
      <c r="G127" s="33"/>
      <c r="H127" s="33"/>
      <c r="I127" s="26" t="s">
        <v>22</v>
      </c>
      <c r="J127" s="63" t="str">
        <f>IF(J12="","",J12)</f>
        <v>19. 6. 2024</v>
      </c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48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6" t="s">
        <v>24</v>
      </c>
      <c r="D129" s="33"/>
      <c r="E129" s="33"/>
      <c r="F129" s="24" t="str">
        <f>E15</f>
        <v xml:space="preserve"> </v>
      </c>
      <c r="G129" s="33"/>
      <c r="H129" s="33"/>
      <c r="I129" s="26" t="s">
        <v>29</v>
      </c>
      <c r="J129" s="29" t="str">
        <f>E21</f>
        <v xml:space="preserve"> </v>
      </c>
      <c r="K129" s="33"/>
      <c r="L129" s="48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6" t="s">
        <v>27</v>
      </c>
      <c r="D130" s="33"/>
      <c r="E130" s="33"/>
      <c r="F130" s="24" t="str">
        <f>IF(E18="","",E18)</f>
        <v>Vyplň údaj</v>
      </c>
      <c r="G130" s="33"/>
      <c r="H130" s="33"/>
      <c r="I130" s="26" t="s">
        <v>31</v>
      </c>
      <c r="J130" s="29" t="str">
        <f>E24</f>
        <v xml:space="preserve"> </v>
      </c>
      <c r="K130" s="33"/>
      <c r="L130" s="48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0.35" customHeight="1">
      <c r="A131" s="31"/>
      <c r="B131" s="32"/>
      <c r="C131" s="33"/>
      <c r="D131" s="33"/>
      <c r="E131" s="33"/>
      <c r="F131" s="33"/>
      <c r="G131" s="33"/>
      <c r="H131" s="33"/>
      <c r="I131" s="33"/>
      <c r="J131" s="33"/>
      <c r="K131" s="33"/>
      <c r="L131" s="48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11" customFormat="1" ht="29.25" customHeight="1">
      <c r="A132" s="156"/>
      <c r="B132" s="157"/>
      <c r="C132" s="158" t="s">
        <v>141</v>
      </c>
      <c r="D132" s="159" t="s">
        <v>58</v>
      </c>
      <c r="E132" s="159" t="s">
        <v>54</v>
      </c>
      <c r="F132" s="159" t="s">
        <v>55</v>
      </c>
      <c r="G132" s="159" t="s">
        <v>142</v>
      </c>
      <c r="H132" s="159" t="s">
        <v>143</v>
      </c>
      <c r="I132" s="159" t="s">
        <v>144</v>
      </c>
      <c r="J132" s="159" t="s">
        <v>120</v>
      </c>
      <c r="K132" s="160" t="s">
        <v>145</v>
      </c>
      <c r="L132" s="161"/>
      <c r="M132" s="72" t="s">
        <v>1</v>
      </c>
      <c r="N132" s="73" t="s">
        <v>37</v>
      </c>
      <c r="O132" s="73" t="s">
        <v>146</v>
      </c>
      <c r="P132" s="73" t="s">
        <v>147</v>
      </c>
      <c r="Q132" s="73" t="s">
        <v>148</v>
      </c>
      <c r="R132" s="73" t="s">
        <v>149</v>
      </c>
      <c r="S132" s="73" t="s">
        <v>150</v>
      </c>
      <c r="T132" s="74" t="s">
        <v>151</v>
      </c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</row>
    <row r="133" spans="1:65" s="2" customFormat="1" ht="22.9" customHeight="1">
      <c r="A133" s="31"/>
      <c r="B133" s="32"/>
      <c r="C133" s="79" t="s">
        <v>152</v>
      </c>
      <c r="D133" s="33"/>
      <c r="E133" s="33"/>
      <c r="F133" s="33"/>
      <c r="G133" s="33"/>
      <c r="H133" s="33"/>
      <c r="I133" s="33"/>
      <c r="J133" s="162">
        <f>BK133</f>
        <v>0</v>
      </c>
      <c r="K133" s="33"/>
      <c r="L133" s="36"/>
      <c r="M133" s="75"/>
      <c r="N133" s="163"/>
      <c r="O133" s="76"/>
      <c r="P133" s="164">
        <f>P134+P211+P258+P263+P270</f>
        <v>0</v>
      </c>
      <c r="Q133" s="76"/>
      <c r="R133" s="164">
        <f>R134+R211+R258+R263+R270</f>
        <v>10.21454</v>
      </c>
      <c r="S133" s="76"/>
      <c r="T133" s="165">
        <f>T134+T211+T258+T263+T270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4" t="s">
        <v>72</v>
      </c>
      <c r="AU133" s="14" t="s">
        <v>122</v>
      </c>
      <c r="BK133" s="166">
        <f>BK134+BK211+BK258+BK263+BK270</f>
        <v>0</v>
      </c>
    </row>
    <row r="134" spans="1:65" s="12" customFormat="1" ht="25.9" customHeight="1">
      <c r="B134" s="167"/>
      <c r="C134" s="168"/>
      <c r="D134" s="169" t="s">
        <v>72</v>
      </c>
      <c r="E134" s="170" t="s">
        <v>153</v>
      </c>
      <c r="F134" s="170" t="s">
        <v>154</v>
      </c>
      <c r="G134" s="168"/>
      <c r="H134" s="168"/>
      <c r="I134" s="171"/>
      <c r="J134" s="172">
        <f>BK134</f>
        <v>0</v>
      </c>
      <c r="K134" s="168"/>
      <c r="L134" s="173"/>
      <c r="M134" s="174"/>
      <c r="N134" s="175"/>
      <c r="O134" s="175"/>
      <c r="P134" s="176">
        <f>P135+P178+P191+P198</f>
        <v>0</v>
      </c>
      <c r="Q134" s="175"/>
      <c r="R134" s="176">
        <f>R135+R178+R191+R198</f>
        <v>8.6400000000000001E-3</v>
      </c>
      <c r="S134" s="175"/>
      <c r="T134" s="177">
        <f>T135+T178+T191+T198</f>
        <v>0</v>
      </c>
      <c r="AR134" s="178" t="s">
        <v>81</v>
      </c>
      <c r="AT134" s="179" t="s">
        <v>72</v>
      </c>
      <c r="AU134" s="179" t="s">
        <v>73</v>
      </c>
      <c r="AY134" s="178" t="s">
        <v>155</v>
      </c>
      <c r="BK134" s="180">
        <f>BK135+BK178+BK191+BK198+BK201</f>
        <v>0</v>
      </c>
    </row>
    <row r="135" spans="1:65" s="12" customFormat="1" ht="22.9" customHeight="1">
      <c r="B135" s="167"/>
      <c r="C135" s="168"/>
      <c r="D135" s="169" t="s">
        <v>72</v>
      </c>
      <c r="E135" s="181" t="s">
        <v>81</v>
      </c>
      <c r="F135" s="181" t="s">
        <v>156</v>
      </c>
      <c r="G135" s="168"/>
      <c r="H135" s="168"/>
      <c r="I135" s="171"/>
      <c r="J135" s="182">
        <f>BK135</f>
        <v>0</v>
      </c>
      <c r="K135" s="168"/>
      <c r="L135" s="173"/>
      <c r="M135" s="174"/>
      <c r="N135" s="175"/>
      <c r="O135" s="175"/>
      <c r="P135" s="176">
        <f>SUM(P136:P177)</f>
        <v>0</v>
      </c>
      <c r="Q135" s="175"/>
      <c r="R135" s="176">
        <f>SUM(R136:R177)</f>
        <v>8.6400000000000001E-3</v>
      </c>
      <c r="S135" s="175"/>
      <c r="T135" s="177">
        <f>SUM(T136:T177)</f>
        <v>0</v>
      </c>
      <c r="AR135" s="178" t="s">
        <v>81</v>
      </c>
      <c r="AT135" s="179" t="s">
        <v>72</v>
      </c>
      <c r="AU135" s="179" t="s">
        <v>81</v>
      </c>
      <c r="AY135" s="178" t="s">
        <v>155</v>
      </c>
      <c r="BK135" s="180">
        <f>SUM(BK136:BK177)</f>
        <v>0</v>
      </c>
    </row>
    <row r="136" spans="1:65" s="2" customFormat="1" ht="66.75" customHeight="1">
      <c r="A136" s="31"/>
      <c r="B136" s="32"/>
      <c r="C136" s="183" t="s">
        <v>81</v>
      </c>
      <c r="D136" s="183" t="s">
        <v>157</v>
      </c>
      <c r="E136" s="184" t="s">
        <v>158</v>
      </c>
      <c r="F136" s="185" t="s">
        <v>159</v>
      </c>
      <c r="G136" s="186" t="s">
        <v>160</v>
      </c>
      <c r="H136" s="187">
        <v>60</v>
      </c>
      <c r="I136" s="188"/>
      <c r="J136" s="189">
        <f>ROUND(I136*H136,2)</f>
        <v>0</v>
      </c>
      <c r="K136" s="185" t="s">
        <v>161</v>
      </c>
      <c r="L136" s="36"/>
      <c r="M136" s="190" t="s">
        <v>1</v>
      </c>
      <c r="N136" s="191" t="s">
        <v>38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162</v>
      </c>
      <c r="AT136" s="194" t="s">
        <v>157</v>
      </c>
      <c r="AU136" s="194" t="s">
        <v>83</v>
      </c>
      <c r="AY136" s="14" t="s">
        <v>155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4" t="s">
        <v>81</v>
      </c>
      <c r="BK136" s="195">
        <f>ROUND(I136*H136,2)</f>
        <v>0</v>
      </c>
      <c r="BL136" s="14" t="s">
        <v>162</v>
      </c>
      <c r="BM136" s="194" t="s">
        <v>83</v>
      </c>
    </row>
    <row r="137" spans="1:65" s="2" customFormat="1">
      <c r="A137" s="31"/>
      <c r="B137" s="32"/>
      <c r="C137" s="33"/>
      <c r="D137" s="196" t="s">
        <v>163</v>
      </c>
      <c r="E137" s="33"/>
      <c r="F137" s="197" t="s">
        <v>164</v>
      </c>
      <c r="G137" s="33"/>
      <c r="H137" s="33"/>
      <c r="I137" s="198"/>
      <c r="J137" s="33"/>
      <c r="K137" s="33"/>
      <c r="L137" s="36"/>
      <c r="M137" s="199"/>
      <c r="N137" s="200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163</v>
      </c>
      <c r="AU137" s="14" t="s">
        <v>83</v>
      </c>
    </row>
    <row r="138" spans="1:65" s="2" customFormat="1" ht="62.65" customHeight="1">
      <c r="A138" s="31"/>
      <c r="B138" s="32"/>
      <c r="C138" s="183" t="s">
        <v>83</v>
      </c>
      <c r="D138" s="183" t="s">
        <v>157</v>
      </c>
      <c r="E138" s="184" t="s">
        <v>165</v>
      </c>
      <c r="F138" s="185" t="s">
        <v>166</v>
      </c>
      <c r="G138" s="186" t="s">
        <v>160</v>
      </c>
      <c r="H138" s="187">
        <v>290</v>
      </c>
      <c r="I138" s="188"/>
      <c r="J138" s="189">
        <f>ROUND(I138*H138,2)</f>
        <v>0</v>
      </c>
      <c r="K138" s="185" t="s">
        <v>161</v>
      </c>
      <c r="L138" s="36"/>
      <c r="M138" s="190" t="s">
        <v>1</v>
      </c>
      <c r="N138" s="191" t="s">
        <v>38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162</v>
      </c>
      <c r="AT138" s="194" t="s">
        <v>157</v>
      </c>
      <c r="AU138" s="194" t="s">
        <v>83</v>
      </c>
      <c r="AY138" s="14" t="s">
        <v>155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14" t="s">
        <v>81</v>
      </c>
      <c r="BK138" s="195">
        <f>ROUND(I138*H138,2)</f>
        <v>0</v>
      </c>
      <c r="BL138" s="14" t="s">
        <v>162</v>
      </c>
      <c r="BM138" s="194" t="s">
        <v>162</v>
      </c>
    </row>
    <row r="139" spans="1:65" s="2" customFormat="1">
      <c r="A139" s="31"/>
      <c r="B139" s="32"/>
      <c r="C139" s="33"/>
      <c r="D139" s="196" t="s">
        <v>163</v>
      </c>
      <c r="E139" s="33"/>
      <c r="F139" s="197" t="s">
        <v>167</v>
      </c>
      <c r="G139" s="33"/>
      <c r="H139" s="33"/>
      <c r="I139" s="198"/>
      <c r="J139" s="33"/>
      <c r="K139" s="33"/>
      <c r="L139" s="36"/>
      <c r="M139" s="199"/>
      <c r="N139" s="200"/>
      <c r="O139" s="68"/>
      <c r="P139" s="68"/>
      <c r="Q139" s="68"/>
      <c r="R139" s="68"/>
      <c r="S139" s="68"/>
      <c r="T139" s="69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4" t="s">
        <v>163</v>
      </c>
      <c r="AU139" s="14" t="s">
        <v>83</v>
      </c>
    </row>
    <row r="140" spans="1:65" s="2" customFormat="1" ht="19.5">
      <c r="A140" s="31"/>
      <c r="B140" s="32"/>
      <c r="C140" s="33"/>
      <c r="D140" s="201" t="s">
        <v>168</v>
      </c>
      <c r="E140" s="33"/>
      <c r="F140" s="202" t="s">
        <v>169</v>
      </c>
      <c r="G140" s="33"/>
      <c r="H140" s="33"/>
      <c r="I140" s="198"/>
      <c r="J140" s="33"/>
      <c r="K140" s="33"/>
      <c r="L140" s="36"/>
      <c r="M140" s="199"/>
      <c r="N140" s="200"/>
      <c r="O140" s="68"/>
      <c r="P140" s="68"/>
      <c r="Q140" s="68"/>
      <c r="R140" s="68"/>
      <c r="S140" s="68"/>
      <c r="T140" s="69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4" t="s">
        <v>168</v>
      </c>
      <c r="AU140" s="14" t="s">
        <v>83</v>
      </c>
    </row>
    <row r="141" spans="1:65" s="2" customFormat="1" ht="49.15" customHeight="1">
      <c r="A141" s="31"/>
      <c r="B141" s="32"/>
      <c r="C141" s="183" t="s">
        <v>170</v>
      </c>
      <c r="D141" s="183" t="s">
        <v>157</v>
      </c>
      <c r="E141" s="184" t="s">
        <v>171</v>
      </c>
      <c r="F141" s="185" t="s">
        <v>172</v>
      </c>
      <c r="G141" s="186" t="s">
        <v>173</v>
      </c>
      <c r="H141" s="187">
        <v>55</v>
      </c>
      <c r="I141" s="188"/>
      <c r="J141" s="189">
        <f>ROUND(I141*H141,2)</f>
        <v>0</v>
      </c>
      <c r="K141" s="185" t="s">
        <v>161</v>
      </c>
      <c r="L141" s="36"/>
      <c r="M141" s="190" t="s">
        <v>1</v>
      </c>
      <c r="N141" s="191" t="s">
        <v>38</v>
      </c>
      <c r="O141" s="68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4" t="s">
        <v>162</v>
      </c>
      <c r="AT141" s="194" t="s">
        <v>157</v>
      </c>
      <c r="AU141" s="194" t="s">
        <v>83</v>
      </c>
      <c r="AY141" s="14" t="s">
        <v>155</v>
      </c>
      <c r="BE141" s="195">
        <f>IF(N141="základní",J141,0)</f>
        <v>0</v>
      </c>
      <c r="BF141" s="195">
        <f>IF(N141="snížená",J141,0)</f>
        <v>0</v>
      </c>
      <c r="BG141" s="195">
        <f>IF(N141="zákl. přenesená",J141,0)</f>
        <v>0</v>
      </c>
      <c r="BH141" s="195">
        <f>IF(N141="sníž. přenesená",J141,0)</f>
        <v>0</v>
      </c>
      <c r="BI141" s="195">
        <f>IF(N141="nulová",J141,0)</f>
        <v>0</v>
      </c>
      <c r="BJ141" s="14" t="s">
        <v>81</v>
      </c>
      <c r="BK141" s="195">
        <f>ROUND(I141*H141,2)</f>
        <v>0</v>
      </c>
      <c r="BL141" s="14" t="s">
        <v>162</v>
      </c>
      <c r="BM141" s="194" t="s">
        <v>174</v>
      </c>
    </row>
    <row r="142" spans="1:65" s="2" customFormat="1">
      <c r="A142" s="31"/>
      <c r="B142" s="32"/>
      <c r="C142" s="33"/>
      <c r="D142" s="196" t="s">
        <v>163</v>
      </c>
      <c r="E142" s="33"/>
      <c r="F142" s="197" t="s">
        <v>175</v>
      </c>
      <c r="G142" s="33"/>
      <c r="H142" s="33"/>
      <c r="I142" s="198"/>
      <c r="J142" s="33"/>
      <c r="K142" s="33"/>
      <c r="L142" s="36"/>
      <c r="M142" s="199"/>
      <c r="N142" s="200"/>
      <c r="O142" s="68"/>
      <c r="P142" s="68"/>
      <c r="Q142" s="68"/>
      <c r="R142" s="68"/>
      <c r="S142" s="68"/>
      <c r="T142" s="69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4" t="s">
        <v>163</v>
      </c>
      <c r="AU142" s="14" t="s">
        <v>83</v>
      </c>
    </row>
    <row r="143" spans="1:65" s="2" customFormat="1" ht="49.15" customHeight="1">
      <c r="A143" s="31"/>
      <c r="B143" s="32"/>
      <c r="C143" s="183" t="s">
        <v>162</v>
      </c>
      <c r="D143" s="183" t="s">
        <v>157</v>
      </c>
      <c r="E143" s="184" t="s">
        <v>176</v>
      </c>
      <c r="F143" s="185" t="s">
        <v>177</v>
      </c>
      <c r="G143" s="186" t="s">
        <v>160</v>
      </c>
      <c r="H143" s="187">
        <v>45</v>
      </c>
      <c r="I143" s="188"/>
      <c r="J143" s="189">
        <f>ROUND(I143*H143,2)</f>
        <v>0</v>
      </c>
      <c r="K143" s="185" t="s">
        <v>161</v>
      </c>
      <c r="L143" s="36"/>
      <c r="M143" s="190" t="s">
        <v>1</v>
      </c>
      <c r="N143" s="191" t="s">
        <v>38</v>
      </c>
      <c r="O143" s="68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162</v>
      </c>
      <c r="AT143" s="194" t="s">
        <v>157</v>
      </c>
      <c r="AU143" s="194" t="s">
        <v>83</v>
      </c>
      <c r="AY143" s="14" t="s">
        <v>155</v>
      </c>
      <c r="BE143" s="195">
        <f>IF(N143="základní",J143,0)</f>
        <v>0</v>
      </c>
      <c r="BF143" s="195">
        <f>IF(N143="snížená",J143,0)</f>
        <v>0</v>
      </c>
      <c r="BG143" s="195">
        <f>IF(N143="zákl. přenesená",J143,0)</f>
        <v>0</v>
      </c>
      <c r="BH143" s="195">
        <f>IF(N143="sníž. přenesená",J143,0)</f>
        <v>0</v>
      </c>
      <c r="BI143" s="195">
        <f>IF(N143="nulová",J143,0)</f>
        <v>0</v>
      </c>
      <c r="BJ143" s="14" t="s">
        <v>81</v>
      </c>
      <c r="BK143" s="195">
        <f>ROUND(I143*H143,2)</f>
        <v>0</v>
      </c>
      <c r="BL143" s="14" t="s">
        <v>162</v>
      </c>
      <c r="BM143" s="194" t="s">
        <v>178</v>
      </c>
    </row>
    <row r="144" spans="1:65" s="2" customFormat="1">
      <c r="A144" s="31"/>
      <c r="B144" s="32"/>
      <c r="C144" s="33"/>
      <c r="D144" s="196" t="s">
        <v>163</v>
      </c>
      <c r="E144" s="33"/>
      <c r="F144" s="197" t="s">
        <v>179</v>
      </c>
      <c r="G144" s="33"/>
      <c r="H144" s="33"/>
      <c r="I144" s="198"/>
      <c r="J144" s="33"/>
      <c r="K144" s="33"/>
      <c r="L144" s="36"/>
      <c r="M144" s="199"/>
      <c r="N144" s="200"/>
      <c r="O144" s="68"/>
      <c r="P144" s="68"/>
      <c r="Q144" s="68"/>
      <c r="R144" s="68"/>
      <c r="S144" s="68"/>
      <c r="T144" s="69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4" t="s">
        <v>163</v>
      </c>
      <c r="AU144" s="14" t="s">
        <v>83</v>
      </c>
    </row>
    <row r="145" spans="1:65" s="2" customFormat="1" ht="44.25" customHeight="1">
      <c r="A145" s="31"/>
      <c r="B145" s="32"/>
      <c r="C145" s="183" t="s">
        <v>180</v>
      </c>
      <c r="D145" s="183" t="s">
        <v>157</v>
      </c>
      <c r="E145" s="184" t="s">
        <v>181</v>
      </c>
      <c r="F145" s="185" t="s">
        <v>182</v>
      </c>
      <c r="G145" s="186" t="s">
        <v>160</v>
      </c>
      <c r="H145" s="187">
        <v>280</v>
      </c>
      <c r="I145" s="188"/>
      <c r="J145" s="189">
        <f>ROUND(I145*H145,2)</f>
        <v>0</v>
      </c>
      <c r="K145" s="185" t="s">
        <v>161</v>
      </c>
      <c r="L145" s="36"/>
      <c r="M145" s="190" t="s">
        <v>1</v>
      </c>
      <c r="N145" s="191" t="s">
        <v>38</v>
      </c>
      <c r="O145" s="68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162</v>
      </c>
      <c r="AT145" s="194" t="s">
        <v>157</v>
      </c>
      <c r="AU145" s="194" t="s">
        <v>83</v>
      </c>
      <c r="AY145" s="14" t="s">
        <v>155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14" t="s">
        <v>81</v>
      </c>
      <c r="BK145" s="195">
        <f>ROUND(I145*H145,2)</f>
        <v>0</v>
      </c>
      <c r="BL145" s="14" t="s">
        <v>162</v>
      </c>
      <c r="BM145" s="194" t="s">
        <v>183</v>
      </c>
    </row>
    <row r="146" spans="1:65" s="2" customFormat="1">
      <c r="A146" s="31"/>
      <c r="B146" s="32"/>
      <c r="C146" s="33"/>
      <c r="D146" s="196" t="s">
        <v>163</v>
      </c>
      <c r="E146" s="33"/>
      <c r="F146" s="197" t="s">
        <v>184</v>
      </c>
      <c r="G146" s="33"/>
      <c r="H146" s="33"/>
      <c r="I146" s="198"/>
      <c r="J146" s="33"/>
      <c r="K146" s="33"/>
      <c r="L146" s="36"/>
      <c r="M146" s="199"/>
      <c r="N146" s="200"/>
      <c r="O146" s="68"/>
      <c r="P146" s="68"/>
      <c r="Q146" s="68"/>
      <c r="R146" s="68"/>
      <c r="S146" s="68"/>
      <c r="T146" s="69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4" t="s">
        <v>163</v>
      </c>
      <c r="AU146" s="14" t="s">
        <v>83</v>
      </c>
    </row>
    <row r="147" spans="1:65" s="2" customFormat="1" ht="24.2" customHeight="1">
      <c r="A147" s="31"/>
      <c r="B147" s="32"/>
      <c r="C147" s="183" t="s">
        <v>185</v>
      </c>
      <c r="D147" s="183" t="s">
        <v>157</v>
      </c>
      <c r="E147" s="184" t="s">
        <v>186</v>
      </c>
      <c r="F147" s="185" t="s">
        <v>187</v>
      </c>
      <c r="G147" s="186" t="s">
        <v>188</v>
      </c>
      <c r="H147" s="187">
        <v>30</v>
      </c>
      <c r="I147" s="188"/>
      <c r="J147" s="189">
        <f>ROUND(I147*H147,2)</f>
        <v>0</v>
      </c>
      <c r="K147" s="185" t="s">
        <v>1</v>
      </c>
      <c r="L147" s="36"/>
      <c r="M147" s="190" t="s">
        <v>1</v>
      </c>
      <c r="N147" s="191" t="s">
        <v>38</v>
      </c>
      <c r="O147" s="68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162</v>
      </c>
      <c r="AT147" s="194" t="s">
        <v>157</v>
      </c>
      <c r="AU147" s="194" t="s">
        <v>83</v>
      </c>
      <c r="AY147" s="14" t="s">
        <v>155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14" t="s">
        <v>81</v>
      </c>
      <c r="BK147" s="195">
        <f>ROUND(I147*H147,2)</f>
        <v>0</v>
      </c>
      <c r="BL147" s="14" t="s">
        <v>162</v>
      </c>
      <c r="BM147" s="194" t="s">
        <v>189</v>
      </c>
    </row>
    <row r="148" spans="1:65" s="2" customFormat="1" ht="24.2" customHeight="1">
      <c r="A148" s="31"/>
      <c r="B148" s="32"/>
      <c r="C148" s="183" t="s">
        <v>174</v>
      </c>
      <c r="D148" s="183" t="s">
        <v>157</v>
      </c>
      <c r="E148" s="184" t="s">
        <v>190</v>
      </c>
      <c r="F148" s="185" t="s">
        <v>191</v>
      </c>
      <c r="G148" s="186" t="s">
        <v>192</v>
      </c>
      <c r="H148" s="187">
        <v>9</v>
      </c>
      <c r="I148" s="188"/>
      <c r="J148" s="189">
        <f>ROUND(I148*H148,2)</f>
        <v>0</v>
      </c>
      <c r="K148" s="185" t="s">
        <v>161</v>
      </c>
      <c r="L148" s="36"/>
      <c r="M148" s="190" t="s">
        <v>1</v>
      </c>
      <c r="N148" s="191" t="s">
        <v>38</v>
      </c>
      <c r="O148" s="68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4" t="s">
        <v>162</v>
      </c>
      <c r="AT148" s="194" t="s">
        <v>157</v>
      </c>
      <c r="AU148" s="194" t="s">
        <v>83</v>
      </c>
      <c r="AY148" s="14" t="s">
        <v>155</v>
      </c>
      <c r="BE148" s="195">
        <f>IF(N148="základní",J148,0)</f>
        <v>0</v>
      </c>
      <c r="BF148" s="195">
        <f>IF(N148="snížená",J148,0)</f>
        <v>0</v>
      </c>
      <c r="BG148" s="195">
        <f>IF(N148="zákl. přenesená",J148,0)</f>
        <v>0</v>
      </c>
      <c r="BH148" s="195">
        <f>IF(N148="sníž. přenesená",J148,0)</f>
        <v>0</v>
      </c>
      <c r="BI148" s="195">
        <f>IF(N148="nulová",J148,0)</f>
        <v>0</v>
      </c>
      <c r="BJ148" s="14" t="s">
        <v>81</v>
      </c>
      <c r="BK148" s="195">
        <f>ROUND(I148*H148,2)</f>
        <v>0</v>
      </c>
      <c r="BL148" s="14" t="s">
        <v>162</v>
      </c>
      <c r="BM148" s="194" t="s">
        <v>8</v>
      </c>
    </row>
    <row r="149" spans="1:65" s="2" customFormat="1">
      <c r="A149" s="31"/>
      <c r="B149" s="32"/>
      <c r="C149" s="33"/>
      <c r="D149" s="196" t="s">
        <v>163</v>
      </c>
      <c r="E149" s="33"/>
      <c r="F149" s="197" t="s">
        <v>193</v>
      </c>
      <c r="G149" s="33"/>
      <c r="H149" s="33"/>
      <c r="I149" s="198"/>
      <c r="J149" s="33"/>
      <c r="K149" s="33"/>
      <c r="L149" s="36"/>
      <c r="M149" s="199"/>
      <c r="N149" s="200"/>
      <c r="O149" s="68"/>
      <c r="P149" s="68"/>
      <c r="Q149" s="68"/>
      <c r="R149" s="68"/>
      <c r="S149" s="68"/>
      <c r="T149" s="69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4" t="s">
        <v>163</v>
      </c>
      <c r="AU149" s="14" t="s">
        <v>83</v>
      </c>
    </row>
    <row r="150" spans="1:65" s="2" customFormat="1" ht="24.2" customHeight="1">
      <c r="A150" s="31"/>
      <c r="B150" s="32"/>
      <c r="C150" s="183" t="s">
        <v>194</v>
      </c>
      <c r="D150" s="183" t="s">
        <v>157</v>
      </c>
      <c r="E150" s="184" t="s">
        <v>195</v>
      </c>
      <c r="F150" s="185" t="s">
        <v>196</v>
      </c>
      <c r="G150" s="186" t="s">
        <v>160</v>
      </c>
      <c r="H150" s="187">
        <v>315</v>
      </c>
      <c r="I150" s="188"/>
      <c r="J150" s="189">
        <f>ROUND(I150*H150,2)</f>
        <v>0</v>
      </c>
      <c r="K150" s="185" t="s">
        <v>161</v>
      </c>
      <c r="L150" s="36"/>
      <c r="M150" s="190" t="s">
        <v>1</v>
      </c>
      <c r="N150" s="191" t="s">
        <v>38</v>
      </c>
      <c r="O150" s="68"/>
      <c r="P150" s="192">
        <f>O150*H150</f>
        <v>0</v>
      </c>
      <c r="Q150" s="192">
        <v>0</v>
      </c>
      <c r="R150" s="192">
        <f>Q150*H150</f>
        <v>0</v>
      </c>
      <c r="S150" s="192">
        <v>0</v>
      </c>
      <c r="T150" s="19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4" t="s">
        <v>162</v>
      </c>
      <c r="AT150" s="194" t="s">
        <v>157</v>
      </c>
      <c r="AU150" s="194" t="s">
        <v>83</v>
      </c>
      <c r="AY150" s="14" t="s">
        <v>155</v>
      </c>
      <c r="BE150" s="195">
        <f>IF(N150="základní",J150,0)</f>
        <v>0</v>
      </c>
      <c r="BF150" s="195">
        <f>IF(N150="snížená",J150,0)</f>
        <v>0</v>
      </c>
      <c r="BG150" s="195">
        <f>IF(N150="zákl. přenesená",J150,0)</f>
        <v>0</v>
      </c>
      <c r="BH150" s="195">
        <f>IF(N150="sníž. přenesená",J150,0)</f>
        <v>0</v>
      </c>
      <c r="BI150" s="195">
        <f>IF(N150="nulová",J150,0)</f>
        <v>0</v>
      </c>
      <c r="BJ150" s="14" t="s">
        <v>81</v>
      </c>
      <c r="BK150" s="195">
        <f>ROUND(I150*H150,2)</f>
        <v>0</v>
      </c>
      <c r="BL150" s="14" t="s">
        <v>162</v>
      </c>
      <c r="BM150" s="194" t="s">
        <v>197</v>
      </c>
    </row>
    <row r="151" spans="1:65" s="2" customFormat="1">
      <c r="A151" s="31"/>
      <c r="B151" s="32"/>
      <c r="C151" s="33"/>
      <c r="D151" s="196" t="s">
        <v>163</v>
      </c>
      <c r="E151" s="33"/>
      <c r="F151" s="197" t="s">
        <v>198</v>
      </c>
      <c r="G151" s="33"/>
      <c r="H151" s="33"/>
      <c r="I151" s="198"/>
      <c r="J151" s="33"/>
      <c r="K151" s="33"/>
      <c r="L151" s="36"/>
      <c r="M151" s="199"/>
      <c r="N151" s="200"/>
      <c r="O151" s="68"/>
      <c r="P151" s="68"/>
      <c r="Q151" s="68"/>
      <c r="R151" s="68"/>
      <c r="S151" s="68"/>
      <c r="T151" s="69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4" t="s">
        <v>163</v>
      </c>
      <c r="AU151" s="14" t="s">
        <v>83</v>
      </c>
    </row>
    <row r="152" spans="1:65" s="2" customFormat="1" ht="49.15" customHeight="1">
      <c r="A152" s="31"/>
      <c r="B152" s="32"/>
      <c r="C152" s="183" t="s">
        <v>199</v>
      </c>
      <c r="D152" s="183" t="s">
        <v>157</v>
      </c>
      <c r="E152" s="184" t="s">
        <v>200</v>
      </c>
      <c r="F152" s="185" t="s">
        <v>201</v>
      </c>
      <c r="G152" s="186" t="s">
        <v>192</v>
      </c>
      <c r="H152" s="187">
        <v>82.251000000000005</v>
      </c>
      <c r="I152" s="188"/>
      <c r="J152" s="189">
        <f>ROUND(I152*H152,2)</f>
        <v>0</v>
      </c>
      <c r="K152" s="185" t="s">
        <v>161</v>
      </c>
      <c r="L152" s="36"/>
      <c r="M152" s="190" t="s">
        <v>1</v>
      </c>
      <c r="N152" s="191" t="s">
        <v>38</v>
      </c>
      <c r="O152" s="68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162</v>
      </c>
      <c r="AT152" s="194" t="s">
        <v>157</v>
      </c>
      <c r="AU152" s="194" t="s">
        <v>83</v>
      </c>
      <c r="AY152" s="14" t="s">
        <v>155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14" t="s">
        <v>81</v>
      </c>
      <c r="BK152" s="195">
        <f>ROUND(I152*H152,2)</f>
        <v>0</v>
      </c>
      <c r="BL152" s="14" t="s">
        <v>162</v>
      </c>
      <c r="BM152" s="194" t="s">
        <v>202</v>
      </c>
    </row>
    <row r="153" spans="1:65" s="2" customFormat="1">
      <c r="A153" s="31"/>
      <c r="B153" s="32"/>
      <c r="C153" s="33"/>
      <c r="D153" s="196" t="s">
        <v>163</v>
      </c>
      <c r="E153" s="33"/>
      <c r="F153" s="197" t="s">
        <v>203</v>
      </c>
      <c r="G153" s="33"/>
      <c r="H153" s="33"/>
      <c r="I153" s="198"/>
      <c r="J153" s="33"/>
      <c r="K153" s="33"/>
      <c r="L153" s="36"/>
      <c r="M153" s="199"/>
      <c r="N153" s="200"/>
      <c r="O153" s="68"/>
      <c r="P153" s="68"/>
      <c r="Q153" s="68"/>
      <c r="R153" s="68"/>
      <c r="S153" s="68"/>
      <c r="T153" s="69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4" t="s">
        <v>163</v>
      </c>
      <c r="AU153" s="14" t="s">
        <v>83</v>
      </c>
    </row>
    <row r="154" spans="1:65" s="2" customFormat="1" ht="49.15" customHeight="1">
      <c r="A154" s="31"/>
      <c r="B154" s="32"/>
      <c r="C154" s="183" t="s">
        <v>178</v>
      </c>
      <c r="D154" s="183" t="s">
        <v>157</v>
      </c>
      <c r="E154" s="184" t="s">
        <v>204</v>
      </c>
      <c r="F154" s="185" t="s">
        <v>205</v>
      </c>
      <c r="G154" s="186" t="s">
        <v>192</v>
      </c>
      <c r="H154" s="187">
        <v>240</v>
      </c>
      <c r="I154" s="188"/>
      <c r="J154" s="189">
        <f>ROUND(I154*H154,2)</f>
        <v>0</v>
      </c>
      <c r="K154" s="185" t="s">
        <v>161</v>
      </c>
      <c r="L154" s="36"/>
      <c r="M154" s="190" t="s">
        <v>1</v>
      </c>
      <c r="N154" s="191" t="s">
        <v>38</v>
      </c>
      <c r="O154" s="68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4" t="s">
        <v>162</v>
      </c>
      <c r="AT154" s="194" t="s">
        <v>157</v>
      </c>
      <c r="AU154" s="194" t="s">
        <v>83</v>
      </c>
      <c r="AY154" s="14" t="s">
        <v>155</v>
      </c>
      <c r="BE154" s="195">
        <f>IF(N154="základní",J154,0)</f>
        <v>0</v>
      </c>
      <c r="BF154" s="195">
        <f>IF(N154="snížená",J154,0)</f>
        <v>0</v>
      </c>
      <c r="BG154" s="195">
        <f>IF(N154="zákl. přenesená",J154,0)</f>
        <v>0</v>
      </c>
      <c r="BH154" s="195">
        <f>IF(N154="sníž. přenesená",J154,0)</f>
        <v>0</v>
      </c>
      <c r="BI154" s="195">
        <f>IF(N154="nulová",J154,0)</f>
        <v>0</v>
      </c>
      <c r="BJ154" s="14" t="s">
        <v>81</v>
      </c>
      <c r="BK154" s="195">
        <f>ROUND(I154*H154,2)</f>
        <v>0</v>
      </c>
      <c r="BL154" s="14" t="s">
        <v>162</v>
      </c>
      <c r="BM154" s="194" t="s">
        <v>206</v>
      </c>
    </row>
    <row r="155" spans="1:65" s="2" customFormat="1">
      <c r="A155" s="31"/>
      <c r="B155" s="32"/>
      <c r="C155" s="33"/>
      <c r="D155" s="196" t="s">
        <v>163</v>
      </c>
      <c r="E155" s="33"/>
      <c r="F155" s="197" t="s">
        <v>207</v>
      </c>
      <c r="G155" s="33"/>
      <c r="H155" s="33"/>
      <c r="I155" s="198"/>
      <c r="J155" s="33"/>
      <c r="K155" s="33"/>
      <c r="L155" s="36"/>
      <c r="M155" s="199"/>
      <c r="N155" s="200"/>
      <c r="O155" s="68"/>
      <c r="P155" s="68"/>
      <c r="Q155" s="68"/>
      <c r="R155" s="68"/>
      <c r="S155" s="68"/>
      <c r="T155" s="69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4" t="s">
        <v>163</v>
      </c>
      <c r="AU155" s="14" t="s">
        <v>83</v>
      </c>
    </row>
    <row r="156" spans="1:65" s="2" customFormat="1" ht="37.9" customHeight="1">
      <c r="A156" s="31"/>
      <c r="B156" s="32"/>
      <c r="C156" s="183" t="s">
        <v>208</v>
      </c>
      <c r="D156" s="183" t="s">
        <v>157</v>
      </c>
      <c r="E156" s="184" t="s">
        <v>209</v>
      </c>
      <c r="F156" s="185" t="s">
        <v>210</v>
      </c>
      <c r="G156" s="186" t="s">
        <v>160</v>
      </c>
      <c r="H156" s="187">
        <v>300</v>
      </c>
      <c r="I156" s="188"/>
      <c r="J156" s="189">
        <f>ROUND(I156*H156,2)</f>
        <v>0</v>
      </c>
      <c r="K156" s="185" t="s">
        <v>161</v>
      </c>
      <c r="L156" s="36"/>
      <c r="M156" s="190" t="s">
        <v>1</v>
      </c>
      <c r="N156" s="191" t="s">
        <v>38</v>
      </c>
      <c r="O156" s="68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4" t="s">
        <v>162</v>
      </c>
      <c r="AT156" s="194" t="s">
        <v>157</v>
      </c>
      <c r="AU156" s="194" t="s">
        <v>83</v>
      </c>
      <c r="AY156" s="14" t="s">
        <v>155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14" t="s">
        <v>81</v>
      </c>
      <c r="BK156" s="195">
        <f>ROUND(I156*H156,2)</f>
        <v>0</v>
      </c>
      <c r="BL156" s="14" t="s">
        <v>162</v>
      </c>
      <c r="BM156" s="194" t="s">
        <v>211</v>
      </c>
    </row>
    <row r="157" spans="1:65" s="2" customFormat="1">
      <c r="A157" s="31"/>
      <c r="B157" s="32"/>
      <c r="C157" s="33"/>
      <c r="D157" s="196" t="s">
        <v>163</v>
      </c>
      <c r="E157" s="33"/>
      <c r="F157" s="197" t="s">
        <v>212</v>
      </c>
      <c r="G157" s="33"/>
      <c r="H157" s="33"/>
      <c r="I157" s="198"/>
      <c r="J157" s="33"/>
      <c r="K157" s="33"/>
      <c r="L157" s="36"/>
      <c r="M157" s="199"/>
      <c r="N157" s="200"/>
      <c r="O157" s="68"/>
      <c r="P157" s="68"/>
      <c r="Q157" s="68"/>
      <c r="R157" s="68"/>
      <c r="S157" s="68"/>
      <c r="T157" s="69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4" t="s">
        <v>163</v>
      </c>
      <c r="AU157" s="14" t="s">
        <v>83</v>
      </c>
    </row>
    <row r="158" spans="1:65" s="2" customFormat="1" ht="44.25" customHeight="1">
      <c r="A158" s="31"/>
      <c r="B158" s="32"/>
      <c r="C158" s="183" t="s">
        <v>183</v>
      </c>
      <c r="D158" s="183" t="s">
        <v>157</v>
      </c>
      <c r="E158" s="184" t="s">
        <v>213</v>
      </c>
      <c r="F158" s="185" t="s">
        <v>214</v>
      </c>
      <c r="G158" s="186" t="s">
        <v>160</v>
      </c>
      <c r="H158" s="187">
        <v>300</v>
      </c>
      <c r="I158" s="188"/>
      <c r="J158" s="189">
        <f>ROUND(I158*H158,2)</f>
        <v>0</v>
      </c>
      <c r="K158" s="185" t="s">
        <v>161</v>
      </c>
      <c r="L158" s="36"/>
      <c r="M158" s="190" t="s">
        <v>1</v>
      </c>
      <c r="N158" s="191" t="s">
        <v>38</v>
      </c>
      <c r="O158" s="68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4" t="s">
        <v>162</v>
      </c>
      <c r="AT158" s="194" t="s">
        <v>157</v>
      </c>
      <c r="AU158" s="194" t="s">
        <v>83</v>
      </c>
      <c r="AY158" s="14" t="s">
        <v>155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14" t="s">
        <v>81</v>
      </c>
      <c r="BK158" s="195">
        <f>ROUND(I158*H158,2)</f>
        <v>0</v>
      </c>
      <c r="BL158" s="14" t="s">
        <v>162</v>
      </c>
      <c r="BM158" s="194" t="s">
        <v>215</v>
      </c>
    </row>
    <row r="159" spans="1:65" s="2" customFormat="1">
      <c r="A159" s="31"/>
      <c r="B159" s="32"/>
      <c r="C159" s="33"/>
      <c r="D159" s="196" t="s">
        <v>163</v>
      </c>
      <c r="E159" s="33"/>
      <c r="F159" s="197" t="s">
        <v>216</v>
      </c>
      <c r="G159" s="33"/>
      <c r="H159" s="33"/>
      <c r="I159" s="198"/>
      <c r="J159" s="33"/>
      <c r="K159" s="33"/>
      <c r="L159" s="36"/>
      <c r="M159" s="199"/>
      <c r="N159" s="200"/>
      <c r="O159" s="68"/>
      <c r="P159" s="68"/>
      <c r="Q159" s="68"/>
      <c r="R159" s="68"/>
      <c r="S159" s="68"/>
      <c r="T159" s="69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4" t="s">
        <v>163</v>
      </c>
      <c r="AU159" s="14" t="s">
        <v>83</v>
      </c>
    </row>
    <row r="160" spans="1:65" s="2" customFormat="1" ht="37.9" customHeight="1">
      <c r="A160" s="31"/>
      <c r="B160" s="32"/>
      <c r="C160" s="183" t="s">
        <v>217</v>
      </c>
      <c r="D160" s="183" t="s">
        <v>157</v>
      </c>
      <c r="E160" s="184" t="s">
        <v>218</v>
      </c>
      <c r="F160" s="185" t="s">
        <v>219</v>
      </c>
      <c r="G160" s="186" t="s">
        <v>192</v>
      </c>
      <c r="H160" s="187">
        <v>315</v>
      </c>
      <c r="I160" s="188"/>
      <c r="J160" s="189">
        <f>ROUND(I160*H160,2)</f>
        <v>0</v>
      </c>
      <c r="K160" s="185" t="s">
        <v>161</v>
      </c>
      <c r="L160" s="36"/>
      <c r="M160" s="190" t="s">
        <v>1</v>
      </c>
      <c r="N160" s="191" t="s">
        <v>38</v>
      </c>
      <c r="O160" s="68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162</v>
      </c>
      <c r="AT160" s="194" t="s">
        <v>157</v>
      </c>
      <c r="AU160" s="194" t="s">
        <v>83</v>
      </c>
      <c r="AY160" s="14" t="s">
        <v>155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14" t="s">
        <v>81</v>
      </c>
      <c r="BK160" s="195">
        <f>ROUND(I160*H160,2)</f>
        <v>0</v>
      </c>
      <c r="BL160" s="14" t="s">
        <v>162</v>
      </c>
      <c r="BM160" s="194" t="s">
        <v>220</v>
      </c>
    </row>
    <row r="161" spans="1:65" s="2" customFormat="1">
      <c r="A161" s="31"/>
      <c r="B161" s="32"/>
      <c r="C161" s="33"/>
      <c r="D161" s="196" t="s">
        <v>163</v>
      </c>
      <c r="E161" s="33"/>
      <c r="F161" s="197" t="s">
        <v>221</v>
      </c>
      <c r="G161" s="33"/>
      <c r="H161" s="33"/>
      <c r="I161" s="198"/>
      <c r="J161" s="33"/>
      <c r="K161" s="33"/>
      <c r="L161" s="36"/>
      <c r="M161" s="199"/>
      <c r="N161" s="200"/>
      <c r="O161" s="68"/>
      <c r="P161" s="68"/>
      <c r="Q161" s="68"/>
      <c r="R161" s="68"/>
      <c r="S161" s="68"/>
      <c r="T161" s="69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4" t="s">
        <v>163</v>
      </c>
      <c r="AU161" s="14" t="s">
        <v>83</v>
      </c>
    </row>
    <row r="162" spans="1:65" s="2" customFormat="1" ht="24.2" customHeight="1">
      <c r="A162" s="31"/>
      <c r="B162" s="32"/>
      <c r="C162" s="183" t="s">
        <v>222</v>
      </c>
      <c r="D162" s="183" t="s">
        <v>157</v>
      </c>
      <c r="E162" s="184" t="s">
        <v>223</v>
      </c>
      <c r="F162" s="185" t="s">
        <v>224</v>
      </c>
      <c r="G162" s="186" t="s">
        <v>192</v>
      </c>
      <c r="H162" s="187">
        <v>315</v>
      </c>
      <c r="I162" s="188"/>
      <c r="J162" s="189">
        <f>ROUND(I162*H162,2)</f>
        <v>0</v>
      </c>
      <c r="K162" s="185" t="s">
        <v>161</v>
      </c>
      <c r="L162" s="36"/>
      <c r="M162" s="190" t="s">
        <v>1</v>
      </c>
      <c r="N162" s="191" t="s">
        <v>38</v>
      </c>
      <c r="O162" s="68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162</v>
      </c>
      <c r="AT162" s="194" t="s">
        <v>157</v>
      </c>
      <c r="AU162" s="194" t="s">
        <v>83</v>
      </c>
      <c r="AY162" s="14" t="s">
        <v>155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14" t="s">
        <v>81</v>
      </c>
      <c r="BK162" s="195">
        <f>ROUND(I162*H162,2)</f>
        <v>0</v>
      </c>
      <c r="BL162" s="14" t="s">
        <v>162</v>
      </c>
      <c r="BM162" s="194" t="s">
        <v>225</v>
      </c>
    </row>
    <row r="163" spans="1:65" s="2" customFormat="1">
      <c r="A163" s="31"/>
      <c r="B163" s="32"/>
      <c r="C163" s="33"/>
      <c r="D163" s="196" t="s">
        <v>163</v>
      </c>
      <c r="E163" s="33"/>
      <c r="F163" s="197" t="s">
        <v>226</v>
      </c>
      <c r="G163" s="33"/>
      <c r="H163" s="33"/>
      <c r="I163" s="198"/>
      <c r="J163" s="33"/>
      <c r="K163" s="33"/>
      <c r="L163" s="36"/>
      <c r="M163" s="199"/>
      <c r="N163" s="200"/>
      <c r="O163" s="68"/>
      <c r="P163" s="68"/>
      <c r="Q163" s="68"/>
      <c r="R163" s="68"/>
      <c r="S163" s="68"/>
      <c r="T163" s="69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4" t="s">
        <v>163</v>
      </c>
      <c r="AU163" s="14" t="s">
        <v>83</v>
      </c>
    </row>
    <row r="164" spans="1:65" s="2" customFormat="1" ht="44.25" customHeight="1">
      <c r="A164" s="31"/>
      <c r="B164" s="32"/>
      <c r="C164" s="183" t="s">
        <v>227</v>
      </c>
      <c r="D164" s="183" t="s">
        <v>157</v>
      </c>
      <c r="E164" s="184" t="s">
        <v>228</v>
      </c>
      <c r="F164" s="185" t="s">
        <v>229</v>
      </c>
      <c r="G164" s="186" t="s">
        <v>192</v>
      </c>
      <c r="H164" s="187">
        <v>225.4</v>
      </c>
      <c r="I164" s="188"/>
      <c r="J164" s="189">
        <f>ROUND(I164*H164,2)</f>
        <v>0</v>
      </c>
      <c r="K164" s="185" t="s">
        <v>161</v>
      </c>
      <c r="L164" s="36"/>
      <c r="M164" s="190" t="s">
        <v>1</v>
      </c>
      <c r="N164" s="191" t="s">
        <v>38</v>
      </c>
      <c r="O164" s="68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162</v>
      </c>
      <c r="AT164" s="194" t="s">
        <v>157</v>
      </c>
      <c r="AU164" s="194" t="s">
        <v>83</v>
      </c>
      <c r="AY164" s="14" t="s">
        <v>155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14" t="s">
        <v>81</v>
      </c>
      <c r="BK164" s="195">
        <f>ROUND(I164*H164,2)</f>
        <v>0</v>
      </c>
      <c r="BL164" s="14" t="s">
        <v>162</v>
      </c>
      <c r="BM164" s="194" t="s">
        <v>230</v>
      </c>
    </row>
    <row r="165" spans="1:65" s="2" customFormat="1">
      <c r="A165" s="31"/>
      <c r="B165" s="32"/>
      <c r="C165" s="33"/>
      <c r="D165" s="196" t="s">
        <v>163</v>
      </c>
      <c r="E165" s="33"/>
      <c r="F165" s="197" t="s">
        <v>231</v>
      </c>
      <c r="G165" s="33"/>
      <c r="H165" s="33"/>
      <c r="I165" s="198"/>
      <c r="J165" s="33"/>
      <c r="K165" s="33"/>
      <c r="L165" s="36"/>
      <c r="M165" s="199"/>
      <c r="N165" s="200"/>
      <c r="O165" s="68"/>
      <c r="P165" s="68"/>
      <c r="Q165" s="68"/>
      <c r="R165" s="68"/>
      <c r="S165" s="68"/>
      <c r="T165" s="69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4" t="s">
        <v>163</v>
      </c>
      <c r="AU165" s="14" t="s">
        <v>83</v>
      </c>
    </row>
    <row r="166" spans="1:65" s="2" customFormat="1" ht="16.5" customHeight="1">
      <c r="A166" s="31"/>
      <c r="B166" s="32"/>
      <c r="C166" s="203" t="s">
        <v>8</v>
      </c>
      <c r="D166" s="203" t="s">
        <v>232</v>
      </c>
      <c r="E166" s="204" t="s">
        <v>233</v>
      </c>
      <c r="F166" s="205" t="s">
        <v>234</v>
      </c>
      <c r="G166" s="206" t="s">
        <v>235</v>
      </c>
      <c r="H166" s="207">
        <v>307.69200000000001</v>
      </c>
      <c r="I166" s="208"/>
      <c r="J166" s="209">
        <f>ROUND(I166*H166,2)</f>
        <v>0</v>
      </c>
      <c r="K166" s="205" t="s">
        <v>161</v>
      </c>
      <c r="L166" s="210"/>
      <c r="M166" s="211" t="s">
        <v>1</v>
      </c>
      <c r="N166" s="212" t="s">
        <v>38</v>
      </c>
      <c r="O166" s="68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178</v>
      </c>
      <c r="AT166" s="194" t="s">
        <v>232</v>
      </c>
      <c r="AU166" s="194" t="s">
        <v>83</v>
      </c>
      <c r="AY166" s="14" t="s">
        <v>155</v>
      </c>
      <c r="BE166" s="195">
        <f>IF(N166="základní",J166,0)</f>
        <v>0</v>
      </c>
      <c r="BF166" s="195">
        <f>IF(N166="snížená",J166,0)</f>
        <v>0</v>
      </c>
      <c r="BG166" s="195">
        <f>IF(N166="zákl. přenesená",J166,0)</f>
        <v>0</v>
      </c>
      <c r="BH166" s="195">
        <f>IF(N166="sníž. přenesená",J166,0)</f>
        <v>0</v>
      </c>
      <c r="BI166" s="195">
        <f>IF(N166="nulová",J166,0)</f>
        <v>0</v>
      </c>
      <c r="BJ166" s="14" t="s">
        <v>81</v>
      </c>
      <c r="BK166" s="195">
        <f>ROUND(I166*H166,2)</f>
        <v>0</v>
      </c>
      <c r="BL166" s="14" t="s">
        <v>162</v>
      </c>
      <c r="BM166" s="194" t="s">
        <v>236</v>
      </c>
    </row>
    <row r="167" spans="1:65" s="2" customFormat="1" ht="66.75" customHeight="1">
      <c r="A167" s="31"/>
      <c r="B167" s="32"/>
      <c r="C167" s="183" t="s">
        <v>237</v>
      </c>
      <c r="D167" s="183" t="s">
        <v>157</v>
      </c>
      <c r="E167" s="184" t="s">
        <v>238</v>
      </c>
      <c r="F167" s="185" t="s">
        <v>239</v>
      </c>
      <c r="G167" s="186" t="s">
        <v>192</v>
      </c>
      <c r="H167" s="187">
        <v>94.6</v>
      </c>
      <c r="I167" s="188"/>
      <c r="J167" s="189">
        <f>ROUND(I167*H167,2)</f>
        <v>0</v>
      </c>
      <c r="K167" s="185" t="s">
        <v>161</v>
      </c>
      <c r="L167" s="36"/>
      <c r="M167" s="190" t="s">
        <v>1</v>
      </c>
      <c r="N167" s="191" t="s">
        <v>38</v>
      </c>
      <c r="O167" s="68"/>
      <c r="P167" s="192">
        <f>O167*H167</f>
        <v>0</v>
      </c>
      <c r="Q167" s="192">
        <v>0</v>
      </c>
      <c r="R167" s="192">
        <f>Q167*H167</f>
        <v>0</v>
      </c>
      <c r="S167" s="192">
        <v>0</v>
      </c>
      <c r="T167" s="193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4" t="s">
        <v>162</v>
      </c>
      <c r="AT167" s="194" t="s">
        <v>157</v>
      </c>
      <c r="AU167" s="194" t="s">
        <v>83</v>
      </c>
      <c r="AY167" s="14" t="s">
        <v>155</v>
      </c>
      <c r="BE167" s="195">
        <f>IF(N167="základní",J167,0)</f>
        <v>0</v>
      </c>
      <c r="BF167" s="195">
        <f>IF(N167="snížená",J167,0)</f>
        <v>0</v>
      </c>
      <c r="BG167" s="195">
        <f>IF(N167="zákl. přenesená",J167,0)</f>
        <v>0</v>
      </c>
      <c r="BH167" s="195">
        <f>IF(N167="sníž. přenesená",J167,0)</f>
        <v>0</v>
      </c>
      <c r="BI167" s="195">
        <f>IF(N167="nulová",J167,0)</f>
        <v>0</v>
      </c>
      <c r="BJ167" s="14" t="s">
        <v>81</v>
      </c>
      <c r="BK167" s="195">
        <f>ROUND(I167*H167,2)</f>
        <v>0</v>
      </c>
      <c r="BL167" s="14" t="s">
        <v>162</v>
      </c>
      <c r="BM167" s="194" t="s">
        <v>240</v>
      </c>
    </row>
    <row r="168" spans="1:65" s="2" customFormat="1">
      <c r="A168" s="31"/>
      <c r="B168" s="32"/>
      <c r="C168" s="33"/>
      <c r="D168" s="196" t="s">
        <v>163</v>
      </c>
      <c r="E168" s="33"/>
      <c r="F168" s="197" t="s">
        <v>241</v>
      </c>
      <c r="G168" s="33"/>
      <c r="H168" s="33"/>
      <c r="I168" s="198"/>
      <c r="J168" s="33"/>
      <c r="K168" s="33"/>
      <c r="L168" s="36"/>
      <c r="M168" s="199"/>
      <c r="N168" s="200"/>
      <c r="O168" s="68"/>
      <c r="P168" s="68"/>
      <c r="Q168" s="68"/>
      <c r="R168" s="68"/>
      <c r="S168" s="68"/>
      <c r="T168" s="69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4" t="s">
        <v>163</v>
      </c>
      <c r="AU168" s="14" t="s">
        <v>83</v>
      </c>
    </row>
    <row r="169" spans="1:65" s="2" customFormat="1" ht="16.5" customHeight="1">
      <c r="A169" s="31"/>
      <c r="B169" s="32"/>
      <c r="C169" s="203" t="s">
        <v>202</v>
      </c>
      <c r="D169" s="203" t="s">
        <v>232</v>
      </c>
      <c r="E169" s="204" t="s">
        <v>242</v>
      </c>
      <c r="F169" s="205" t="s">
        <v>243</v>
      </c>
      <c r="G169" s="206" t="s">
        <v>235</v>
      </c>
      <c r="H169" s="207">
        <v>169.2</v>
      </c>
      <c r="I169" s="208"/>
      <c r="J169" s="209">
        <f>ROUND(I169*H169,2)</f>
        <v>0</v>
      </c>
      <c r="K169" s="205" t="s">
        <v>161</v>
      </c>
      <c r="L169" s="210"/>
      <c r="M169" s="211" t="s">
        <v>1</v>
      </c>
      <c r="N169" s="212" t="s">
        <v>38</v>
      </c>
      <c r="O169" s="68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4" t="s">
        <v>178</v>
      </c>
      <c r="AT169" s="194" t="s">
        <v>232</v>
      </c>
      <c r="AU169" s="194" t="s">
        <v>83</v>
      </c>
      <c r="AY169" s="14" t="s">
        <v>155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14" t="s">
        <v>81</v>
      </c>
      <c r="BK169" s="195">
        <f>ROUND(I169*H169,2)</f>
        <v>0</v>
      </c>
      <c r="BL169" s="14" t="s">
        <v>162</v>
      </c>
      <c r="BM169" s="194" t="s">
        <v>244</v>
      </c>
    </row>
    <row r="170" spans="1:65" s="2" customFormat="1" ht="33" customHeight="1">
      <c r="A170" s="31"/>
      <c r="B170" s="32"/>
      <c r="C170" s="183" t="s">
        <v>245</v>
      </c>
      <c r="D170" s="183" t="s">
        <v>157</v>
      </c>
      <c r="E170" s="184" t="s">
        <v>246</v>
      </c>
      <c r="F170" s="185" t="s">
        <v>247</v>
      </c>
      <c r="G170" s="186" t="s">
        <v>160</v>
      </c>
      <c r="H170" s="187">
        <v>70</v>
      </c>
      <c r="I170" s="188"/>
      <c r="J170" s="189">
        <f>ROUND(I170*H170,2)</f>
        <v>0</v>
      </c>
      <c r="K170" s="185" t="s">
        <v>161</v>
      </c>
      <c r="L170" s="36"/>
      <c r="M170" s="190" t="s">
        <v>1</v>
      </c>
      <c r="N170" s="191" t="s">
        <v>38</v>
      </c>
      <c r="O170" s="68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4" t="s">
        <v>162</v>
      </c>
      <c r="AT170" s="194" t="s">
        <v>157</v>
      </c>
      <c r="AU170" s="194" t="s">
        <v>83</v>
      </c>
      <c r="AY170" s="14" t="s">
        <v>155</v>
      </c>
      <c r="BE170" s="195">
        <f>IF(N170="základní",J170,0)</f>
        <v>0</v>
      </c>
      <c r="BF170" s="195">
        <f>IF(N170="snížená",J170,0)</f>
        <v>0</v>
      </c>
      <c r="BG170" s="195">
        <f>IF(N170="zákl. přenesená",J170,0)</f>
        <v>0</v>
      </c>
      <c r="BH170" s="195">
        <f>IF(N170="sníž. přenesená",J170,0)</f>
        <v>0</v>
      </c>
      <c r="BI170" s="195">
        <f>IF(N170="nulová",J170,0)</f>
        <v>0</v>
      </c>
      <c r="BJ170" s="14" t="s">
        <v>81</v>
      </c>
      <c r="BK170" s="195">
        <f>ROUND(I170*H170,2)</f>
        <v>0</v>
      </c>
      <c r="BL170" s="14" t="s">
        <v>162</v>
      </c>
      <c r="BM170" s="194" t="s">
        <v>248</v>
      </c>
    </row>
    <row r="171" spans="1:65" s="2" customFormat="1">
      <c r="A171" s="31"/>
      <c r="B171" s="32"/>
      <c r="C171" s="33"/>
      <c r="D171" s="196" t="s">
        <v>163</v>
      </c>
      <c r="E171" s="33"/>
      <c r="F171" s="197" t="s">
        <v>249</v>
      </c>
      <c r="G171" s="33"/>
      <c r="H171" s="33"/>
      <c r="I171" s="198"/>
      <c r="J171" s="33"/>
      <c r="K171" s="33"/>
      <c r="L171" s="36"/>
      <c r="M171" s="199"/>
      <c r="N171" s="200"/>
      <c r="O171" s="68"/>
      <c r="P171" s="68"/>
      <c r="Q171" s="68"/>
      <c r="R171" s="68"/>
      <c r="S171" s="68"/>
      <c r="T171" s="69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4" t="s">
        <v>163</v>
      </c>
      <c r="AU171" s="14" t="s">
        <v>83</v>
      </c>
    </row>
    <row r="172" spans="1:65" s="2" customFormat="1" ht="19.5">
      <c r="A172" s="31"/>
      <c r="B172" s="32"/>
      <c r="C172" s="33"/>
      <c r="D172" s="201" t="s">
        <v>168</v>
      </c>
      <c r="E172" s="33"/>
      <c r="F172" s="202" t="s">
        <v>250</v>
      </c>
      <c r="G172" s="33"/>
      <c r="H172" s="33"/>
      <c r="I172" s="198"/>
      <c r="J172" s="33"/>
      <c r="K172" s="33"/>
      <c r="L172" s="36"/>
      <c r="M172" s="199"/>
      <c r="N172" s="200"/>
      <c r="O172" s="68"/>
      <c r="P172" s="68"/>
      <c r="Q172" s="68"/>
      <c r="R172" s="68"/>
      <c r="S172" s="68"/>
      <c r="T172" s="69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T172" s="14" t="s">
        <v>168</v>
      </c>
      <c r="AU172" s="14" t="s">
        <v>83</v>
      </c>
    </row>
    <row r="173" spans="1:65" s="2" customFormat="1" ht="37.9" customHeight="1">
      <c r="A173" s="31"/>
      <c r="B173" s="32"/>
      <c r="C173" s="183" t="s">
        <v>206</v>
      </c>
      <c r="D173" s="183" t="s">
        <v>157</v>
      </c>
      <c r="E173" s="184" t="s">
        <v>251</v>
      </c>
      <c r="F173" s="185" t="s">
        <v>252</v>
      </c>
      <c r="G173" s="186" t="s">
        <v>160</v>
      </c>
      <c r="H173" s="187">
        <v>315</v>
      </c>
      <c r="I173" s="188"/>
      <c r="J173" s="189">
        <f>ROUND(I173*H173,2)</f>
        <v>0</v>
      </c>
      <c r="K173" s="185" t="s">
        <v>161</v>
      </c>
      <c r="L173" s="36"/>
      <c r="M173" s="190" t="s">
        <v>1</v>
      </c>
      <c r="N173" s="191" t="s">
        <v>38</v>
      </c>
      <c r="O173" s="68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4" t="s">
        <v>162</v>
      </c>
      <c r="AT173" s="194" t="s">
        <v>157</v>
      </c>
      <c r="AU173" s="194" t="s">
        <v>83</v>
      </c>
      <c r="AY173" s="14" t="s">
        <v>155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14" t="s">
        <v>81</v>
      </c>
      <c r="BK173" s="195">
        <f>ROUND(I173*H173,2)</f>
        <v>0</v>
      </c>
      <c r="BL173" s="14" t="s">
        <v>162</v>
      </c>
      <c r="BM173" s="194" t="s">
        <v>253</v>
      </c>
    </row>
    <row r="174" spans="1:65" s="2" customFormat="1">
      <c r="A174" s="31"/>
      <c r="B174" s="32"/>
      <c r="C174" s="33"/>
      <c r="D174" s="196" t="s">
        <v>163</v>
      </c>
      <c r="E174" s="33"/>
      <c r="F174" s="197" t="s">
        <v>254</v>
      </c>
      <c r="G174" s="33"/>
      <c r="H174" s="33"/>
      <c r="I174" s="198"/>
      <c r="J174" s="33"/>
      <c r="K174" s="33"/>
      <c r="L174" s="36"/>
      <c r="M174" s="199"/>
      <c r="N174" s="200"/>
      <c r="O174" s="68"/>
      <c r="P174" s="68"/>
      <c r="Q174" s="68"/>
      <c r="R174" s="68"/>
      <c r="S174" s="68"/>
      <c r="T174" s="69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4" t="s">
        <v>163</v>
      </c>
      <c r="AU174" s="14" t="s">
        <v>83</v>
      </c>
    </row>
    <row r="175" spans="1:65" s="2" customFormat="1" ht="24.2" customHeight="1">
      <c r="A175" s="31"/>
      <c r="B175" s="32"/>
      <c r="C175" s="183" t="s">
        <v>255</v>
      </c>
      <c r="D175" s="183" t="s">
        <v>157</v>
      </c>
      <c r="E175" s="184" t="s">
        <v>256</v>
      </c>
      <c r="F175" s="185" t="s">
        <v>257</v>
      </c>
      <c r="G175" s="186" t="s">
        <v>160</v>
      </c>
      <c r="H175" s="187">
        <v>432</v>
      </c>
      <c r="I175" s="188"/>
      <c r="J175" s="189">
        <f>ROUND(I175*H175,2)</f>
        <v>0</v>
      </c>
      <c r="K175" s="185" t="s">
        <v>161</v>
      </c>
      <c r="L175" s="36"/>
      <c r="M175" s="190" t="s">
        <v>1</v>
      </c>
      <c r="N175" s="191" t="s">
        <v>38</v>
      </c>
      <c r="O175" s="68"/>
      <c r="P175" s="192">
        <f>O175*H175</f>
        <v>0</v>
      </c>
      <c r="Q175" s="192">
        <v>0</v>
      </c>
      <c r="R175" s="192">
        <f>Q175*H175</f>
        <v>0</v>
      </c>
      <c r="S175" s="192">
        <v>0</v>
      </c>
      <c r="T175" s="19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4" t="s">
        <v>162</v>
      </c>
      <c r="AT175" s="194" t="s">
        <v>157</v>
      </c>
      <c r="AU175" s="194" t="s">
        <v>83</v>
      </c>
      <c r="AY175" s="14" t="s">
        <v>155</v>
      </c>
      <c r="BE175" s="195">
        <f>IF(N175="základní",J175,0)</f>
        <v>0</v>
      </c>
      <c r="BF175" s="195">
        <f>IF(N175="snížená",J175,0)</f>
        <v>0</v>
      </c>
      <c r="BG175" s="195">
        <f>IF(N175="zákl. přenesená",J175,0)</f>
        <v>0</v>
      </c>
      <c r="BH175" s="195">
        <f>IF(N175="sníž. přenesená",J175,0)</f>
        <v>0</v>
      </c>
      <c r="BI175" s="195">
        <f>IF(N175="nulová",J175,0)</f>
        <v>0</v>
      </c>
      <c r="BJ175" s="14" t="s">
        <v>81</v>
      </c>
      <c r="BK175" s="195">
        <f>ROUND(I175*H175,2)</f>
        <v>0</v>
      </c>
      <c r="BL175" s="14" t="s">
        <v>162</v>
      </c>
      <c r="BM175" s="194" t="s">
        <v>258</v>
      </c>
    </row>
    <row r="176" spans="1:65" s="2" customFormat="1">
      <c r="A176" s="31"/>
      <c r="B176" s="32"/>
      <c r="C176" s="33"/>
      <c r="D176" s="196" t="s">
        <v>163</v>
      </c>
      <c r="E176" s="33"/>
      <c r="F176" s="197" t="s">
        <v>259</v>
      </c>
      <c r="G176" s="33"/>
      <c r="H176" s="33"/>
      <c r="I176" s="198"/>
      <c r="J176" s="33"/>
      <c r="K176" s="33"/>
      <c r="L176" s="36"/>
      <c r="M176" s="199"/>
      <c r="N176" s="200"/>
      <c r="O176" s="68"/>
      <c r="P176" s="68"/>
      <c r="Q176" s="68"/>
      <c r="R176" s="68"/>
      <c r="S176" s="68"/>
      <c r="T176" s="69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4" t="s">
        <v>163</v>
      </c>
      <c r="AU176" s="14" t="s">
        <v>83</v>
      </c>
    </row>
    <row r="177" spans="1:65" s="2" customFormat="1" ht="16.5" customHeight="1">
      <c r="A177" s="31"/>
      <c r="B177" s="32"/>
      <c r="C177" s="203" t="s">
        <v>260</v>
      </c>
      <c r="D177" s="203" t="s">
        <v>232</v>
      </c>
      <c r="E177" s="204" t="s">
        <v>261</v>
      </c>
      <c r="F177" s="205" t="s">
        <v>262</v>
      </c>
      <c r="G177" s="206" t="s">
        <v>263</v>
      </c>
      <c r="H177" s="207">
        <v>8.64</v>
      </c>
      <c r="I177" s="208"/>
      <c r="J177" s="209">
        <f>ROUND(I177*H177,2)</f>
        <v>0</v>
      </c>
      <c r="K177" s="205" t="s">
        <v>161</v>
      </c>
      <c r="L177" s="210"/>
      <c r="M177" s="211" t="s">
        <v>1</v>
      </c>
      <c r="N177" s="212" t="s">
        <v>38</v>
      </c>
      <c r="O177" s="68"/>
      <c r="P177" s="192">
        <f>O177*H177</f>
        <v>0</v>
      </c>
      <c r="Q177" s="192">
        <v>1E-3</v>
      </c>
      <c r="R177" s="192">
        <f>Q177*H177</f>
        <v>8.6400000000000001E-3</v>
      </c>
      <c r="S177" s="192">
        <v>0</v>
      </c>
      <c r="T177" s="193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4" t="s">
        <v>178</v>
      </c>
      <c r="AT177" s="194" t="s">
        <v>232</v>
      </c>
      <c r="AU177" s="194" t="s">
        <v>83</v>
      </c>
      <c r="AY177" s="14" t="s">
        <v>155</v>
      </c>
      <c r="BE177" s="195">
        <f>IF(N177="základní",J177,0)</f>
        <v>0</v>
      </c>
      <c r="BF177" s="195">
        <f>IF(N177="snížená",J177,0)</f>
        <v>0</v>
      </c>
      <c r="BG177" s="195">
        <f>IF(N177="zákl. přenesená",J177,0)</f>
        <v>0</v>
      </c>
      <c r="BH177" s="195">
        <f>IF(N177="sníž. přenesená",J177,0)</f>
        <v>0</v>
      </c>
      <c r="BI177" s="195">
        <f>IF(N177="nulová",J177,0)</f>
        <v>0</v>
      </c>
      <c r="BJ177" s="14" t="s">
        <v>81</v>
      </c>
      <c r="BK177" s="195">
        <f>ROUND(I177*H177,2)</f>
        <v>0</v>
      </c>
      <c r="BL177" s="14" t="s">
        <v>162</v>
      </c>
      <c r="BM177" s="194" t="s">
        <v>264</v>
      </c>
    </row>
    <row r="178" spans="1:65" s="12" customFormat="1" ht="22.9" customHeight="1">
      <c r="B178" s="167"/>
      <c r="C178" s="168"/>
      <c r="D178" s="169" t="s">
        <v>72</v>
      </c>
      <c r="E178" s="181" t="s">
        <v>83</v>
      </c>
      <c r="F178" s="181" t="s">
        <v>265</v>
      </c>
      <c r="G178" s="168"/>
      <c r="H178" s="168"/>
      <c r="I178" s="171"/>
      <c r="J178" s="182">
        <f>BK178</f>
        <v>0</v>
      </c>
      <c r="K178" s="168"/>
      <c r="L178" s="173"/>
      <c r="M178" s="174"/>
      <c r="N178" s="175"/>
      <c r="O178" s="175"/>
      <c r="P178" s="176">
        <f>SUM(P179:P190)</f>
        <v>0</v>
      </c>
      <c r="Q178" s="175"/>
      <c r="R178" s="176">
        <f>SUM(R179:R190)</f>
        <v>0</v>
      </c>
      <c r="S178" s="175"/>
      <c r="T178" s="177">
        <f>SUM(T179:T190)</f>
        <v>0</v>
      </c>
      <c r="AR178" s="178" t="s">
        <v>81</v>
      </c>
      <c r="AT178" s="179" t="s">
        <v>72</v>
      </c>
      <c r="AU178" s="179" t="s">
        <v>81</v>
      </c>
      <c r="AY178" s="178" t="s">
        <v>155</v>
      </c>
      <c r="BK178" s="180">
        <f>SUM(BK179:BK190)</f>
        <v>0</v>
      </c>
    </row>
    <row r="179" spans="1:65" s="2" customFormat="1" ht="21.75" customHeight="1">
      <c r="A179" s="31"/>
      <c r="B179" s="32"/>
      <c r="C179" s="183" t="s">
        <v>266</v>
      </c>
      <c r="D179" s="183" t="s">
        <v>157</v>
      </c>
      <c r="E179" s="184" t="s">
        <v>267</v>
      </c>
      <c r="F179" s="185" t="s">
        <v>268</v>
      </c>
      <c r="G179" s="186" t="s">
        <v>192</v>
      </c>
      <c r="H179" s="187">
        <v>0.188</v>
      </c>
      <c r="I179" s="188"/>
      <c r="J179" s="189">
        <f>ROUND(I179*H179,2)</f>
        <v>0</v>
      </c>
      <c r="K179" s="185" t="s">
        <v>161</v>
      </c>
      <c r="L179" s="36"/>
      <c r="M179" s="190" t="s">
        <v>1</v>
      </c>
      <c r="N179" s="191" t="s">
        <v>38</v>
      </c>
      <c r="O179" s="68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4" t="s">
        <v>162</v>
      </c>
      <c r="AT179" s="194" t="s">
        <v>157</v>
      </c>
      <c r="AU179" s="194" t="s">
        <v>83</v>
      </c>
      <c r="AY179" s="14" t="s">
        <v>155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14" t="s">
        <v>81</v>
      </c>
      <c r="BK179" s="195">
        <f>ROUND(I179*H179,2)</f>
        <v>0</v>
      </c>
      <c r="BL179" s="14" t="s">
        <v>162</v>
      </c>
      <c r="BM179" s="194" t="s">
        <v>269</v>
      </c>
    </row>
    <row r="180" spans="1:65" s="2" customFormat="1">
      <c r="A180" s="31"/>
      <c r="B180" s="32"/>
      <c r="C180" s="33"/>
      <c r="D180" s="196" t="s">
        <v>163</v>
      </c>
      <c r="E180" s="33"/>
      <c r="F180" s="197" t="s">
        <v>270</v>
      </c>
      <c r="G180" s="33"/>
      <c r="H180" s="33"/>
      <c r="I180" s="198"/>
      <c r="J180" s="33"/>
      <c r="K180" s="33"/>
      <c r="L180" s="36"/>
      <c r="M180" s="199"/>
      <c r="N180" s="200"/>
      <c r="O180" s="68"/>
      <c r="P180" s="68"/>
      <c r="Q180" s="68"/>
      <c r="R180" s="68"/>
      <c r="S180" s="68"/>
      <c r="T180" s="69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4" t="s">
        <v>163</v>
      </c>
      <c r="AU180" s="14" t="s">
        <v>83</v>
      </c>
    </row>
    <row r="181" spans="1:65" s="2" customFormat="1" ht="48.75">
      <c r="A181" s="31"/>
      <c r="B181" s="32"/>
      <c r="C181" s="33"/>
      <c r="D181" s="201" t="s">
        <v>168</v>
      </c>
      <c r="E181" s="33"/>
      <c r="F181" s="202" t="s">
        <v>271</v>
      </c>
      <c r="G181" s="33"/>
      <c r="H181" s="33"/>
      <c r="I181" s="198"/>
      <c r="J181" s="33"/>
      <c r="K181" s="33"/>
      <c r="L181" s="36"/>
      <c r="M181" s="199"/>
      <c r="N181" s="200"/>
      <c r="O181" s="68"/>
      <c r="P181" s="68"/>
      <c r="Q181" s="68"/>
      <c r="R181" s="68"/>
      <c r="S181" s="68"/>
      <c r="T181" s="69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4" t="s">
        <v>168</v>
      </c>
      <c r="AU181" s="14" t="s">
        <v>83</v>
      </c>
    </row>
    <row r="182" spans="1:65" s="2" customFormat="1" ht="24.2" customHeight="1">
      <c r="A182" s="31"/>
      <c r="B182" s="32"/>
      <c r="C182" s="183" t="s">
        <v>215</v>
      </c>
      <c r="D182" s="183" t="s">
        <v>157</v>
      </c>
      <c r="E182" s="184" t="s">
        <v>272</v>
      </c>
      <c r="F182" s="185" t="s">
        <v>273</v>
      </c>
      <c r="G182" s="186" t="s">
        <v>192</v>
      </c>
      <c r="H182" s="187">
        <v>1.5</v>
      </c>
      <c r="I182" s="188"/>
      <c r="J182" s="189">
        <f>ROUND(I182*H182,2)</f>
        <v>0</v>
      </c>
      <c r="K182" s="185" t="s">
        <v>161</v>
      </c>
      <c r="L182" s="36"/>
      <c r="M182" s="190" t="s">
        <v>1</v>
      </c>
      <c r="N182" s="191" t="s">
        <v>38</v>
      </c>
      <c r="O182" s="68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4" t="s">
        <v>162</v>
      </c>
      <c r="AT182" s="194" t="s">
        <v>157</v>
      </c>
      <c r="AU182" s="194" t="s">
        <v>83</v>
      </c>
      <c r="AY182" s="14" t="s">
        <v>155</v>
      </c>
      <c r="BE182" s="195">
        <f>IF(N182="základní",J182,0)</f>
        <v>0</v>
      </c>
      <c r="BF182" s="195">
        <f>IF(N182="snížená",J182,0)</f>
        <v>0</v>
      </c>
      <c r="BG182" s="195">
        <f>IF(N182="zákl. přenesená",J182,0)</f>
        <v>0</v>
      </c>
      <c r="BH182" s="195">
        <f>IF(N182="sníž. přenesená",J182,0)</f>
        <v>0</v>
      </c>
      <c r="BI182" s="195">
        <f>IF(N182="nulová",J182,0)</f>
        <v>0</v>
      </c>
      <c r="BJ182" s="14" t="s">
        <v>81</v>
      </c>
      <c r="BK182" s="195">
        <f>ROUND(I182*H182,2)</f>
        <v>0</v>
      </c>
      <c r="BL182" s="14" t="s">
        <v>162</v>
      </c>
      <c r="BM182" s="194" t="s">
        <v>274</v>
      </c>
    </row>
    <row r="183" spans="1:65" s="2" customFormat="1">
      <c r="A183" s="31"/>
      <c r="B183" s="32"/>
      <c r="C183" s="33"/>
      <c r="D183" s="196" t="s">
        <v>163</v>
      </c>
      <c r="E183" s="33"/>
      <c r="F183" s="197" t="s">
        <v>275</v>
      </c>
      <c r="G183" s="33"/>
      <c r="H183" s="33"/>
      <c r="I183" s="198"/>
      <c r="J183" s="33"/>
      <c r="K183" s="33"/>
      <c r="L183" s="36"/>
      <c r="M183" s="199"/>
      <c r="N183" s="200"/>
      <c r="O183" s="68"/>
      <c r="P183" s="68"/>
      <c r="Q183" s="68"/>
      <c r="R183" s="68"/>
      <c r="S183" s="68"/>
      <c r="T183" s="69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4" t="s">
        <v>163</v>
      </c>
      <c r="AU183" s="14" t="s">
        <v>83</v>
      </c>
    </row>
    <row r="184" spans="1:65" s="2" customFormat="1" ht="29.25">
      <c r="A184" s="31"/>
      <c r="B184" s="32"/>
      <c r="C184" s="33"/>
      <c r="D184" s="201" t="s">
        <v>168</v>
      </c>
      <c r="E184" s="33"/>
      <c r="F184" s="202" t="s">
        <v>276</v>
      </c>
      <c r="G184" s="33"/>
      <c r="H184" s="33"/>
      <c r="I184" s="198"/>
      <c r="J184" s="33"/>
      <c r="K184" s="33"/>
      <c r="L184" s="36"/>
      <c r="M184" s="199"/>
      <c r="N184" s="200"/>
      <c r="O184" s="68"/>
      <c r="P184" s="68"/>
      <c r="Q184" s="68"/>
      <c r="R184" s="68"/>
      <c r="S184" s="68"/>
      <c r="T184" s="69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4" t="s">
        <v>168</v>
      </c>
      <c r="AU184" s="14" t="s">
        <v>83</v>
      </c>
    </row>
    <row r="185" spans="1:65" s="2" customFormat="1" ht="24.2" customHeight="1">
      <c r="A185" s="31"/>
      <c r="B185" s="32"/>
      <c r="C185" s="183" t="s">
        <v>7</v>
      </c>
      <c r="D185" s="183" t="s">
        <v>157</v>
      </c>
      <c r="E185" s="184" t="s">
        <v>277</v>
      </c>
      <c r="F185" s="185" t="s">
        <v>278</v>
      </c>
      <c r="G185" s="186" t="s">
        <v>160</v>
      </c>
      <c r="H185" s="187">
        <v>5.3</v>
      </c>
      <c r="I185" s="188"/>
      <c r="J185" s="189">
        <f>ROUND(I185*H185,2)</f>
        <v>0</v>
      </c>
      <c r="K185" s="185" t="s">
        <v>161</v>
      </c>
      <c r="L185" s="36"/>
      <c r="M185" s="190" t="s">
        <v>1</v>
      </c>
      <c r="N185" s="191" t="s">
        <v>38</v>
      </c>
      <c r="O185" s="68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4" t="s">
        <v>162</v>
      </c>
      <c r="AT185" s="194" t="s">
        <v>157</v>
      </c>
      <c r="AU185" s="194" t="s">
        <v>83</v>
      </c>
      <c r="AY185" s="14" t="s">
        <v>155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14" t="s">
        <v>81</v>
      </c>
      <c r="BK185" s="195">
        <f>ROUND(I185*H185,2)</f>
        <v>0</v>
      </c>
      <c r="BL185" s="14" t="s">
        <v>162</v>
      </c>
      <c r="BM185" s="194" t="s">
        <v>279</v>
      </c>
    </row>
    <row r="186" spans="1:65" s="2" customFormat="1">
      <c r="A186" s="31"/>
      <c r="B186" s="32"/>
      <c r="C186" s="33"/>
      <c r="D186" s="196" t="s">
        <v>163</v>
      </c>
      <c r="E186" s="33"/>
      <c r="F186" s="197" t="s">
        <v>280</v>
      </c>
      <c r="G186" s="33"/>
      <c r="H186" s="33"/>
      <c r="I186" s="198"/>
      <c r="J186" s="33"/>
      <c r="K186" s="33"/>
      <c r="L186" s="36"/>
      <c r="M186" s="199"/>
      <c r="N186" s="200"/>
      <c r="O186" s="68"/>
      <c r="P186" s="68"/>
      <c r="Q186" s="68"/>
      <c r="R186" s="68"/>
      <c r="S186" s="68"/>
      <c r="T186" s="69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T186" s="14" t="s">
        <v>163</v>
      </c>
      <c r="AU186" s="14" t="s">
        <v>83</v>
      </c>
    </row>
    <row r="187" spans="1:65" s="2" customFormat="1" ht="29.25">
      <c r="A187" s="31"/>
      <c r="B187" s="32"/>
      <c r="C187" s="33"/>
      <c r="D187" s="201" t="s">
        <v>168</v>
      </c>
      <c r="E187" s="33"/>
      <c r="F187" s="202" t="s">
        <v>281</v>
      </c>
      <c r="G187" s="33"/>
      <c r="H187" s="33"/>
      <c r="I187" s="198"/>
      <c r="J187" s="33"/>
      <c r="K187" s="33"/>
      <c r="L187" s="36"/>
      <c r="M187" s="199"/>
      <c r="N187" s="200"/>
      <c r="O187" s="68"/>
      <c r="P187" s="68"/>
      <c r="Q187" s="68"/>
      <c r="R187" s="68"/>
      <c r="S187" s="68"/>
      <c r="T187" s="69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T187" s="14" t="s">
        <v>168</v>
      </c>
      <c r="AU187" s="14" t="s">
        <v>83</v>
      </c>
    </row>
    <row r="188" spans="1:65" s="2" customFormat="1" ht="24.2" customHeight="1">
      <c r="A188" s="31"/>
      <c r="B188" s="32"/>
      <c r="C188" s="183" t="s">
        <v>230</v>
      </c>
      <c r="D188" s="183" t="s">
        <v>157</v>
      </c>
      <c r="E188" s="184" t="s">
        <v>282</v>
      </c>
      <c r="F188" s="185" t="s">
        <v>283</v>
      </c>
      <c r="G188" s="186" t="s">
        <v>160</v>
      </c>
      <c r="H188" s="187">
        <v>4.8</v>
      </c>
      <c r="I188" s="188"/>
      <c r="J188" s="189">
        <f>ROUND(I188*H188,2)</f>
        <v>0</v>
      </c>
      <c r="K188" s="185" t="s">
        <v>161</v>
      </c>
      <c r="L188" s="36"/>
      <c r="M188" s="190" t="s">
        <v>1</v>
      </c>
      <c r="N188" s="191" t="s">
        <v>38</v>
      </c>
      <c r="O188" s="68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4" t="s">
        <v>162</v>
      </c>
      <c r="AT188" s="194" t="s">
        <v>157</v>
      </c>
      <c r="AU188" s="194" t="s">
        <v>83</v>
      </c>
      <c r="AY188" s="14" t="s">
        <v>155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14" t="s">
        <v>81</v>
      </c>
      <c r="BK188" s="195">
        <f>ROUND(I188*H188,2)</f>
        <v>0</v>
      </c>
      <c r="BL188" s="14" t="s">
        <v>162</v>
      </c>
      <c r="BM188" s="194" t="s">
        <v>284</v>
      </c>
    </row>
    <row r="189" spans="1:65" s="2" customFormat="1">
      <c r="A189" s="31"/>
      <c r="B189" s="32"/>
      <c r="C189" s="33"/>
      <c r="D189" s="196" t="s">
        <v>163</v>
      </c>
      <c r="E189" s="33"/>
      <c r="F189" s="197" t="s">
        <v>285</v>
      </c>
      <c r="G189" s="33"/>
      <c r="H189" s="33"/>
      <c r="I189" s="198"/>
      <c r="J189" s="33"/>
      <c r="K189" s="33"/>
      <c r="L189" s="36"/>
      <c r="M189" s="199"/>
      <c r="N189" s="200"/>
      <c r="O189" s="68"/>
      <c r="P189" s="68"/>
      <c r="Q189" s="68"/>
      <c r="R189" s="68"/>
      <c r="S189" s="68"/>
      <c r="T189" s="69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T189" s="14" t="s">
        <v>163</v>
      </c>
      <c r="AU189" s="14" t="s">
        <v>83</v>
      </c>
    </row>
    <row r="190" spans="1:65" s="2" customFormat="1" ht="29.25">
      <c r="A190" s="31"/>
      <c r="B190" s="32"/>
      <c r="C190" s="33"/>
      <c r="D190" s="201" t="s">
        <v>168</v>
      </c>
      <c r="E190" s="33"/>
      <c r="F190" s="202" t="s">
        <v>281</v>
      </c>
      <c r="G190" s="33"/>
      <c r="H190" s="33"/>
      <c r="I190" s="198"/>
      <c r="J190" s="33"/>
      <c r="K190" s="33"/>
      <c r="L190" s="36"/>
      <c r="M190" s="199"/>
      <c r="N190" s="200"/>
      <c r="O190" s="68"/>
      <c r="P190" s="68"/>
      <c r="Q190" s="68"/>
      <c r="R190" s="68"/>
      <c r="S190" s="68"/>
      <c r="T190" s="69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4" t="s">
        <v>168</v>
      </c>
      <c r="AU190" s="14" t="s">
        <v>83</v>
      </c>
    </row>
    <row r="191" spans="1:65" s="12" customFormat="1" ht="22.9" customHeight="1">
      <c r="B191" s="167"/>
      <c r="C191" s="168"/>
      <c r="D191" s="169" t="s">
        <v>72</v>
      </c>
      <c r="E191" s="181" t="s">
        <v>170</v>
      </c>
      <c r="F191" s="181" t="s">
        <v>286</v>
      </c>
      <c r="G191" s="168"/>
      <c r="H191" s="168"/>
      <c r="I191" s="171"/>
      <c r="J191" s="182">
        <f>BK191</f>
        <v>0</v>
      </c>
      <c r="K191" s="168"/>
      <c r="L191" s="173"/>
      <c r="M191" s="174"/>
      <c r="N191" s="175"/>
      <c r="O191" s="175"/>
      <c r="P191" s="176">
        <f>SUM(P192:P197)</f>
        <v>0</v>
      </c>
      <c r="Q191" s="175"/>
      <c r="R191" s="176">
        <f>SUM(R192:R197)</f>
        <v>0</v>
      </c>
      <c r="S191" s="175"/>
      <c r="T191" s="177">
        <f>SUM(T192:T197)</f>
        <v>0</v>
      </c>
      <c r="AR191" s="178" t="s">
        <v>81</v>
      </c>
      <c r="AT191" s="179" t="s">
        <v>72</v>
      </c>
      <c r="AU191" s="179" t="s">
        <v>81</v>
      </c>
      <c r="AY191" s="178" t="s">
        <v>155</v>
      </c>
      <c r="BK191" s="180">
        <f>SUM(BK192:BK197)</f>
        <v>0</v>
      </c>
    </row>
    <row r="192" spans="1:65" s="2" customFormat="1" ht="37.9" customHeight="1">
      <c r="A192" s="31"/>
      <c r="B192" s="32"/>
      <c r="C192" s="183" t="s">
        <v>287</v>
      </c>
      <c r="D192" s="183" t="s">
        <v>157</v>
      </c>
      <c r="E192" s="184" t="s">
        <v>288</v>
      </c>
      <c r="F192" s="185" t="s">
        <v>289</v>
      </c>
      <c r="G192" s="186" t="s">
        <v>290</v>
      </c>
      <c r="H192" s="187">
        <v>6</v>
      </c>
      <c r="I192" s="188"/>
      <c r="J192" s="189">
        <f>ROUND(I192*H192,2)</f>
        <v>0</v>
      </c>
      <c r="K192" s="185" t="s">
        <v>161</v>
      </c>
      <c r="L192" s="36"/>
      <c r="M192" s="190" t="s">
        <v>1</v>
      </c>
      <c r="N192" s="191" t="s">
        <v>38</v>
      </c>
      <c r="O192" s="68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4" t="s">
        <v>162</v>
      </c>
      <c r="AT192" s="194" t="s">
        <v>157</v>
      </c>
      <c r="AU192" s="194" t="s">
        <v>83</v>
      </c>
      <c r="AY192" s="14" t="s">
        <v>155</v>
      </c>
      <c r="BE192" s="195">
        <f>IF(N192="základní",J192,0)</f>
        <v>0</v>
      </c>
      <c r="BF192" s="195">
        <f>IF(N192="snížená",J192,0)</f>
        <v>0</v>
      </c>
      <c r="BG192" s="195">
        <f>IF(N192="zákl. přenesená",J192,0)</f>
        <v>0</v>
      </c>
      <c r="BH192" s="195">
        <f>IF(N192="sníž. přenesená",J192,0)</f>
        <v>0</v>
      </c>
      <c r="BI192" s="195">
        <f>IF(N192="nulová",J192,0)</f>
        <v>0</v>
      </c>
      <c r="BJ192" s="14" t="s">
        <v>81</v>
      </c>
      <c r="BK192" s="195">
        <f>ROUND(I192*H192,2)</f>
        <v>0</v>
      </c>
      <c r="BL192" s="14" t="s">
        <v>162</v>
      </c>
      <c r="BM192" s="194" t="s">
        <v>291</v>
      </c>
    </row>
    <row r="193" spans="1:65" s="2" customFormat="1">
      <c r="A193" s="31"/>
      <c r="B193" s="32"/>
      <c r="C193" s="33"/>
      <c r="D193" s="196" t="s">
        <v>163</v>
      </c>
      <c r="E193" s="33"/>
      <c r="F193" s="197" t="s">
        <v>292</v>
      </c>
      <c r="G193" s="33"/>
      <c r="H193" s="33"/>
      <c r="I193" s="198"/>
      <c r="J193" s="33"/>
      <c r="K193" s="33"/>
      <c r="L193" s="36"/>
      <c r="M193" s="199"/>
      <c r="N193" s="200"/>
      <c r="O193" s="68"/>
      <c r="P193" s="68"/>
      <c r="Q193" s="68"/>
      <c r="R193" s="68"/>
      <c r="S193" s="68"/>
      <c r="T193" s="69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T193" s="14" t="s">
        <v>163</v>
      </c>
      <c r="AU193" s="14" t="s">
        <v>83</v>
      </c>
    </row>
    <row r="194" spans="1:65" s="2" customFormat="1" ht="24.2" customHeight="1">
      <c r="A194" s="31"/>
      <c r="B194" s="32"/>
      <c r="C194" s="203" t="s">
        <v>236</v>
      </c>
      <c r="D194" s="203" t="s">
        <v>232</v>
      </c>
      <c r="E194" s="204" t="s">
        <v>293</v>
      </c>
      <c r="F194" s="205" t="s">
        <v>294</v>
      </c>
      <c r="G194" s="206" t="s">
        <v>290</v>
      </c>
      <c r="H194" s="207">
        <v>4</v>
      </c>
      <c r="I194" s="208"/>
      <c r="J194" s="209">
        <f>ROUND(I194*H194,2)</f>
        <v>0</v>
      </c>
      <c r="K194" s="205" t="s">
        <v>161</v>
      </c>
      <c r="L194" s="210"/>
      <c r="M194" s="211" t="s">
        <v>1</v>
      </c>
      <c r="N194" s="212" t="s">
        <v>38</v>
      </c>
      <c r="O194" s="68"/>
      <c r="P194" s="192">
        <f>O194*H194</f>
        <v>0</v>
      </c>
      <c r="Q194" s="192">
        <v>0</v>
      </c>
      <c r="R194" s="192">
        <f>Q194*H194</f>
        <v>0</v>
      </c>
      <c r="S194" s="192">
        <v>0</v>
      </c>
      <c r="T194" s="193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4" t="s">
        <v>178</v>
      </c>
      <c r="AT194" s="194" t="s">
        <v>232</v>
      </c>
      <c r="AU194" s="194" t="s">
        <v>83</v>
      </c>
      <c r="AY194" s="14" t="s">
        <v>155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14" t="s">
        <v>81</v>
      </c>
      <c r="BK194" s="195">
        <f>ROUND(I194*H194,2)</f>
        <v>0</v>
      </c>
      <c r="BL194" s="14" t="s">
        <v>162</v>
      </c>
      <c r="BM194" s="194" t="s">
        <v>295</v>
      </c>
    </row>
    <row r="195" spans="1:65" s="2" customFormat="1" ht="29.25">
      <c r="A195" s="31"/>
      <c r="B195" s="32"/>
      <c r="C195" s="33"/>
      <c r="D195" s="201" t="s">
        <v>168</v>
      </c>
      <c r="E195" s="33"/>
      <c r="F195" s="202" t="s">
        <v>296</v>
      </c>
      <c r="G195" s="33"/>
      <c r="H195" s="33"/>
      <c r="I195" s="198"/>
      <c r="J195" s="33"/>
      <c r="K195" s="33"/>
      <c r="L195" s="36"/>
      <c r="M195" s="199"/>
      <c r="N195" s="200"/>
      <c r="O195" s="68"/>
      <c r="P195" s="68"/>
      <c r="Q195" s="68"/>
      <c r="R195" s="68"/>
      <c r="S195" s="68"/>
      <c r="T195" s="69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4" t="s">
        <v>168</v>
      </c>
      <c r="AU195" s="14" t="s">
        <v>83</v>
      </c>
    </row>
    <row r="196" spans="1:65" s="2" customFormat="1" ht="33" customHeight="1">
      <c r="A196" s="31"/>
      <c r="B196" s="32"/>
      <c r="C196" s="203" t="s">
        <v>297</v>
      </c>
      <c r="D196" s="203" t="s">
        <v>232</v>
      </c>
      <c r="E196" s="204" t="s">
        <v>298</v>
      </c>
      <c r="F196" s="205" t="s">
        <v>299</v>
      </c>
      <c r="G196" s="206" t="s">
        <v>290</v>
      </c>
      <c r="H196" s="207">
        <v>2</v>
      </c>
      <c r="I196" s="208"/>
      <c r="J196" s="209">
        <f>ROUND(I196*H196,2)</f>
        <v>0</v>
      </c>
      <c r="K196" s="205" t="s">
        <v>1</v>
      </c>
      <c r="L196" s="210"/>
      <c r="M196" s="211" t="s">
        <v>1</v>
      </c>
      <c r="N196" s="212" t="s">
        <v>38</v>
      </c>
      <c r="O196" s="68"/>
      <c r="P196" s="192">
        <f>O196*H196</f>
        <v>0</v>
      </c>
      <c r="Q196" s="192">
        <v>0</v>
      </c>
      <c r="R196" s="192">
        <f>Q196*H196</f>
        <v>0</v>
      </c>
      <c r="S196" s="192">
        <v>0</v>
      </c>
      <c r="T196" s="193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4" t="s">
        <v>178</v>
      </c>
      <c r="AT196" s="194" t="s">
        <v>232</v>
      </c>
      <c r="AU196" s="194" t="s">
        <v>83</v>
      </c>
      <c r="AY196" s="14" t="s">
        <v>155</v>
      </c>
      <c r="BE196" s="195">
        <f>IF(N196="základní",J196,0)</f>
        <v>0</v>
      </c>
      <c r="BF196" s="195">
        <f>IF(N196="snížená",J196,0)</f>
        <v>0</v>
      </c>
      <c r="BG196" s="195">
        <f>IF(N196="zákl. přenesená",J196,0)</f>
        <v>0</v>
      </c>
      <c r="BH196" s="195">
        <f>IF(N196="sníž. přenesená",J196,0)</f>
        <v>0</v>
      </c>
      <c r="BI196" s="195">
        <f>IF(N196="nulová",J196,0)</f>
        <v>0</v>
      </c>
      <c r="BJ196" s="14" t="s">
        <v>81</v>
      </c>
      <c r="BK196" s="195">
        <f>ROUND(I196*H196,2)</f>
        <v>0</v>
      </c>
      <c r="BL196" s="14" t="s">
        <v>162</v>
      </c>
      <c r="BM196" s="194" t="s">
        <v>300</v>
      </c>
    </row>
    <row r="197" spans="1:65" s="2" customFormat="1" ht="29.25">
      <c r="A197" s="31"/>
      <c r="B197" s="32"/>
      <c r="C197" s="33"/>
      <c r="D197" s="201" t="s">
        <v>168</v>
      </c>
      <c r="E197" s="33"/>
      <c r="F197" s="202" t="s">
        <v>296</v>
      </c>
      <c r="G197" s="33"/>
      <c r="H197" s="33"/>
      <c r="I197" s="198"/>
      <c r="J197" s="33"/>
      <c r="K197" s="33"/>
      <c r="L197" s="36"/>
      <c r="M197" s="199"/>
      <c r="N197" s="200"/>
      <c r="O197" s="68"/>
      <c r="P197" s="68"/>
      <c r="Q197" s="68"/>
      <c r="R197" s="68"/>
      <c r="S197" s="68"/>
      <c r="T197" s="69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T197" s="14" t="s">
        <v>168</v>
      </c>
      <c r="AU197" s="14" t="s">
        <v>83</v>
      </c>
    </row>
    <row r="198" spans="1:65" s="12" customFormat="1" ht="22.9" customHeight="1">
      <c r="B198" s="167"/>
      <c r="C198" s="168"/>
      <c r="D198" s="169" t="s">
        <v>72</v>
      </c>
      <c r="E198" s="181" t="s">
        <v>178</v>
      </c>
      <c r="F198" s="181" t="s">
        <v>301</v>
      </c>
      <c r="G198" s="168"/>
      <c r="H198" s="168"/>
      <c r="I198" s="171"/>
      <c r="J198" s="182">
        <f>BK198</f>
        <v>0</v>
      </c>
      <c r="K198" s="168"/>
      <c r="L198" s="173"/>
      <c r="M198" s="174"/>
      <c r="N198" s="175"/>
      <c r="O198" s="175"/>
      <c r="P198" s="176">
        <f>SUM(P199:P200)</f>
        <v>0</v>
      </c>
      <c r="Q198" s="175"/>
      <c r="R198" s="176">
        <f>SUM(R199:R200)</f>
        <v>0</v>
      </c>
      <c r="S198" s="175"/>
      <c r="T198" s="177">
        <f>SUM(T199:T200)</f>
        <v>0</v>
      </c>
      <c r="AR198" s="178" t="s">
        <v>81</v>
      </c>
      <c r="AT198" s="179" t="s">
        <v>72</v>
      </c>
      <c r="AU198" s="179" t="s">
        <v>81</v>
      </c>
      <c r="AY198" s="178" t="s">
        <v>155</v>
      </c>
      <c r="BK198" s="180">
        <f>SUM(BK199:BK200)</f>
        <v>0</v>
      </c>
    </row>
    <row r="199" spans="1:65" s="2" customFormat="1" ht="16.5" customHeight="1">
      <c r="A199" s="31"/>
      <c r="B199" s="32"/>
      <c r="C199" s="183" t="s">
        <v>240</v>
      </c>
      <c r="D199" s="183" t="s">
        <v>157</v>
      </c>
      <c r="E199" s="184" t="s">
        <v>302</v>
      </c>
      <c r="F199" s="185" t="s">
        <v>303</v>
      </c>
      <c r="G199" s="186" t="s">
        <v>290</v>
      </c>
      <c r="H199" s="187">
        <v>2</v>
      </c>
      <c r="I199" s="188"/>
      <c r="J199" s="189">
        <f>ROUND(I199*H199,2)</f>
        <v>0</v>
      </c>
      <c r="K199" s="185" t="s">
        <v>1</v>
      </c>
      <c r="L199" s="36"/>
      <c r="M199" s="190" t="s">
        <v>1</v>
      </c>
      <c r="N199" s="191" t="s">
        <v>38</v>
      </c>
      <c r="O199" s="68"/>
      <c r="P199" s="192">
        <f>O199*H199</f>
        <v>0</v>
      </c>
      <c r="Q199" s="192">
        <v>0</v>
      </c>
      <c r="R199" s="192">
        <f>Q199*H199</f>
        <v>0</v>
      </c>
      <c r="S199" s="192">
        <v>0</v>
      </c>
      <c r="T199" s="193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4" t="s">
        <v>162</v>
      </c>
      <c r="AT199" s="194" t="s">
        <v>157</v>
      </c>
      <c r="AU199" s="194" t="s">
        <v>83</v>
      </c>
      <c r="AY199" s="14" t="s">
        <v>155</v>
      </c>
      <c r="BE199" s="195">
        <f>IF(N199="základní",J199,0)</f>
        <v>0</v>
      </c>
      <c r="BF199" s="195">
        <f>IF(N199="snížená",J199,0)</f>
        <v>0</v>
      </c>
      <c r="BG199" s="195">
        <f>IF(N199="zákl. přenesená",J199,0)</f>
        <v>0</v>
      </c>
      <c r="BH199" s="195">
        <f>IF(N199="sníž. přenesená",J199,0)</f>
        <v>0</v>
      </c>
      <c r="BI199" s="195">
        <f>IF(N199="nulová",J199,0)</f>
        <v>0</v>
      </c>
      <c r="BJ199" s="14" t="s">
        <v>81</v>
      </c>
      <c r="BK199" s="195">
        <f>ROUND(I199*H199,2)</f>
        <v>0</v>
      </c>
      <c r="BL199" s="14" t="s">
        <v>162</v>
      </c>
      <c r="BM199" s="194" t="s">
        <v>304</v>
      </c>
    </row>
    <row r="200" spans="1:65" s="2" customFormat="1" ht="16.5" customHeight="1">
      <c r="A200" s="31"/>
      <c r="B200" s="32"/>
      <c r="C200" s="203" t="s">
        <v>305</v>
      </c>
      <c r="D200" s="203" t="s">
        <v>232</v>
      </c>
      <c r="E200" s="204" t="s">
        <v>306</v>
      </c>
      <c r="F200" s="205" t="s">
        <v>307</v>
      </c>
      <c r="G200" s="206" t="s">
        <v>290</v>
      </c>
      <c r="H200" s="207">
        <v>2</v>
      </c>
      <c r="I200" s="208"/>
      <c r="J200" s="209">
        <f>ROUND(I200*H200,2)</f>
        <v>0</v>
      </c>
      <c r="K200" s="205" t="s">
        <v>1</v>
      </c>
      <c r="L200" s="210"/>
      <c r="M200" s="211" t="s">
        <v>1</v>
      </c>
      <c r="N200" s="212" t="s">
        <v>38</v>
      </c>
      <c r="O200" s="68"/>
      <c r="P200" s="192">
        <f>O200*H200</f>
        <v>0</v>
      </c>
      <c r="Q200" s="192">
        <v>0</v>
      </c>
      <c r="R200" s="192">
        <f>Q200*H200</f>
        <v>0</v>
      </c>
      <c r="S200" s="192">
        <v>0</v>
      </c>
      <c r="T200" s="193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4" t="s">
        <v>178</v>
      </c>
      <c r="AT200" s="194" t="s">
        <v>232</v>
      </c>
      <c r="AU200" s="194" t="s">
        <v>83</v>
      </c>
      <c r="AY200" s="14" t="s">
        <v>155</v>
      </c>
      <c r="BE200" s="195">
        <f>IF(N200="základní",J200,0)</f>
        <v>0</v>
      </c>
      <c r="BF200" s="195">
        <f>IF(N200="snížená",J200,0)</f>
        <v>0</v>
      </c>
      <c r="BG200" s="195">
        <f>IF(N200="zákl. přenesená",J200,0)</f>
        <v>0</v>
      </c>
      <c r="BH200" s="195">
        <f>IF(N200="sníž. přenesená",J200,0)</f>
        <v>0</v>
      </c>
      <c r="BI200" s="195">
        <f>IF(N200="nulová",J200,0)</f>
        <v>0</v>
      </c>
      <c r="BJ200" s="14" t="s">
        <v>81</v>
      </c>
      <c r="BK200" s="195">
        <f>ROUND(I200*H200,2)</f>
        <v>0</v>
      </c>
      <c r="BL200" s="14" t="s">
        <v>162</v>
      </c>
      <c r="BM200" s="194" t="s">
        <v>308</v>
      </c>
    </row>
    <row r="201" spans="1:65" s="515" customFormat="1" ht="22.9" customHeight="1">
      <c r="B201" s="516"/>
      <c r="D201" s="178" t="s">
        <v>72</v>
      </c>
      <c r="E201" s="517" t="s">
        <v>977</v>
      </c>
      <c r="F201" s="517" t="s">
        <v>978</v>
      </c>
      <c r="J201" s="518">
        <f>BK201</f>
        <v>0</v>
      </c>
      <c r="L201" s="516"/>
      <c r="M201" s="519"/>
      <c r="P201" s="520">
        <f>SUM(P202:P210)</f>
        <v>0</v>
      </c>
      <c r="R201" s="520">
        <f>SUM(R202:R210)</f>
        <v>0</v>
      </c>
      <c r="T201" s="521">
        <f>SUM(T202:T210)</f>
        <v>0</v>
      </c>
      <c r="AR201" s="178" t="s">
        <v>81</v>
      </c>
      <c r="AT201" s="179" t="s">
        <v>72</v>
      </c>
      <c r="AU201" s="179" t="s">
        <v>81</v>
      </c>
      <c r="AY201" s="178" t="s">
        <v>155</v>
      </c>
      <c r="BK201" s="180">
        <f>SUM(BK202:BK210)</f>
        <v>0</v>
      </c>
    </row>
    <row r="202" spans="1:65" s="485" customFormat="1" ht="24.2" customHeight="1">
      <c r="B202" s="362"/>
      <c r="C202" s="486" t="s">
        <v>331</v>
      </c>
      <c r="D202" s="486" t="s">
        <v>157</v>
      </c>
      <c r="E202" s="487" t="s">
        <v>2509</v>
      </c>
      <c r="F202" s="488" t="s">
        <v>2510</v>
      </c>
      <c r="G202" s="489" t="s">
        <v>235</v>
      </c>
      <c r="H202" s="490">
        <v>299.17500000000001</v>
      </c>
      <c r="I202" s="188"/>
      <c r="J202" s="491">
        <f>ROUND(I202*H202,2)</f>
        <v>0</v>
      </c>
      <c r="K202" s="492" t="s">
        <v>2495</v>
      </c>
      <c r="L202" s="299"/>
      <c r="M202" s="190" t="s">
        <v>1</v>
      </c>
      <c r="N202" s="494" t="s">
        <v>38</v>
      </c>
      <c r="O202" s="68"/>
      <c r="P202" s="495">
        <f>O202*H202</f>
        <v>0</v>
      </c>
      <c r="Q202" s="495">
        <v>0</v>
      </c>
      <c r="R202" s="495">
        <f>Q202*H202</f>
        <v>0</v>
      </c>
      <c r="S202" s="495">
        <v>0</v>
      </c>
      <c r="T202" s="496">
        <f>S202*H202</f>
        <v>0</v>
      </c>
      <c r="AR202" s="194" t="s">
        <v>162</v>
      </c>
      <c r="AT202" s="194" t="s">
        <v>157</v>
      </c>
      <c r="AU202" s="194" t="s">
        <v>83</v>
      </c>
      <c r="AY202" s="291" t="s">
        <v>155</v>
      </c>
      <c r="BE202" s="370">
        <f>IF(N202="základní",J202,0)</f>
        <v>0</v>
      </c>
      <c r="BF202" s="370">
        <f>IF(N202="snížená",J202,0)</f>
        <v>0</v>
      </c>
      <c r="BG202" s="370">
        <f>IF(N202="zákl. přenesená",J202,0)</f>
        <v>0</v>
      </c>
      <c r="BH202" s="370">
        <f>IF(N202="sníž. přenesená",J202,0)</f>
        <v>0</v>
      </c>
      <c r="BI202" s="370">
        <f>IF(N202="nulová",J202,0)</f>
        <v>0</v>
      </c>
      <c r="BJ202" s="291" t="s">
        <v>81</v>
      </c>
      <c r="BK202" s="370">
        <f>ROUND(I202*H202,2)</f>
        <v>0</v>
      </c>
      <c r="BL202" s="291" t="s">
        <v>162</v>
      </c>
      <c r="BM202" s="194" t="s">
        <v>2511</v>
      </c>
    </row>
    <row r="203" spans="1:65" s="485" customFormat="1">
      <c r="B203" s="299"/>
      <c r="D203" s="497" t="s">
        <v>163</v>
      </c>
      <c r="F203" s="498" t="s">
        <v>2512</v>
      </c>
      <c r="L203" s="299"/>
      <c r="M203" s="372"/>
      <c r="T203" s="308"/>
      <c r="AT203" s="291" t="s">
        <v>163</v>
      </c>
      <c r="AU203" s="291" t="s">
        <v>83</v>
      </c>
    </row>
    <row r="204" spans="1:65" s="485" customFormat="1" ht="24.2" customHeight="1">
      <c r="B204" s="362"/>
      <c r="C204" s="486" t="s">
        <v>329</v>
      </c>
      <c r="D204" s="486" t="s">
        <v>157</v>
      </c>
      <c r="E204" s="487" t="s">
        <v>2513</v>
      </c>
      <c r="F204" s="488" t="s">
        <v>2514</v>
      </c>
      <c r="G204" s="489" t="s">
        <v>235</v>
      </c>
      <c r="H204" s="490">
        <v>4487.625</v>
      </c>
      <c r="I204" s="188"/>
      <c r="J204" s="491">
        <f>ROUND(I204*H204,2)</f>
        <v>0</v>
      </c>
      <c r="K204" s="492" t="s">
        <v>2495</v>
      </c>
      <c r="L204" s="299"/>
      <c r="M204" s="190" t="s">
        <v>1</v>
      </c>
      <c r="N204" s="494" t="s">
        <v>38</v>
      </c>
      <c r="O204" s="68"/>
      <c r="P204" s="495">
        <f>O204*H204</f>
        <v>0</v>
      </c>
      <c r="Q204" s="495">
        <v>0</v>
      </c>
      <c r="R204" s="495">
        <f>Q204*H204</f>
        <v>0</v>
      </c>
      <c r="S204" s="495">
        <v>0</v>
      </c>
      <c r="T204" s="496">
        <f>S204*H204</f>
        <v>0</v>
      </c>
      <c r="AR204" s="194" t="s">
        <v>162</v>
      </c>
      <c r="AT204" s="194" t="s">
        <v>157</v>
      </c>
      <c r="AU204" s="194" t="s">
        <v>83</v>
      </c>
      <c r="AY204" s="291" t="s">
        <v>155</v>
      </c>
      <c r="BE204" s="370">
        <f>IF(N204="základní",J204,0)</f>
        <v>0</v>
      </c>
      <c r="BF204" s="370">
        <f>IF(N204="snížená",J204,0)</f>
        <v>0</v>
      </c>
      <c r="BG204" s="370">
        <f>IF(N204="zákl. přenesená",J204,0)</f>
        <v>0</v>
      </c>
      <c r="BH204" s="370">
        <f>IF(N204="sníž. přenesená",J204,0)</f>
        <v>0</v>
      </c>
      <c r="BI204" s="370">
        <f>IF(N204="nulová",J204,0)</f>
        <v>0</v>
      </c>
      <c r="BJ204" s="291" t="s">
        <v>81</v>
      </c>
      <c r="BK204" s="370">
        <f>ROUND(I204*H204,2)</f>
        <v>0</v>
      </c>
      <c r="BL204" s="291" t="s">
        <v>162</v>
      </c>
      <c r="BM204" s="194" t="s">
        <v>2515</v>
      </c>
    </row>
    <row r="205" spans="1:65" s="485" customFormat="1">
      <c r="B205" s="299"/>
      <c r="D205" s="497" t="s">
        <v>163</v>
      </c>
      <c r="F205" s="498" t="s">
        <v>2516</v>
      </c>
      <c r="L205" s="299"/>
      <c r="M205" s="372"/>
      <c r="T205" s="308"/>
      <c r="AT205" s="291" t="s">
        <v>163</v>
      </c>
      <c r="AU205" s="291" t="s">
        <v>83</v>
      </c>
    </row>
    <row r="206" spans="1:65" s="499" customFormat="1">
      <c r="B206" s="500"/>
      <c r="D206" s="501" t="s">
        <v>2204</v>
      </c>
      <c r="F206" s="502" t="s">
        <v>2517</v>
      </c>
      <c r="H206" s="503">
        <v>4487.625</v>
      </c>
      <c r="L206" s="500"/>
      <c r="M206" s="504"/>
      <c r="T206" s="505"/>
      <c r="AT206" s="506" t="s">
        <v>2204</v>
      </c>
      <c r="AU206" s="506" t="s">
        <v>83</v>
      </c>
      <c r="AV206" s="499" t="s">
        <v>83</v>
      </c>
      <c r="AW206" s="499" t="s">
        <v>4</v>
      </c>
      <c r="AX206" s="499" t="s">
        <v>81</v>
      </c>
      <c r="AY206" s="506" t="s">
        <v>155</v>
      </c>
    </row>
    <row r="207" spans="1:65" s="485" customFormat="1" ht="24.2" customHeight="1">
      <c r="B207" s="362"/>
      <c r="C207" s="486" t="s">
        <v>255</v>
      </c>
      <c r="D207" s="486" t="s">
        <v>157</v>
      </c>
      <c r="E207" s="487" t="s">
        <v>2518</v>
      </c>
      <c r="F207" s="488" t="s">
        <v>722</v>
      </c>
      <c r="G207" s="489" t="s">
        <v>235</v>
      </c>
      <c r="H207" s="490">
        <v>229.6</v>
      </c>
      <c r="I207" s="188"/>
      <c r="J207" s="491">
        <f>ROUND(I207*H207,2)</f>
        <v>0</v>
      </c>
      <c r="K207" s="492" t="s">
        <v>2495</v>
      </c>
      <c r="L207" s="299"/>
      <c r="M207" s="190" t="s">
        <v>1</v>
      </c>
      <c r="N207" s="494" t="s">
        <v>38</v>
      </c>
      <c r="O207" s="68"/>
      <c r="P207" s="495">
        <f>O207*H207</f>
        <v>0</v>
      </c>
      <c r="Q207" s="495">
        <v>0</v>
      </c>
      <c r="R207" s="495">
        <f>Q207*H207</f>
        <v>0</v>
      </c>
      <c r="S207" s="495">
        <v>0</v>
      </c>
      <c r="T207" s="496">
        <f>S207*H207</f>
        <v>0</v>
      </c>
      <c r="AR207" s="194" t="s">
        <v>162</v>
      </c>
      <c r="AT207" s="194" t="s">
        <v>157</v>
      </c>
      <c r="AU207" s="194" t="s">
        <v>83</v>
      </c>
      <c r="AY207" s="291" t="s">
        <v>155</v>
      </c>
      <c r="BE207" s="370">
        <f>IF(N207="základní",J207,0)</f>
        <v>0</v>
      </c>
      <c r="BF207" s="370">
        <f>IF(N207="snížená",J207,0)</f>
        <v>0</v>
      </c>
      <c r="BG207" s="370">
        <f>IF(N207="zákl. přenesená",J207,0)</f>
        <v>0</v>
      </c>
      <c r="BH207" s="370">
        <f>IF(N207="sníž. přenesená",J207,0)</f>
        <v>0</v>
      </c>
      <c r="BI207" s="370">
        <f>IF(N207="nulová",J207,0)</f>
        <v>0</v>
      </c>
      <c r="BJ207" s="291" t="s">
        <v>81</v>
      </c>
      <c r="BK207" s="370">
        <f>ROUND(I207*H207,2)</f>
        <v>0</v>
      </c>
      <c r="BL207" s="291" t="s">
        <v>162</v>
      </c>
      <c r="BM207" s="194" t="s">
        <v>2519</v>
      </c>
    </row>
    <row r="208" spans="1:65" s="485" customFormat="1">
      <c r="B208" s="299"/>
      <c r="D208" s="497" t="s">
        <v>163</v>
      </c>
      <c r="F208" s="498" t="s">
        <v>2520</v>
      </c>
      <c r="L208" s="299"/>
      <c r="M208" s="372"/>
      <c r="T208" s="308"/>
      <c r="AT208" s="291" t="s">
        <v>163</v>
      </c>
      <c r="AU208" s="291" t="s">
        <v>83</v>
      </c>
    </row>
    <row r="209" spans="1:65" s="485" customFormat="1" ht="24.2" customHeight="1">
      <c r="B209" s="362"/>
      <c r="C209" s="486" t="s">
        <v>185</v>
      </c>
      <c r="D209" s="486" t="s">
        <v>157</v>
      </c>
      <c r="E209" s="487" t="s">
        <v>2521</v>
      </c>
      <c r="F209" s="488" t="s">
        <v>2522</v>
      </c>
      <c r="G209" s="489" t="s">
        <v>235</v>
      </c>
      <c r="H209" s="490">
        <v>69.575000000000003</v>
      </c>
      <c r="I209" s="188"/>
      <c r="J209" s="491">
        <f>ROUND(I209*H209,2)</f>
        <v>0</v>
      </c>
      <c r="K209" s="492" t="s">
        <v>2495</v>
      </c>
      <c r="L209" s="299"/>
      <c r="M209" s="190" t="s">
        <v>1</v>
      </c>
      <c r="N209" s="494" t="s">
        <v>38</v>
      </c>
      <c r="O209" s="68"/>
      <c r="P209" s="495">
        <f>O209*H209</f>
        <v>0</v>
      </c>
      <c r="Q209" s="495">
        <v>0</v>
      </c>
      <c r="R209" s="495">
        <f>Q209*H209</f>
        <v>0</v>
      </c>
      <c r="S209" s="495">
        <v>0</v>
      </c>
      <c r="T209" s="496">
        <f>S209*H209</f>
        <v>0</v>
      </c>
      <c r="AR209" s="194" t="s">
        <v>162</v>
      </c>
      <c r="AT209" s="194" t="s">
        <v>157</v>
      </c>
      <c r="AU209" s="194" t="s">
        <v>83</v>
      </c>
      <c r="AY209" s="291" t="s">
        <v>155</v>
      </c>
      <c r="BE209" s="370">
        <f>IF(N209="základní",J209,0)</f>
        <v>0</v>
      </c>
      <c r="BF209" s="370">
        <f>IF(N209="snížená",J209,0)</f>
        <v>0</v>
      </c>
      <c r="BG209" s="370">
        <f>IF(N209="zákl. přenesená",J209,0)</f>
        <v>0</v>
      </c>
      <c r="BH209" s="370">
        <f>IF(N209="sníž. přenesená",J209,0)</f>
        <v>0</v>
      </c>
      <c r="BI209" s="370">
        <f>IF(N209="nulová",J209,0)</f>
        <v>0</v>
      </c>
      <c r="BJ209" s="291" t="s">
        <v>81</v>
      </c>
      <c r="BK209" s="370">
        <f>ROUND(I209*H209,2)</f>
        <v>0</v>
      </c>
      <c r="BL209" s="291" t="s">
        <v>162</v>
      </c>
      <c r="BM209" s="194" t="s">
        <v>2523</v>
      </c>
    </row>
    <row r="210" spans="1:65" s="485" customFormat="1">
      <c r="B210" s="299"/>
      <c r="D210" s="497" t="s">
        <v>163</v>
      </c>
      <c r="F210" s="498" t="s">
        <v>2524</v>
      </c>
      <c r="L210" s="299"/>
      <c r="M210" s="372"/>
      <c r="T210" s="308"/>
      <c r="AT210" s="291" t="s">
        <v>163</v>
      </c>
      <c r="AU210" s="291" t="s">
        <v>83</v>
      </c>
    </row>
    <row r="211" spans="1:65" s="12" customFormat="1" ht="25.9" customHeight="1">
      <c r="B211" s="167"/>
      <c r="C211" s="168"/>
      <c r="D211" s="169" t="s">
        <v>72</v>
      </c>
      <c r="E211" s="170" t="s">
        <v>309</v>
      </c>
      <c r="F211" s="170" t="s">
        <v>310</v>
      </c>
      <c r="G211" s="168"/>
      <c r="H211" s="168"/>
      <c r="I211" s="171"/>
      <c r="J211" s="172">
        <f>BK211</f>
        <v>0</v>
      </c>
      <c r="K211" s="168"/>
      <c r="L211" s="173"/>
      <c r="M211" s="174"/>
      <c r="N211" s="175"/>
      <c r="O211" s="175"/>
      <c r="P211" s="176">
        <f>P212+P222+P242</f>
        <v>0</v>
      </c>
      <c r="Q211" s="175"/>
      <c r="R211" s="176">
        <f>R212+R222+R242</f>
        <v>10.2059</v>
      </c>
      <c r="S211" s="175"/>
      <c r="T211" s="177">
        <f>T212+T222+T242</f>
        <v>0</v>
      </c>
      <c r="AR211" s="178" t="s">
        <v>83</v>
      </c>
      <c r="AT211" s="179" t="s">
        <v>72</v>
      </c>
      <c r="AU211" s="179" t="s">
        <v>73</v>
      </c>
      <c r="AY211" s="178" t="s">
        <v>155</v>
      </c>
      <c r="BK211" s="180">
        <f>BK212+BK222+BK242</f>
        <v>0</v>
      </c>
    </row>
    <row r="212" spans="1:65" s="12" customFormat="1" ht="22.9" customHeight="1">
      <c r="B212" s="167"/>
      <c r="C212" s="168"/>
      <c r="D212" s="169" t="s">
        <v>72</v>
      </c>
      <c r="E212" s="181" t="s">
        <v>311</v>
      </c>
      <c r="F212" s="181" t="s">
        <v>312</v>
      </c>
      <c r="G212" s="168"/>
      <c r="H212" s="168"/>
      <c r="I212" s="171"/>
      <c r="J212" s="182">
        <f>BK212</f>
        <v>0</v>
      </c>
      <c r="K212" s="168"/>
      <c r="L212" s="173"/>
      <c r="M212" s="174"/>
      <c r="N212" s="175"/>
      <c r="O212" s="175"/>
      <c r="P212" s="176">
        <f>SUM(P213:P221)</f>
        <v>0</v>
      </c>
      <c r="Q212" s="175"/>
      <c r="R212" s="176">
        <f>SUM(R213:R221)</f>
        <v>0</v>
      </c>
      <c r="S212" s="175"/>
      <c r="T212" s="177">
        <f>SUM(T213:T221)</f>
        <v>0</v>
      </c>
      <c r="AR212" s="178" t="s">
        <v>83</v>
      </c>
      <c r="AT212" s="179" t="s">
        <v>72</v>
      </c>
      <c r="AU212" s="179" t="s">
        <v>81</v>
      </c>
      <c r="AY212" s="178" t="s">
        <v>155</v>
      </c>
      <c r="BK212" s="180">
        <f>SUM(BK213:BK221)</f>
        <v>0</v>
      </c>
    </row>
    <row r="213" spans="1:65" s="2" customFormat="1" ht="37.9" customHeight="1">
      <c r="A213" s="31"/>
      <c r="B213" s="32"/>
      <c r="C213" s="183" t="s">
        <v>244</v>
      </c>
      <c r="D213" s="183" t="s">
        <v>157</v>
      </c>
      <c r="E213" s="184" t="s">
        <v>313</v>
      </c>
      <c r="F213" s="185" t="s">
        <v>314</v>
      </c>
      <c r="G213" s="186" t="s">
        <v>290</v>
      </c>
      <c r="H213" s="187">
        <v>13</v>
      </c>
      <c r="I213" s="188"/>
      <c r="J213" s="189">
        <f>ROUND(I213*H213,2)</f>
        <v>0</v>
      </c>
      <c r="K213" s="185" t="s">
        <v>161</v>
      </c>
      <c r="L213" s="36"/>
      <c r="M213" s="190" t="s">
        <v>1</v>
      </c>
      <c r="N213" s="191" t="s">
        <v>38</v>
      </c>
      <c r="O213" s="68"/>
      <c r="P213" s="192">
        <f>O213*H213</f>
        <v>0</v>
      </c>
      <c r="Q213" s="192">
        <v>0</v>
      </c>
      <c r="R213" s="192">
        <f>Q213*H213</f>
        <v>0</v>
      </c>
      <c r="S213" s="192">
        <v>0</v>
      </c>
      <c r="T213" s="193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4" t="s">
        <v>206</v>
      </c>
      <c r="AT213" s="194" t="s">
        <v>157</v>
      </c>
      <c r="AU213" s="194" t="s">
        <v>83</v>
      </c>
      <c r="AY213" s="14" t="s">
        <v>155</v>
      </c>
      <c r="BE213" s="195">
        <f>IF(N213="základní",J213,0)</f>
        <v>0</v>
      </c>
      <c r="BF213" s="195">
        <f>IF(N213="snížená",J213,0)</f>
        <v>0</v>
      </c>
      <c r="BG213" s="195">
        <f>IF(N213="zákl. přenesená",J213,0)</f>
        <v>0</v>
      </c>
      <c r="BH213" s="195">
        <f>IF(N213="sníž. přenesená",J213,0)</f>
        <v>0</v>
      </c>
      <c r="BI213" s="195">
        <f>IF(N213="nulová",J213,0)</f>
        <v>0</v>
      </c>
      <c r="BJ213" s="14" t="s">
        <v>81</v>
      </c>
      <c r="BK213" s="195">
        <f>ROUND(I213*H213,2)</f>
        <v>0</v>
      </c>
      <c r="BL213" s="14" t="s">
        <v>206</v>
      </c>
      <c r="BM213" s="194" t="s">
        <v>315</v>
      </c>
    </row>
    <row r="214" spans="1:65" s="2" customFormat="1">
      <c r="A214" s="31"/>
      <c r="B214" s="32"/>
      <c r="C214" s="33"/>
      <c r="D214" s="196" t="s">
        <v>163</v>
      </c>
      <c r="E214" s="33"/>
      <c r="F214" s="197" t="s">
        <v>316</v>
      </c>
      <c r="G214" s="33"/>
      <c r="H214" s="33"/>
      <c r="I214" s="198"/>
      <c r="J214" s="33"/>
      <c r="K214" s="33"/>
      <c r="L214" s="36"/>
      <c r="M214" s="199"/>
      <c r="N214" s="200"/>
      <c r="O214" s="68"/>
      <c r="P214" s="68"/>
      <c r="Q214" s="68"/>
      <c r="R214" s="68"/>
      <c r="S214" s="68"/>
      <c r="T214" s="69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T214" s="14" t="s">
        <v>163</v>
      </c>
      <c r="AU214" s="14" t="s">
        <v>83</v>
      </c>
    </row>
    <row r="215" spans="1:65" s="2" customFormat="1" ht="19.5">
      <c r="A215" s="31"/>
      <c r="B215" s="32"/>
      <c r="C215" s="33"/>
      <c r="D215" s="201" t="s">
        <v>168</v>
      </c>
      <c r="E215" s="33"/>
      <c r="F215" s="202" t="s">
        <v>317</v>
      </c>
      <c r="G215" s="33"/>
      <c r="H215" s="33"/>
      <c r="I215" s="198"/>
      <c r="J215" s="33"/>
      <c r="K215" s="33"/>
      <c r="L215" s="36"/>
      <c r="M215" s="199"/>
      <c r="N215" s="200"/>
      <c r="O215" s="68"/>
      <c r="P215" s="68"/>
      <c r="Q215" s="68"/>
      <c r="R215" s="68"/>
      <c r="S215" s="68"/>
      <c r="T215" s="69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T215" s="14" t="s">
        <v>168</v>
      </c>
      <c r="AU215" s="14" t="s">
        <v>83</v>
      </c>
    </row>
    <row r="216" spans="1:65" s="2" customFormat="1" ht="16.5" customHeight="1">
      <c r="A216" s="31"/>
      <c r="B216" s="32"/>
      <c r="C216" s="203" t="s">
        <v>318</v>
      </c>
      <c r="D216" s="203" t="s">
        <v>232</v>
      </c>
      <c r="E216" s="204" t="s">
        <v>319</v>
      </c>
      <c r="F216" s="205" t="s">
        <v>320</v>
      </c>
      <c r="G216" s="206" t="s">
        <v>173</v>
      </c>
      <c r="H216" s="207">
        <v>14.3</v>
      </c>
      <c r="I216" s="208"/>
      <c r="J216" s="209">
        <f>ROUND(I216*H216,2)</f>
        <v>0</v>
      </c>
      <c r="K216" s="205" t="s">
        <v>1</v>
      </c>
      <c r="L216" s="210"/>
      <c r="M216" s="211" t="s">
        <v>1</v>
      </c>
      <c r="N216" s="212" t="s">
        <v>38</v>
      </c>
      <c r="O216" s="68"/>
      <c r="P216" s="192">
        <f>O216*H216</f>
        <v>0</v>
      </c>
      <c r="Q216" s="192">
        <v>0</v>
      </c>
      <c r="R216" s="192">
        <f>Q216*H216</f>
        <v>0</v>
      </c>
      <c r="S216" s="192">
        <v>0</v>
      </c>
      <c r="T216" s="193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4" t="s">
        <v>253</v>
      </c>
      <c r="AT216" s="194" t="s">
        <v>232</v>
      </c>
      <c r="AU216" s="194" t="s">
        <v>83</v>
      </c>
      <c r="AY216" s="14" t="s">
        <v>155</v>
      </c>
      <c r="BE216" s="195">
        <f>IF(N216="základní",J216,0)</f>
        <v>0</v>
      </c>
      <c r="BF216" s="195">
        <f>IF(N216="snížená",J216,0)</f>
        <v>0</v>
      </c>
      <c r="BG216" s="195">
        <f>IF(N216="zákl. přenesená",J216,0)</f>
        <v>0</v>
      </c>
      <c r="BH216" s="195">
        <f>IF(N216="sníž. přenesená",J216,0)</f>
        <v>0</v>
      </c>
      <c r="BI216" s="195">
        <f>IF(N216="nulová",J216,0)</f>
        <v>0</v>
      </c>
      <c r="BJ216" s="14" t="s">
        <v>81</v>
      </c>
      <c r="BK216" s="195">
        <f>ROUND(I216*H216,2)</f>
        <v>0</v>
      </c>
      <c r="BL216" s="14" t="s">
        <v>206</v>
      </c>
      <c r="BM216" s="194" t="s">
        <v>321</v>
      </c>
    </row>
    <row r="217" spans="1:65" s="2" customFormat="1" ht="16.5" customHeight="1">
      <c r="A217" s="31"/>
      <c r="B217" s="32"/>
      <c r="C217" s="238" t="s">
        <v>248</v>
      </c>
      <c r="D217" s="238" t="s">
        <v>232</v>
      </c>
      <c r="E217" s="239" t="s">
        <v>322</v>
      </c>
      <c r="F217" s="235" t="s">
        <v>323</v>
      </c>
      <c r="G217" s="236" t="s">
        <v>290</v>
      </c>
      <c r="H217" s="237">
        <v>2</v>
      </c>
      <c r="I217" s="240"/>
      <c r="J217" s="209">
        <f>ROUND(I217*H217,2)</f>
        <v>0</v>
      </c>
      <c r="K217" s="205" t="s">
        <v>1</v>
      </c>
      <c r="L217" s="210"/>
      <c r="M217" s="211" t="s">
        <v>1</v>
      </c>
      <c r="N217" s="212" t="s">
        <v>38</v>
      </c>
      <c r="O217" s="68"/>
      <c r="P217" s="192">
        <f>O217*H217</f>
        <v>0</v>
      </c>
      <c r="Q217" s="192">
        <v>0</v>
      </c>
      <c r="R217" s="192">
        <f>Q217*H217</f>
        <v>0</v>
      </c>
      <c r="S217" s="192">
        <v>0</v>
      </c>
      <c r="T217" s="193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4" t="s">
        <v>253</v>
      </c>
      <c r="AT217" s="194" t="s">
        <v>232</v>
      </c>
      <c r="AU217" s="194" t="s">
        <v>83</v>
      </c>
      <c r="AY217" s="14" t="s">
        <v>155</v>
      </c>
      <c r="BE217" s="195">
        <f>IF(N217="základní",J217,0)</f>
        <v>0</v>
      </c>
      <c r="BF217" s="195">
        <f>IF(N217="snížená",J217,0)</f>
        <v>0</v>
      </c>
      <c r="BG217" s="195">
        <f>IF(N217="zákl. přenesená",J217,0)</f>
        <v>0</v>
      </c>
      <c r="BH217" s="195">
        <f>IF(N217="sníž. přenesená",J217,0)</f>
        <v>0</v>
      </c>
      <c r="BI217" s="195">
        <f>IF(N217="nulová",J217,0)</f>
        <v>0</v>
      </c>
      <c r="BJ217" s="14" t="s">
        <v>81</v>
      </c>
      <c r="BK217" s="195">
        <f>ROUND(I217*H217,2)</f>
        <v>0</v>
      </c>
      <c r="BL217" s="14" t="s">
        <v>206</v>
      </c>
      <c r="BM217" s="194" t="s">
        <v>324</v>
      </c>
    </row>
    <row r="218" spans="1:65" s="2" customFormat="1" ht="29.25">
      <c r="A218" s="31"/>
      <c r="B218" s="32"/>
      <c r="C218" s="33"/>
      <c r="D218" s="201" t="s">
        <v>168</v>
      </c>
      <c r="E218" s="33"/>
      <c r="F218" s="202" t="s">
        <v>325</v>
      </c>
      <c r="G218" s="33"/>
      <c r="H218" s="33"/>
      <c r="I218" s="198"/>
      <c r="J218" s="33"/>
      <c r="K218" s="33"/>
      <c r="L218" s="36"/>
      <c r="M218" s="199"/>
      <c r="N218" s="200"/>
      <c r="O218" s="68"/>
      <c r="P218" s="68"/>
      <c r="Q218" s="68"/>
      <c r="R218" s="68"/>
      <c r="S218" s="68"/>
      <c r="T218" s="69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T218" s="14" t="s">
        <v>168</v>
      </c>
      <c r="AU218" s="14" t="s">
        <v>83</v>
      </c>
    </row>
    <row r="219" spans="1:65" s="2" customFormat="1" ht="16.5" customHeight="1">
      <c r="A219" s="31"/>
      <c r="B219" s="32"/>
      <c r="C219" s="183" t="s">
        <v>326</v>
      </c>
      <c r="D219" s="183" t="s">
        <v>157</v>
      </c>
      <c r="E219" s="184" t="s">
        <v>327</v>
      </c>
      <c r="F219" s="185" t="s">
        <v>328</v>
      </c>
      <c r="G219" s="186" t="s">
        <v>290</v>
      </c>
      <c r="H219" s="187">
        <v>2</v>
      </c>
      <c r="I219" s="188"/>
      <c r="J219" s="189">
        <f>ROUND(I219*H219,2)</f>
        <v>0</v>
      </c>
      <c r="K219" s="185" t="s">
        <v>1</v>
      </c>
      <c r="L219" s="36"/>
      <c r="M219" s="190" t="s">
        <v>1</v>
      </c>
      <c r="N219" s="191" t="s">
        <v>38</v>
      </c>
      <c r="O219" s="68"/>
      <c r="P219" s="192">
        <f>O219*H219</f>
        <v>0</v>
      </c>
      <c r="Q219" s="192">
        <v>0</v>
      </c>
      <c r="R219" s="192">
        <f>Q219*H219</f>
        <v>0</v>
      </c>
      <c r="S219" s="192">
        <v>0</v>
      </c>
      <c r="T219" s="193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4" t="s">
        <v>206</v>
      </c>
      <c r="AT219" s="194" t="s">
        <v>157</v>
      </c>
      <c r="AU219" s="194" t="s">
        <v>83</v>
      </c>
      <c r="AY219" s="14" t="s">
        <v>155</v>
      </c>
      <c r="BE219" s="195">
        <f>IF(N219="základní",J219,0)</f>
        <v>0</v>
      </c>
      <c r="BF219" s="195">
        <f>IF(N219="snížená",J219,0)</f>
        <v>0</v>
      </c>
      <c r="BG219" s="195">
        <f>IF(N219="zákl. přenesená",J219,0)</f>
        <v>0</v>
      </c>
      <c r="BH219" s="195">
        <f>IF(N219="sníž. přenesená",J219,0)</f>
        <v>0</v>
      </c>
      <c r="BI219" s="195">
        <f>IF(N219="nulová",J219,0)</f>
        <v>0</v>
      </c>
      <c r="BJ219" s="14" t="s">
        <v>81</v>
      </c>
      <c r="BK219" s="195">
        <f>ROUND(I219*H219,2)</f>
        <v>0</v>
      </c>
      <c r="BL219" s="14" t="s">
        <v>206</v>
      </c>
      <c r="BM219" s="194" t="s">
        <v>329</v>
      </c>
    </row>
    <row r="220" spans="1:65" s="2" customFormat="1" ht="29.25">
      <c r="A220" s="31"/>
      <c r="B220" s="32"/>
      <c r="C220" s="33"/>
      <c r="D220" s="201" t="s">
        <v>168</v>
      </c>
      <c r="E220" s="33"/>
      <c r="F220" s="202" t="s">
        <v>330</v>
      </c>
      <c r="G220" s="33"/>
      <c r="H220" s="33"/>
      <c r="I220" s="198"/>
      <c r="J220" s="33"/>
      <c r="K220" s="33"/>
      <c r="L220" s="36"/>
      <c r="M220" s="199"/>
      <c r="N220" s="200"/>
      <c r="O220" s="68"/>
      <c r="P220" s="68"/>
      <c r="Q220" s="68"/>
      <c r="R220" s="68"/>
      <c r="S220" s="68"/>
      <c r="T220" s="69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T220" s="14" t="s">
        <v>168</v>
      </c>
      <c r="AU220" s="14" t="s">
        <v>83</v>
      </c>
    </row>
    <row r="221" spans="1:65" s="2" customFormat="1" ht="16.5" customHeight="1">
      <c r="A221" s="31"/>
      <c r="B221" s="32"/>
      <c r="C221" s="183" t="s">
        <v>331</v>
      </c>
      <c r="D221" s="183" t="s">
        <v>157</v>
      </c>
      <c r="E221" s="184" t="s">
        <v>332</v>
      </c>
      <c r="F221" s="185" t="s">
        <v>333</v>
      </c>
      <c r="G221" s="186" t="s">
        <v>334</v>
      </c>
      <c r="H221" s="187">
        <v>1</v>
      </c>
      <c r="I221" s="188"/>
      <c r="J221" s="189">
        <f>ROUND(I221*H221,2)</f>
        <v>0</v>
      </c>
      <c r="K221" s="185" t="s">
        <v>1</v>
      </c>
      <c r="L221" s="36"/>
      <c r="M221" s="190" t="s">
        <v>1</v>
      </c>
      <c r="N221" s="191" t="s">
        <v>38</v>
      </c>
      <c r="O221" s="68"/>
      <c r="P221" s="192">
        <f>O221*H221</f>
        <v>0</v>
      </c>
      <c r="Q221" s="192">
        <v>0</v>
      </c>
      <c r="R221" s="192">
        <f>Q221*H221</f>
        <v>0</v>
      </c>
      <c r="S221" s="192">
        <v>0</v>
      </c>
      <c r="T221" s="193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4" t="s">
        <v>206</v>
      </c>
      <c r="AT221" s="194" t="s">
        <v>157</v>
      </c>
      <c r="AU221" s="194" t="s">
        <v>83</v>
      </c>
      <c r="AY221" s="14" t="s">
        <v>155</v>
      </c>
      <c r="BE221" s="195">
        <f>IF(N221="základní",J221,0)</f>
        <v>0</v>
      </c>
      <c r="BF221" s="195">
        <f>IF(N221="snížená",J221,0)</f>
        <v>0</v>
      </c>
      <c r="BG221" s="195">
        <f>IF(N221="zákl. přenesená",J221,0)</f>
        <v>0</v>
      </c>
      <c r="BH221" s="195">
        <f>IF(N221="sníž. přenesená",J221,0)</f>
        <v>0</v>
      </c>
      <c r="BI221" s="195">
        <f>IF(N221="nulová",J221,0)</f>
        <v>0</v>
      </c>
      <c r="BJ221" s="14" t="s">
        <v>81</v>
      </c>
      <c r="BK221" s="195">
        <f>ROUND(I221*H221,2)</f>
        <v>0</v>
      </c>
      <c r="BL221" s="14" t="s">
        <v>206</v>
      </c>
      <c r="BM221" s="194" t="s">
        <v>335</v>
      </c>
    </row>
    <row r="222" spans="1:65" s="12" customFormat="1" ht="22.9" customHeight="1">
      <c r="B222" s="167"/>
      <c r="C222" s="168"/>
      <c r="D222" s="169" t="s">
        <v>72</v>
      </c>
      <c r="E222" s="181" t="s">
        <v>180</v>
      </c>
      <c r="F222" s="181" t="s">
        <v>336</v>
      </c>
      <c r="G222" s="168"/>
      <c r="H222" s="168"/>
      <c r="I222" s="171"/>
      <c r="J222" s="182">
        <f>BK222</f>
        <v>0</v>
      </c>
      <c r="K222" s="168"/>
      <c r="L222" s="173"/>
      <c r="M222" s="174"/>
      <c r="N222" s="175"/>
      <c r="O222" s="175"/>
      <c r="P222" s="176">
        <f>SUM(P223:P241)</f>
        <v>0</v>
      </c>
      <c r="Q222" s="175"/>
      <c r="R222" s="176">
        <f>SUM(R223:R241)</f>
        <v>0</v>
      </c>
      <c r="S222" s="175"/>
      <c r="T222" s="177">
        <f>SUM(T223:T241)</f>
        <v>0</v>
      </c>
      <c r="AR222" s="178" t="s">
        <v>81</v>
      </c>
      <c r="AT222" s="179" t="s">
        <v>72</v>
      </c>
      <c r="AU222" s="179" t="s">
        <v>81</v>
      </c>
      <c r="AY222" s="178" t="s">
        <v>155</v>
      </c>
      <c r="BK222" s="180">
        <f>SUM(BK223:BK241)</f>
        <v>0</v>
      </c>
    </row>
    <row r="223" spans="1:65" s="2" customFormat="1" ht="37.9" customHeight="1">
      <c r="A223" s="31"/>
      <c r="B223" s="32"/>
      <c r="C223" s="183" t="s">
        <v>253</v>
      </c>
      <c r="D223" s="183" t="s">
        <v>157</v>
      </c>
      <c r="E223" s="184" t="s">
        <v>337</v>
      </c>
      <c r="F223" s="185" t="s">
        <v>338</v>
      </c>
      <c r="G223" s="186" t="s">
        <v>160</v>
      </c>
      <c r="H223" s="187">
        <v>280</v>
      </c>
      <c r="I223" s="188"/>
      <c r="J223" s="189">
        <f>ROUND(I223*H223,2)</f>
        <v>0</v>
      </c>
      <c r="K223" s="185" t="s">
        <v>161</v>
      </c>
      <c r="L223" s="36"/>
      <c r="M223" s="190" t="s">
        <v>1</v>
      </c>
      <c r="N223" s="191" t="s">
        <v>38</v>
      </c>
      <c r="O223" s="68"/>
      <c r="P223" s="192">
        <f>O223*H223</f>
        <v>0</v>
      </c>
      <c r="Q223" s="192">
        <v>0</v>
      </c>
      <c r="R223" s="192">
        <f>Q223*H223</f>
        <v>0</v>
      </c>
      <c r="S223" s="192">
        <v>0</v>
      </c>
      <c r="T223" s="193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4" t="s">
        <v>162</v>
      </c>
      <c r="AT223" s="194" t="s">
        <v>157</v>
      </c>
      <c r="AU223" s="194" t="s">
        <v>83</v>
      </c>
      <c r="AY223" s="14" t="s">
        <v>155</v>
      </c>
      <c r="BE223" s="195">
        <f>IF(N223="základní",J223,0)</f>
        <v>0</v>
      </c>
      <c r="BF223" s="195">
        <f>IF(N223="snížená",J223,0)</f>
        <v>0</v>
      </c>
      <c r="BG223" s="195">
        <f>IF(N223="zákl. přenesená",J223,0)</f>
        <v>0</v>
      </c>
      <c r="BH223" s="195">
        <f>IF(N223="sníž. přenesená",J223,0)</f>
        <v>0</v>
      </c>
      <c r="BI223" s="195">
        <f>IF(N223="nulová",J223,0)</f>
        <v>0</v>
      </c>
      <c r="BJ223" s="14" t="s">
        <v>81</v>
      </c>
      <c r="BK223" s="195">
        <f>ROUND(I223*H223,2)</f>
        <v>0</v>
      </c>
      <c r="BL223" s="14" t="s">
        <v>162</v>
      </c>
      <c r="BM223" s="194" t="s">
        <v>255</v>
      </c>
    </row>
    <row r="224" spans="1:65" s="2" customFormat="1">
      <c r="A224" s="31"/>
      <c r="B224" s="32"/>
      <c r="C224" s="33"/>
      <c r="D224" s="196" t="s">
        <v>163</v>
      </c>
      <c r="E224" s="33"/>
      <c r="F224" s="197" t="s">
        <v>339</v>
      </c>
      <c r="G224" s="33"/>
      <c r="H224" s="33"/>
      <c r="I224" s="198"/>
      <c r="J224" s="33"/>
      <c r="K224" s="33"/>
      <c r="L224" s="36"/>
      <c r="M224" s="199"/>
      <c r="N224" s="200"/>
      <c r="O224" s="68"/>
      <c r="P224" s="68"/>
      <c r="Q224" s="68"/>
      <c r="R224" s="68"/>
      <c r="S224" s="68"/>
      <c r="T224" s="69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T224" s="14" t="s">
        <v>163</v>
      </c>
      <c r="AU224" s="14" t="s">
        <v>83</v>
      </c>
    </row>
    <row r="225" spans="1:65" s="2" customFormat="1" ht="44.25" customHeight="1">
      <c r="A225" s="31"/>
      <c r="B225" s="32"/>
      <c r="C225" s="183" t="s">
        <v>340</v>
      </c>
      <c r="D225" s="183" t="s">
        <v>157</v>
      </c>
      <c r="E225" s="184" t="s">
        <v>341</v>
      </c>
      <c r="F225" s="185" t="s">
        <v>342</v>
      </c>
      <c r="G225" s="186" t="s">
        <v>160</v>
      </c>
      <c r="H225" s="187">
        <v>280</v>
      </c>
      <c r="I225" s="188"/>
      <c r="J225" s="189">
        <f>ROUND(I225*H225,2)</f>
        <v>0</v>
      </c>
      <c r="K225" s="185" t="s">
        <v>161</v>
      </c>
      <c r="L225" s="36"/>
      <c r="M225" s="190" t="s">
        <v>1</v>
      </c>
      <c r="N225" s="191" t="s">
        <v>38</v>
      </c>
      <c r="O225" s="68"/>
      <c r="P225" s="192">
        <f>O225*H225</f>
        <v>0</v>
      </c>
      <c r="Q225" s="192">
        <v>0</v>
      </c>
      <c r="R225" s="192">
        <f>Q225*H225</f>
        <v>0</v>
      </c>
      <c r="S225" s="192">
        <v>0</v>
      </c>
      <c r="T225" s="193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4" t="s">
        <v>162</v>
      </c>
      <c r="AT225" s="194" t="s">
        <v>157</v>
      </c>
      <c r="AU225" s="194" t="s">
        <v>83</v>
      </c>
      <c r="AY225" s="14" t="s">
        <v>155</v>
      </c>
      <c r="BE225" s="195">
        <f>IF(N225="základní",J225,0)</f>
        <v>0</v>
      </c>
      <c r="BF225" s="195">
        <f>IF(N225="snížená",J225,0)</f>
        <v>0</v>
      </c>
      <c r="BG225" s="195">
        <f>IF(N225="zákl. přenesená",J225,0)</f>
        <v>0</v>
      </c>
      <c r="BH225" s="195">
        <f>IF(N225="sníž. přenesená",J225,0)</f>
        <v>0</v>
      </c>
      <c r="BI225" s="195">
        <f>IF(N225="nulová",J225,0)</f>
        <v>0</v>
      </c>
      <c r="BJ225" s="14" t="s">
        <v>81</v>
      </c>
      <c r="BK225" s="195">
        <f>ROUND(I225*H225,2)</f>
        <v>0</v>
      </c>
      <c r="BL225" s="14" t="s">
        <v>162</v>
      </c>
      <c r="BM225" s="194" t="s">
        <v>343</v>
      </c>
    </row>
    <row r="226" spans="1:65" s="2" customFormat="1">
      <c r="A226" s="31"/>
      <c r="B226" s="32"/>
      <c r="C226" s="33"/>
      <c r="D226" s="196" t="s">
        <v>163</v>
      </c>
      <c r="E226" s="33"/>
      <c r="F226" s="197" t="s">
        <v>344</v>
      </c>
      <c r="G226" s="33"/>
      <c r="H226" s="33"/>
      <c r="I226" s="198"/>
      <c r="J226" s="33"/>
      <c r="K226" s="33"/>
      <c r="L226" s="36"/>
      <c r="M226" s="199"/>
      <c r="N226" s="200"/>
      <c r="O226" s="68"/>
      <c r="P226" s="68"/>
      <c r="Q226" s="68"/>
      <c r="R226" s="68"/>
      <c r="S226" s="68"/>
      <c r="T226" s="69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T226" s="14" t="s">
        <v>163</v>
      </c>
      <c r="AU226" s="14" t="s">
        <v>83</v>
      </c>
    </row>
    <row r="227" spans="1:65" s="2" customFormat="1" ht="44.25" customHeight="1">
      <c r="A227" s="31"/>
      <c r="B227" s="32"/>
      <c r="C227" s="183" t="s">
        <v>345</v>
      </c>
      <c r="D227" s="183" t="s">
        <v>157</v>
      </c>
      <c r="E227" s="184" t="s">
        <v>346</v>
      </c>
      <c r="F227" s="185" t="s">
        <v>347</v>
      </c>
      <c r="G227" s="186" t="s">
        <v>160</v>
      </c>
      <c r="H227" s="187">
        <v>280</v>
      </c>
      <c r="I227" s="188"/>
      <c r="J227" s="189">
        <f>ROUND(I227*H227,2)</f>
        <v>0</v>
      </c>
      <c r="K227" s="185" t="s">
        <v>161</v>
      </c>
      <c r="L227" s="36"/>
      <c r="M227" s="190" t="s">
        <v>1</v>
      </c>
      <c r="N227" s="191" t="s">
        <v>38</v>
      </c>
      <c r="O227" s="68"/>
      <c r="P227" s="192">
        <f>O227*H227</f>
        <v>0</v>
      </c>
      <c r="Q227" s="192">
        <v>0</v>
      </c>
      <c r="R227" s="192">
        <f>Q227*H227</f>
        <v>0</v>
      </c>
      <c r="S227" s="192">
        <v>0</v>
      </c>
      <c r="T227" s="193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4" t="s">
        <v>162</v>
      </c>
      <c r="AT227" s="194" t="s">
        <v>157</v>
      </c>
      <c r="AU227" s="194" t="s">
        <v>83</v>
      </c>
      <c r="AY227" s="14" t="s">
        <v>155</v>
      </c>
      <c r="BE227" s="195">
        <f>IF(N227="základní",J227,0)</f>
        <v>0</v>
      </c>
      <c r="BF227" s="195">
        <f>IF(N227="snížená",J227,0)</f>
        <v>0</v>
      </c>
      <c r="BG227" s="195">
        <f>IF(N227="zákl. přenesená",J227,0)</f>
        <v>0</v>
      </c>
      <c r="BH227" s="195">
        <f>IF(N227="sníž. přenesená",J227,0)</f>
        <v>0</v>
      </c>
      <c r="BI227" s="195">
        <f>IF(N227="nulová",J227,0)</f>
        <v>0</v>
      </c>
      <c r="BJ227" s="14" t="s">
        <v>81</v>
      </c>
      <c r="BK227" s="195">
        <f>ROUND(I227*H227,2)</f>
        <v>0</v>
      </c>
      <c r="BL227" s="14" t="s">
        <v>162</v>
      </c>
      <c r="BM227" s="194" t="s">
        <v>348</v>
      </c>
    </row>
    <row r="228" spans="1:65" s="2" customFormat="1">
      <c r="A228" s="31"/>
      <c r="B228" s="32"/>
      <c r="C228" s="33"/>
      <c r="D228" s="196" t="s">
        <v>163</v>
      </c>
      <c r="E228" s="33"/>
      <c r="F228" s="197" t="s">
        <v>349</v>
      </c>
      <c r="G228" s="33"/>
      <c r="H228" s="33"/>
      <c r="I228" s="198"/>
      <c r="J228" s="33"/>
      <c r="K228" s="33"/>
      <c r="L228" s="36"/>
      <c r="M228" s="199"/>
      <c r="N228" s="200"/>
      <c r="O228" s="68"/>
      <c r="P228" s="68"/>
      <c r="Q228" s="68"/>
      <c r="R228" s="68"/>
      <c r="S228" s="68"/>
      <c r="T228" s="69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T228" s="14" t="s">
        <v>163</v>
      </c>
      <c r="AU228" s="14" t="s">
        <v>83</v>
      </c>
    </row>
    <row r="229" spans="1:65" s="2" customFormat="1" ht="37.9" customHeight="1">
      <c r="A229" s="31"/>
      <c r="B229" s="32"/>
      <c r="C229" s="183" t="s">
        <v>350</v>
      </c>
      <c r="D229" s="183" t="s">
        <v>157</v>
      </c>
      <c r="E229" s="184" t="s">
        <v>351</v>
      </c>
      <c r="F229" s="185" t="s">
        <v>352</v>
      </c>
      <c r="G229" s="186" t="s">
        <v>160</v>
      </c>
      <c r="H229" s="187">
        <v>280</v>
      </c>
      <c r="I229" s="188"/>
      <c r="J229" s="189">
        <f>ROUND(I229*H229,2)</f>
        <v>0</v>
      </c>
      <c r="K229" s="185" t="s">
        <v>161</v>
      </c>
      <c r="L229" s="36"/>
      <c r="M229" s="190" t="s">
        <v>1</v>
      </c>
      <c r="N229" s="191" t="s">
        <v>38</v>
      </c>
      <c r="O229" s="68"/>
      <c r="P229" s="192">
        <f>O229*H229</f>
        <v>0</v>
      </c>
      <c r="Q229" s="192">
        <v>0</v>
      </c>
      <c r="R229" s="192">
        <f>Q229*H229</f>
        <v>0</v>
      </c>
      <c r="S229" s="192">
        <v>0</v>
      </c>
      <c r="T229" s="193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4" t="s">
        <v>162</v>
      </c>
      <c r="AT229" s="194" t="s">
        <v>157</v>
      </c>
      <c r="AU229" s="194" t="s">
        <v>83</v>
      </c>
      <c r="AY229" s="14" t="s">
        <v>155</v>
      </c>
      <c r="BE229" s="195">
        <f>IF(N229="základní",J229,0)</f>
        <v>0</v>
      </c>
      <c r="BF229" s="195">
        <f>IF(N229="snížená",J229,0)</f>
        <v>0</v>
      </c>
      <c r="BG229" s="195">
        <f>IF(N229="zákl. přenesená",J229,0)</f>
        <v>0</v>
      </c>
      <c r="BH229" s="195">
        <f>IF(N229="sníž. přenesená",J229,0)</f>
        <v>0</v>
      </c>
      <c r="BI229" s="195">
        <f>IF(N229="nulová",J229,0)</f>
        <v>0</v>
      </c>
      <c r="BJ229" s="14" t="s">
        <v>81</v>
      </c>
      <c r="BK229" s="195">
        <f>ROUND(I229*H229,2)</f>
        <v>0</v>
      </c>
      <c r="BL229" s="14" t="s">
        <v>162</v>
      </c>
      <c r="BM229" s="194" t="s">
        <v>194</v>
      </c>
    </row>
    <row r="230" spans="1:65" s="2" customFormat="1">
      <c r="A230" s="31"/>
      <c r="B230" s="32"/>
      <c r="C230" s="33"/>
      <c r="D230" s="196" t="s">
        <v>163</v>
      </c>
      <c r="E230" s="33"/>
      <c r="F230" s="197" t="s">
        <v>353</v>
      </c>
      <c r="G230" s="33"/>
      <c r="H230" s="33"/>
      <c r="I230" s="198"/>
      <c r="J230" s="33"/>
      <c r="K230" s="33"/>
      <c r="L230" s="36"/>
      <c r="M230" s="199"/>
      <c r="N230" s="200"/>
      <c r="O230" s="68"/>
      <c r="P230" s="68"/>
      <c r="Q230" s="68"/>
      <c r="R230" s="68"/>
      <c r="S230" s="68"/>
      <c r="T230" s="69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T230" s="14" t="s">
        <v>163</v>
      </c>
      <c r="AU230" s="14" t="s">
        <v>83</v>
      </c>
    </row>
    <row r="231" spans="1:65" s="2" customFormat="1" ht="49.15" customHeight="1">
      <c r="A231" s="31"/>
      <c r="B231" s="32"/>
      <c r="C231" s="183" t="s">
        <v>354</v>
      </c>
      <c r="D231" s="183" t="s">
        <v>157</v>
      </c>
      <c r="E231" s="184" t="s">
        <v>355</v>
      </c>
      <c r="F231" s="185" t="s">
        <v>356</v>
      </c>
      <c r="G231" s="186" t="s">
        <v>160</v>
      </c>
      <c r="H231" s="187">
        <v>280</v>
      </c>
      <c r="I231" s="188"/>
      <c r="J231" s="189">
        <f>ROUND(I231*H231,2)</f>
        <v>0</v>
      </c>
      <c r="K231" s="185" t="s">
        <v>357</v>
      </c>
      <c r="L231" s="36"/>
      <c r="M231" s="190" t="s">
        <v>1</v>
      </c>
      <c r="N231" s="191" t="s">
        <v>38</v>
      </c>
      <c r="O231" s="68"/>
      <c r="P231" s="192">
        <f>O231*H231</f>
        <v>0</v>
      </c>
      <c r="Q231" s="192">
        <v>0</v>
      </c>
      <c r="R231" s="192">
        <f>Q231*H231</f>
        <v>0</v>
      </c>
      <c r="S231" s="192">
        <v>0</v>
      </c>
      <c r="T231" s="193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4" t="s">
        <v>162</v>
      </c>
      <c r="AT231" s="194" t="s">
        <v>157</v>
      </c>
      <c r="AU231" s="194" t="s">
        <v>83</v>
      </c>
      <c r="AY231" s="14" t="s">
        <v>155</v>
      </c>
      <c r="BE231" s="195">
        <f>IF(N231="základní",J231,0)</f>
        <v>0</v>
      </c>
      <c r="BF231" s="195">
        <f>IF(N231="snížená",J231,0)</f>
        <v>0</v>
      </c>
      <c r="BG231" s="195">
        <f>IF(N231="zákl. přenesená",J231,0)</f>
        <v>0</v>
      </c>
      <c r="BH231" s="195">
        <f>IF(N231="sníž. přenesená",J231,0)</f>
        <v>0</v>
      </c>
      <c r="BI231" s="195">
        <f>IF(N231="nulová",J231,0)</f>
        <v>0</v>
      </c>
      <c r="BJ231" s="14" t="s">
        <v>81</v>
      </c>
      <c r="BK231" s="195">
        <f>ROUND(I231*H231,2)</f>
        <v>0</v>
      </c>
      <c r="BL231" s="14" t="s">
        <v>162</v>
      </c>
      <c r="BM231" s="194" t="s">
        <v>222</v>
      </c>
    </row>
    <row r="232" spans="1:65" s="2" customFormat="1">
      <c r="A232" s="31"/>
      <c r="B232" s="32"/>
      <c r="C232" s="33"/>
      <c r="D232" s="196" t="s">
        <v>163</v>
      </c>
      <c r="E232" s="33"/>
      <c r="F232" s="197" t="s">
        <v>358</v>
      </c>
      <c r="G232" s="33"/>
      <c r="H232" s="33"/>
      <c r="I232" s="198"/>
      <c r="J232" s="33"/>
      <c r="K232" s="33"/>
      <c r="L232" s="36"/>
      <c r="M232" s="199"/>
      <c r="N232" s="200"/>
      <c r="O232" s="68"/>
      <c r="P232" s="68"/>
      <c r="Q232" s="68"/>
      <c r="R232" s="68"/>
      <c r="S232" s="68"/>
      <c r="T232" s="69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T232" s="14" t="s">
        <v>163</v>
      </c>
      <c r="AU232" s="14" t="s">
        <v>83</v>
      </c>
    </row>
    <row r="233" spans="1:65" s="2" customFormat="1" ht="24.2" customHeight="1">
      <c r="A233" s="31"/>
      <c r="B233" s="32"/>
      <c r="C233" s="183" t="s">
        <v>359</v>
      </c>
      <c r="D233" s="183" t="s">
        <v>157</v>
      </c>
      <c r="E233" s="184" t="s">
        <v>360</v>
      </c>
      <c r="F233" s="185" t="s">
        <v>361</v>
      </c>
      <c r="G233" s="186" t="s">
        <v>160</v>
      </c>
      <c r="H233" s="187">
        <v>280</v>
      </c>
      <c r="I233" s="188"/>
      <c r="J233" s="189">
        <f>ROUND(I233*H233,2)</f>
        <v>0</v>
      </c>
      <c r="K233" s="185" t="s">
        <v>357</v>
      </c>
      <c r="L233" s="36"/>
      <c r="M233" s="190" t="s">
        <v>1</v>
      </c>
      <c r="N233" s="191" t="s">
        <v>38</v>
      </c>
      <c r="O233" s="68"/>
      <c r="P233" s="192">
        <f>O233*H233</f>
        <v>0</v>
      </c>
      <c r="Q233" s="192">
        <v>0</v>
      </c>
      <c r="R233" s="192">
        <f>Q233*H233</f>
        <v>0</v>
      </c>
      <c r="S233" s="192">
        <v>0</v>
      </c>
      <c r="T233" s="193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4" t="s">
        <v>162</v>
      </c>
      <c r="AT233" s="194" t="s">
        <v>157</v>
      </c>
      <c r="AU233" s="194" t="s">
        <v>83</v>
      </c>
      <c r="AY233" s="14" t="s">
        <v>155</v>
      </c>
      <c r="BE233" s="195">
        <f>IF(N233="základní",J233,0)</f>
        <v>0</v>
      </c>
      <c r="BF233" s="195">
        <f>IF(N233="snížená",J233,0)</f>
        <v>0</v>
      </c>
      <c r="BG233" s="195">
        <f>IF(N233="zákl. přenesená",J233,0)</f>
        <v>0</v>
      </c>
      <c r="BH233" s="195">
        <f>IF(N233="sníž. přenesená",J233,0)</f>
        <v>0</v>
      </c>
      <c r="BI233" s="195">
        <f>IF(N233="nulová",J233,0)</f>
        <v>0</v>
      </c>
      <c r="BJ233" s="14" t="s">
        <v>81</v>
      </c>
      <c r="BK233" s="195">
        <f>ROUND(I233*H233,2)</f>
        <v>0</v>
      </c>
      <c r="BL233" s="14" t="s">
        <v>162</v>
      </c>
      <c r="BM233" s="194" t="s">
        <v>362</v>
      </c>
    </row>
    <row r="234" spans="1:65" s="2" customFormat="1">
      <c r="A234" s="31"/>
      <c r="B234" s="32"/>
      <c r="C234" s="33"/>
      <c r="D234" s="196" t="s">
        <v>163</v>
      </c>
      <c r="E234" s="33"/>
      <c r="F234" s="197" t="s">
        <v>363</v>
      </c>
      <c r="G234" s="33"/>
      <c r="H234" s="33"/>
      <c r="I234" s="198"/>
      <c r="J234" s="33"/>
      <c r="K234" s="33"/>
      <c r="L234" s="36"/>
      <c r="M234" s="199"/>
      <c r="N234" s="200"/>
      <c r="O234" s="68"/>
      <c r="P234" s="68"/>
      <c r="Q234" s="68"/>
      <c r="R234" s="68"/>
      <c r="S234" s="68"/>
      <c r="T234" s="69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T234" s="14" t="s">
        <v>163</v>
      </c>
      <c r="AU234" s="14" t="s">
        <v>83</v>
      </c>
    </row>
    <row r="235" spans="1:65" s="2" customFormat="1" ht="24.2" customHeight="1">
      <c r="A235" s="31"/>
      <c r="B235" s="32"/>
      <c r="C235" s="183" t="s">
        <v>269</v>
      </c>
      <c r="D235" s="183" t="s">
        <v>157</v>
      </c>
      <c r="E235" s="184" t="s">
        <v>364</v>
      </c>
      <c r="F235" s="185" t="s">
        <v>365</v>
      </c>
      <c r="G235" s="186" t="s">
        <v>160</v>
      </c>
      <c r="H235" s="187">
        <v>280</v>
      </c>
      <c r="I235" s="188"/>
      <c r="J235" s="189">
        <f>ROUND(I235*H235,2)</f>
        <v>0</v>
      </c>
      <c r="K235" s="185" t="s">
        <v>357</v>
      </c>
      <c r="L235" s="36"/>
      <c r="M235" s="190" t="s">
        <v>1</v>
      </c>
      <c r="N235" s="191" t="s">
        <v>38</v>
      </c>
      <c r="O235" s="68"/>
      <c r="P235" s="192">
        <f>O235*H235</f>
        <v>0</v>
      </c>
      <c r="Q235" s="192">
        <v>0</v>
      </c>
      <c r="R235" s="192">
        <f>Q235*H235</f>
        <v>0</v>
      </c>
      <c r="S235" s="192">
        <v>0</v>
      </c>
      <c r="T235" s="193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4" t="s">
        <v>162</v>
      </c>
      <c r="AT235" s="194" t="s">
        <v>157</v>
      </c>
      <c r="AU235" s="194" t="s">
        <v>83</v>
      </c>
      <c r="AY235" s="14" t="s">
        <v>155</v>
      </c>
      <c r="BE235" s="195">
        <f>IF(N235="základní",J235,0)</f>
        <v>0</v>
      </c>
      <c r="BF235" s="195">
        <f>IF(N235="snížená",J235,0)</f>
        <v>0</v>
      </c>
      <c r="BG235" s="195">
        <f>IF(N235="zákl. přenesená",J235,0)</f>
        <v>0</v>
      </c>
      <c r="BH235" s="195">
        <f>IF(N235="sníž. přenesená",J235,0)</f>
        <v>0</v>
      </c>
      <c r="BI235" s="195">
        <f>IF(N235="nulová",J235,0)</f>
        <v>0</v>
      </c>
      <c r="BJ235" s="14" t="s">
        <v>81</v>
      </c>
      <c r="BK235" s="195">
        <f>ROUND(I235*H235,2)</f>
        <v>0</v>
      </c>
      <c r="BL235" s="14" t="s">
        <v>162</v>
      </c>
      <c r="BM235" s="194" t="s">
        <v>366</v>
      </c>
    </row>
    <row r="236" spans="1:65" s="2" customFormat="1">
      <c r="A236" s="31"/>
      <c r="B236" s="32"/>
      <c r="C236" s="33"/>
      <c r="D236" s="196" t="s">
        <v>163</v>
      </c>
      <c r="E236" s="33"/>
      <c r="F236" s="197" t="s">
        <v>367</v>
      </c>
      <c r="G236" s="33"/>
      <c r="H236" s="33"/>
      <c r="I236" s="198"/>
      <c r="J236" s="33"/>
      <c r="K236" s="33"/>
      <c r="L236" s="36"/>
      <c r="M236" s="199"/>
      <c r="N236" s="200"/>
      <c r="O236" s="68"/>
      <c r="P236" s="68"/>
      <c r="Q236" s="68"/>
      <c r="R236" s="68"/>
      <c r="S236" s="68"/>
      <c r="T236" s="69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T236" s="14" t="s">
        <v>163</v>
      </c>
      <c r="AU236" s="14" t="s">
        <v>83</v>
      </c>
    </row>
    <row r="237" spans="1:65" s="2" customFormat="1" ht="44.25" customHeight="1">
      <c r="A237" s="31"/>
      <c r="B237" s="32"/>
      <c r="C237" s="183" t="s">
        <v>368</v>
      </c>
      <c r="D237" s="183" t="s">
        <v>157</v>
      </c>
      <c r="E237" s="184" t="s">
        <v>369</v>
      </c>
      <c r="F237" s="185" t="s">
        <v>370</v>
      </c>
      <c r="G237" s="186" t="s">
        <v>160</v>
      </c>
      <c r="H237" s="187">
        <v>280</v>
      </c>
      <c r="I237" s="188"/>
      <c r="J237" s="189">
        <f>ROUND(I237*H237,2)</f>
        <v>0</v>
      </c>
      <c r="K237" s="185" t="s">
        <v>357</v>
      </c>
      <c r="L237" s="36"/>
      <c r="M237" s="190" t="s">
        <v>1</v>
      </c>
      <c r="N237" s="191" t="s">
        <v>38</v>
      </c>
      <c r="O237" s="68"/>
      <c r="P237" s="192">
        <f>O237*H237</f>
        <v>0</v>
      </c>
      <c r="Q237" s="192">
        <v>0</v>
      </c>
      <c r="R237" s="192">
        <f>Q237*H237</f>
        <v>0</v>
      </c>
      <c r="S237" s="192">
        <v>0</v>
      </c>
      <c r="T237" s="193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4" t="s">
        <v>162</v>
      </c>
      <c r="AT237" s="194" t="s">
        <v>157</v>
      </c>
      <c r="AU237" s="194" t="s">
        <v>83</v>
      </c>
      <c r="AY237" s="14" t="s">
        <v>155</v>
      </c>
      <c r="BE237" s="195">
        <f>IF(N237="základní",J237,0)</f>
        <v>0</v>
      </c>
      <c r="BF237" s="195">
        <f>IF(N237="snížená",J237,0)</f>
        <v>0</v>
      </c>
      <c r="BG237" s="195">
        <f>IF(N237="zákl. přenesená",J237,0)</f>
        <v>0</v>
      </c>
      <c r="BH237" s="195">
        <f>IF(N237="sníž. přenesená",J237,0)</f>
        <v>0</v>
      </c>
      <c r="BI237" s="195">
        <f>IF(N237="nulová",J237,0)</f>
        <v>0</v>
      </c>
      <c r="BJ237" s="14" t="s">
        <v>81</v>
      </c>
      <c r="BK237" s="195">
        <f>ROUND(I237*H237,2)</f>
        <v>0</v>
      </c>
      <c r="BL237" s="14" t="s">
        <v>162</v>
      </c>
      <c r="BM237" s="194" t="s">
        <v>371</v>
      </c>
    </row>
    <row r="238" spans="1:65" s="2" customFormat="1">
      <c r="A238" s="31"/>
      <c r="B238" s="32"/>
      <c r="C238" s="33"/>
      <c r="D238" s="196" t="s">
        <v>163</v>
      </c>
      <c r="E238" s="33"/>
      <c r="F238" s="197" t="s">
        <v>372</v>
      </c>
      <c r="G238" s="33"/>
      <c r="H238" s="33"/>
      <c r="I238" s="198"/>
      <c r="J238" s="33"/>
      <c r="K238" s="33"/>
      <c r="L238" s="36"/>
      <c r="M238" s="199"/>
      <c r="N238" s="200"/>
      <c r="O238" s="68"/>
      <c r="P238" s="68"/>
      <c r="Q238" s="68"/>
      <c r="R238" s="68"/>
      <c r="S238" s="68"/>
      <c r="T238" s="69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T238" s="14" t="s">
        <v>163</v>
      </c>
      <c r="AU238" s="14" t="s">
        <v>83</v>
      </c>
    </row>
    <row r="239" spans="1:65" s="2" customFormat="1" ht="76.349999999999994" customHeight="1">
      <c r="A239" s="31"/>
      <c r="B239" s="32"/>
      <c r="C239" s="183" t="s">
        <v>274</v>
      </c>
      <c r="D239" s="183" t="s">
        <v>157</v>
      </c>
      <c r="E239" s="184" t="s">
        <v>373</v>
      </c>
      <c r="F239" s="185" t="s">
        <v>374</v>
      </c>
      <c r="G239" s="186" t="s">
        <v>160</v>
      </c>
      <c r="H239" s="187">
        <v>60</v>
      </c>
      <c r="I239" s="188"/>
      <c r="J239" s="189">
        <f>ROUND(I239*H239,2)</f>
        <v>0</v>
      </c>
      <c r="K239" s="185" t="s">
        <v>357</v>
      </c>
      <c r="L239" s="36"/>
      <c r="M239" s="190" t="s">
        <v>1</v>
      </c>
      <c r="N239" s="191" t="s">
        <v>38</v>
      </c>
      <c r="O239" s="68"/>
      <c r="P239" s="192">
        <f>O239*H239</f>
        <v>0</v>
      </c>
      <c r="Q239" s="192">
        <v>0</v>
      </c>
      <c r="R239" s="192">
        <f>Q239*H239</f>
        <v>0</v>
      </c>
      <c r="S239" s="192">
        <v>0</v>
      </c>
      <c r="T239" s="193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4" t="s">
        <v>162</v>
      </c>
      <c r="AT239" s="194" t="s">
        <v>157</v>
      </c>
      <c r="AU239" s="194" t="s">
        <v>83</v>
      </c>
      <c r="AY239" s="14" t="s">
        <v>155</v>
      </c>
      <c r="BE239" s="195">
        <f>IF(N239="základní",J239,0)</f>
        <v>0</v>
      </c>
      <c r="BF239" s="195">
        <f>IF(N239="snížená",J239,0)</f>
        <v>0</v>
      </c>
      <c r="BG239" s="195">
        <f>IF(N239="zákl. přenesená",J239,0)</f>
        <v>0</v>
      </c>
      <c r="BH239" s="195">
        <f>IF(N239="sníž. přenesená",J239,0)</f>
        <v>0</v>
      </c>
      <c r="BI239" s="195">
        <f>IF(N239="nulová",J239,0)</f>
        <v>0</v>
      </c>
      <c r="BJ239" s="14" t="s">
        <v>81</v>
      </c>
      <c r="BK239" s="195">
        <f>ROUND(I239*H239,2)</f>
        <v>0</v>
      </c>
      <c r="BL239" s="14" t="s">
        <v>162</v>
      </c>
      <c r="BM239" s="194" t="s">
        <v>375</v>
      </c>
    </row>
    <row r="240" spans="1:65" s="2" customFormat="1">
      <c r="A240" s="31"/>
      <c r="B240" s="32"/>
      <c r="C240" s="33"/>
      <c r="D240" s="196" t="s">
        <v>163</v>
      </c>
      <c r="E240" s="33"/>
      <c r="F240" s="197" t="s">
        <v>376</v>
      </c>
      <c r="G240" s="33"/>
      <c r="H240" s="33"/>
      <c r="I240" s="198"/>
      <c r="J240" s="33"/>
      <c r="K240" s="33"/>
      <c r="L240" s="36"/>
      <c r="M240" s="199"/>
      <c r="N240" s="200"/>
      <c r="O240" s="68"/>
      <c r="P240" s="68"/>
      <c r="Q240" s="68"/>
      <c r="R240" s="68"/>
      <c r="S240" s="68"/>
      <c r="T240" s="69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T240" s="14" t="s">
        <v>163</v>
      </c>
      <c r="AU240" s="14" t="s">
        <v>83</v>
      </c>
    </row>
    <row r="241" spans="1:65" s="2" customFormat="1" ht="21.75" customHeight="1">
      <c r="A241" s="31"/>
      <c r="B241" s="32"/>
      <c r="C241" s="203" t="s">
        <v>377</v>
      </c>
      <c r="D241" s="203" t="s">
        <v>232</v>
      </c>
      <c r="E241" s="204" t="s">
        <v>378</v>
      </c>
      <c r="F241" s="205" t="s">
        <v>379</v>
      </c>
      <c r="G241" s="206" t="s">
        <v>160</v>
      </c>
      <c r="H241" s="207">
        <v>60.5</v>
      </c>
      <c r="I241" s="208"/>
      <c r="J241" s="209">
        <f>ROUND(I241*H241,2)</f>
        <v>0</v>
      </c>
      <c r="K241" s="205" t="s">
        <v>1</v>
      </c>
      <c r="L241" s="210"/>
      <c r="M241" s="211" t="s">
        <v>1</v>
      </c>
      <c r="N241" s="212" t="s">
        <v>38</v>
      </c>
      <c r="O241" s="68"/>
      <c r="P241" s="192">
        <f>O241*H241</f>
        <v>0</v>
      </c>
      <c r="Q241" s="192">
        <v>0</v>
      </c>
      <c r="R241" s="192">
        <f>Q241*H241</f>
        <v>0</v>
      </c>
      <c r="S241" s="192">
        <v>0</v>
      </c>
      <c r="T241" s="193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4" t="s">
        <v>178</v>
      </c>
      <c r="AT241" s="194" t="s">
        <v>232</v>
      </c>
      <c r="AU241" s="194" t="s">
        <v>83</v>
      </c>
      <c r="AY241" s="14" t="s">
        <v>155</v>
      </c>
      <c r="BE241" s="195">
        <f>IF(N241="základní",J241,0)</f>
        <v>0</v>
      </c>
      <c r="BF241" s="195">
        <f>IF(N241="snížená",J241,0)</f>
        <v>0</v>
      </c>
      <c r="BG241" s="195">
        <f>IF(N241="zákl. přenesená",J241,0)</f>
        <v>0</v>
      </c>
      <c r="BH241" s="195">
        <f>IF(N241="sníž. přenesená",J241,0)</f>
        <v>0</v>
      </c>
      <c r="BI241" s="195">
        <f>IF(N241="nulová",J241,0)</f>
        <v>0</v>
      </c>
      <c r="BJ241" s="14" t="s">
        <v>81</v>
      </c>
      <c r="BK241" s="195">
        <f>ROUND(I241*H241,2)</f>
        <v>0</v>
      </c>
      <c r="BL241" s="14" t="s">
        <v>162</v>
      </c>
      <c r="BM241" s="194" t="s">
        <v>380</v>
      </c>
    </row>
    <row r="242" spans="1:65" s="12" customFormat="1" ht="22.9" customHeight="1">
      <c r="B242" s="167"/>
      <c r="C242" s="168"/>
      <c r="D242" s="169" t="s">
        <v>72</v>
      </c>
      <c r="E242" s="181" t="s">
        <v>208</v>
      </c>
      <c r="F242" s="181" t="s">
        <v>381</v>
      </c>
      <c r="G242" s="168"/>
      <c r="H242" s="168"/>
      <c r="I242" s="171"/>
      <c r="J242" s="182">
        <f>BK242</f>
        <v>0</v>
      </c>
      <c r="K242" s="168"/>
      <c r="L242" s="173"/>
      <c r="M242" s="174"/>
      <c r="N242" s="175"/>
      <c r="O242" s="175"/>
      <c r="P242" s="176">
        <f>SUM(P243:P257)</f>
        <v>0</v>
      </c>
      <c r="Q242" s="175"/>
      <c r="R242" s="176">
        <f>SUM(R243:R257)</f>
        <v>10.2059</v>
      </c>
      <c r="S242" s="175"/>
      <c r="T242" s="177">
        <f>SUM(T243:T257)</f>
        <v>0</v>
      </c>
      <c r="AR242" s="178" t="s">
        <v>81</v>
      </c>
      <c r="AT242" s="179" t="s">
        <v>72</v>
      </c>
      <c r="AU242" s="179" t="s">
        <v>81</v>
      </c>
      <c r="AY242" s="178" t="s">
        <v>155</v>
      </c>
      <c r="BK242" s="180">
        <f>SUM(BK243:BK257)</f>
        <v>0</v>
      </c>
    </row>
    <row r="243" spans="1:65" s="2" customFormat="1" ht="49.15" customHeight="1">
      <c r="A243" s="31"/>
      <c r="B243" s="32"/>
      <c r="C243" s="183" t="s">
        <v>279</v>
      </c>
      <c r="D243" s="183" t="s">
        <v>157</v>
      </c>
      <c r="E243" s="184" t="s">
        <v>382</v>
      </c>
      <c r="F243" s="185" t="s">
        <v>383</v>
      </c>
      <c r="G243" s="186" t="s">
        <v>173</v>
      </c>
      <c r="H243" s="187">
        <v>70</v>
      </c>
      <c r="I243" s="188"/>
      <c r="J243" s="189">
        <f>ROUND(I243*H243,2)</f>
        <v>0</v>
      </c>
      <c r="K243" s="185" t="s">
        <v>357</v>
      </c>
      <c r="L243" s="36"/>
      <c r="M243" s="190" t="s">
        <v>1</v>
      </c>
      <c r="N243" s="191" t="s">
        <v>38</v>
      </c>
      <c r="O243" s="68"/>
      <c r="P243" s="192">
        <f>O243*H243</f>
        <v>0</v>
      </c>
      <c r="Q243" s="192">
        <v>0</v>
      </c>
      <c r="R243" s="192">
        <f>Q243*H243</f>
        <v>0</v>
      </c>
      <c r="S243" s="192">
        <v>0</v>
      </c>
      <c r="T243" s="193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4" t="s">
        <v>162</v>
      </c>
      <c r="AT243" s="194" t="s">
        <v>157</v>
      </c>
      <c r="AU243" s="194" t="s">
        <v>83</v>
      </c>
      <c r="AY243" s="14" t="s">
        <v>155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14" t="s">
        <v>81</v>
      </c>
      <c r="BK243" s="195">
        <f>ROUND(I243*H243,2)</f>
        <v>0</v>
      </c>
      <c r="BL243" s="14" t="s">
        <v>162</v>
      </c>
      <c r="BM243" s="194" t="s">
        <v>384</v>
      </c>
    </row>
    <row r="244" spans="1:65" s="2" customFormat="1">
      <c r="A244" s="31"/>
      <c r="B244" s="32"/>
      <c r="C244" s="33"/>
      <c r="D244" s="196" t="s">
        <v>163</v>
      </c>
      <c r="E244" s="33"/>
      <c r="F244" s="197" t="s">
        <v>385</v>
      </c>
      <c r="G244" s="33"/>
      <c r="H244" s="33"/>
      <c r="I244" s="198"/>
      <c r="J244" s="33"/>
      <c r="K244" s="33"/>
      <c r="L244" s="36"/>
      <c r="M244" s="199"/>
      <c r="N244" s="200"/>
      <c r="O244" s="68"/>
      <c r="P244" s="68"/>
      <c r="Q244" s="68"/>
      <c r="R244" s="68"/>
      <c r="S244" s="68"/>
      <c r="T244" s="69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T244" s="14" t="s">
        <v>163</v>
      </c>
      <c r="AU244" s="14" t="s">
        <v>83</v>
      </c>
    </row>
    <row r="245" spans="1:65" s="2" customFormat="1" ht="16.5" customHeight="1">
      <c r="A245" s="31"/>
      <c r="B245" s="32"/>
      <c r="C245" s="203" t="s">
        <v>386</v>
      </c>
      <c r="D245" s="203" t="s">
        <v>232</v>
      </c>
      <c r="E245" s="204" t="s">
        <v>387</v>
      </c>
      <c r="F245" s="205" t="s">
        <v>388</v>
      </c>
      <c r="G245" s="206" t="s">
        <v>173</v>
      </c>
      <c r="H245" s="207">
        <v>70.8</v>
      </c>
      <c r="I245" s="208"/>
      <c r="J245" s="209">
        <f>ROUND(I245*H245,2)</f>
        <v>0</v>
      </c>
      <c r="K245" s="205" t="s">
        <v>357</v>
      </c>
      <c r="L245" s="210"/>
      <c r="M245" s="211" t="s">
        <v>1</v>
      </c>
      <c r="N245" s="212" t="s">
        <v>38</v>
      </c>
      <c r="O245" s="68"/>
      <c r="P245" s="192">
        <f>O245*H245</f>
        <v>0</v>
      </c>
      <c r="Q245" s="192">
        <v>0</v>
      </c>
      <c r="R245" s="192">
        <f>Q245*H245</f>
        <v>0</v>
      </c>
      <c r="S245" s="192">
        <v>0</v>
      </c>
      <c r="T245" s="193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4" t="s">
        <v>178</v>
      </c>
      <c r="AT245" s="194" t="s">
        <v>232</v>
      </c>
      <c r="AU245" s="194" t="s">
        <v>83</v>
      </c>
      <c r="AY245" s="14" t="s">
        <v>155</v>
      </c>
      <c r="BE245" s="195">
        <f>IF(N245="základní",J245,0)</f>
        <v>0</v>
      </c>
      <c r="BF245" s="195">
        <f>IF(N245="snížená",J245,0)</f>
        <v>0</v>
      </c>
      <c r="BG245" s="195">
        <f>IF(N245="zákl. přenesená",J245,0)</f>
        <v>0</v>
      </c>
      <c r="BH245" s="195">
        <f>IF(N245="sníž. přenesená",J245,0)</f>
        <v>0</v>
      </c>
      <c r="BI245" s="195">
        <f>IF(N245="nulová",J245,0)</f>
        <v>0</v>
      </c>
      <c r="BJ245" s="14" t="s">
        <v>81</v>
      </c>
      <c r="BK245" s="195">
        <f>ROUND(I245*H245,2)</f>
        <v>0</v>
      </c>
      <c r="BL245" s="14" t="s">
        <v>162</v>
      </c>
      <c r="BM245" s="194" t="s">
        <v>389</v>
      </c>
    </row>
    <row r="246" spans="1:65" s="2" customFormat="1" ht="33" customHeight="1">
      <c r="A246" s="31"/>
      <c r="B246" s="32"/>
      <c r="C246" s="183" t="s">
        <v>343</v>
      </c>
      <c r="D246" s="183" t="s">
        <v>157</v>
      </c>
      <c r="E246" s="184" t="s">
        <v>390</v>
      </c>
      <c r="F246" s="185" t="s">
        <v>391</v>
      </c>
      <c r="G246" s="186" t="s">
        <v>173</v>
      </c>
      <c r="H246" s="187">
        <v>40</v>
      </c>
      <c r="I246" s="188"/>
      <c r="J246" s="189">
        <f>ROUND(I246*H246,2)</f>
        <v>0</v>
      </c>
      <c r="K246" s="185" t="s">
        <v>161</v>
      </c>
      <c r="L246" s="36"/>
      <c r="M246" s="190" t="s">
        <v>1</v>
      </c>
      <c r="N246" s="191" t="s">
        <v>38</v>
      </c>
      <c r="O246" s="68"/>
      <c r="P246" s="192">
        <f>O246*H246</f>
        <v>0</v>
      </c>
      <c r="Q246" s="192">
        <v>0.16849</v>
      </c>
      <c r="R246" s="192">
        <f>Q246*H246</f>
        <v>6.7396000000000003</v>
      </c>
      <c r="S246" s="192">
        <v>0</v>
      </c>
      <c r="T246" s="193">
        <f>S246*H246</f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4" t="s">
        <v>162</v>
      </c>
      <c r="AT246" s="194" t="s">
        <v>157</v>
      </c>
      <c r="AU246" s="194" t="s">
        <v>83</v>
      </c>
      <c r="AY246" s="14" t="s">
        <v>155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14" t="s">
        <v>81</v>
      </c>
      <c r="BK246" s="195">
        <f>ROUND(I246*H246,2)</f>
        <v>0</v>
      </c>
      <c r="BL246" s="14" t="s">
        <v>162</v>
      </c>
      <c r="BM246" s="194" t="s">
        <v>392</v>
      </c>
    </row>
    <row r="247" spans="1:65" s="2" customFormat="1">
      <c r="A247" s="31"/>
      <c r="B247" s="32"/>
      <c r="C247" s="33"/>
      <c r="D247" s="196" t="s">
        <v>163</v>
      </c>
      <c r="E247" s="33"/>
      <c r="F247" s="197" t="s">
        <v>393</v>
      </c>
      <c r="G247" s="33"/>
      <c r="H247" s="33"/>
      <c r="I247" s="198"/>
      <c r="J247" s="33"/>
      <c r="K247" s="33"/>
      <c r="L247" s="36"/>
      <c r="M247" s="199"/>
      <c r="N247" s="200"/>
      <c r="O247" s="68"/>
      <c r="P247" s="68"/>
      <c r="Q247" s="68"/>
      <c r="R247" s="68"/>
      <c r="S247" s="68"/>
      <c r="T247" s="69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T247" s="14" t="s">
        <v>163</v>
      </c>
      <c r="AU247" s="14" t="s">
        <v>83</v>
      </c>
    </row>
    <row r="248" spans="1:65" s="2" customFormat="1" ht="16.5" customHeight="1">
      <c r="A248" s="31"/>
      <c r="B248" s="32"/>
      <c r="C248" s="203" t="s">
        <v>394</v>
      </c>
      <c r="D248" s="203" t="s">
        <v>232</v>
      </c>
      <c r="E248" s="204" t="s">
        <v>395</v>
      </c>
      <c r="F248" s="205" t="s">
        <v>396</v>
      </c>
      <c r="G248" s="206" t="s">
        <v>173</v>
      </c>
      <c r="H248" s="207">
        <v>40.78</v>
      </c>
      <c r="I248" s="208"/>
      <c r="J248" s="209">
        <f>ROUND(I248*H248,2)</f>
        <v>0</v>
      </c>
      <c r="K248" s="205" t="s">
        <v>161</v>
      </c>
      <c r="L248" s="210"/>
      <c r="M248" s="211" t="s">
        <v>1</v>
      </c>
      <c r="N248" s="212" t="s">
        <v>38</v>
      </c>
      <c r="O248" s="68"/>
      <c r="P248" s="192">
        <f>O248*H248</f>
        <v>0</v>
      </c>
      <c r="Q248" s="192">
        <v>8.5000000000000006E-2</v>
      </c>
      <c r="R248" s="192">
        <f>Q248*H248</f>
        <v>3.4663000000000004</v>
      </c>
      <c r="S248" s="192">
        <v>0</v>
      </c>
      <c r="T248" s="193">
        <f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4" t="s">
        <v>178</v>
      </c>
      <c r="AT248" s="194" t="s">
        <v>232</v>
      </c>
      <c r="AU248" s="194" t="s">
        <v>83</v>
      </c>
      <c r="AY248" s="14" t="s">
        <v>155</v>
      </c>
      <c r="BE248" s="195">
        <f>IF(N248="základní",J248,0)</f>
        <v>0</v>
      </c>
      <c r="BF248" s="195">
        <f>IF(N248="snížená",J248,0)</f>
        <v>0</v>
      </c>
      <c r="BG248" s="195">
        <f>IF(N248="zákl. přenesená",J248,0)</f>
        <v>0</v>
      </c>
      <c r="BH248" s="195">
        <f>IF(N248="sníž. přenesená",J248,0)</f>
        <v>0</v>
      </c>
      <c r="BI248" s="195">
        <f>IF(N248="nulová",J248,0)</f>
        <v>0</v>
      </c>
      <c r="BJ248" s="14" t="s">
        <v>81</v>
      </c>
      <c r="BK248" s="195">
        <f>ROUND(I248*H248,2)</f>
        <v>0</v>
      </c>
      <c r="BL248" s="14" t="s">
        <v>162</v>
      </c>
      <c r="BM248" s="194" t="s">
        <v>397</v>
      </c>
    </row>
    <row r="249" spans="1:65" s="2" customFormat="1" ht="44.25" customHeight="1">
      <c r="A249" s="31"/>
      <c r="B249" s="32"/>
      <c r="C249" s="183" t="s">
        <v>284</v>
      </c>
      <c r="D249" s="183" t="s">
        <v>157</v>
      </c>
      <c r="E249" s="184" t="s">
        <v>398</v>
      </c>
      <c r="F249" s="185" t="s">
        <v>399</v>
      </c>
      <c r="G249" s="186" t="s">
        <v>173</v>
      </c>
      <c r="H249" s="187">
        <v>15</v>
      </c>
      <c r="I249" s="188"/>
      <c r="J249" s="189">
        <f>ROUND(I249*H249,2)</f>
        <v>0</v>
      </c>
      <c r="K249" s="185" t="s">
        <v>357</v>
      </c>
      <c r="L249" s="36"/>
      <c r="M249" s="190" t="s">
        <v>1</v>
      </c>
      <c r="N249" s="191" t="s">
        <v>38</v>
      </c>
      <c r="O249" s="68"/>
      <c r="P249" s="192">
        <f>O249*H249</f>
        <v>0</v>
      </c>
      <c r="Q249" s="192">
        <v>0</v>
      </c>
      <c r="R249" s="192">
        <f>Q249*H249</f>
        <v>0</v>
      </c>
      <c r="S249" s="192">
        <v>0</v>
      </c>
      <c r="T249" s="193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4" t="s">
        <v>162</v>
      </c>
      <c r="AT249" s="194" t="s">
        <v>157</v>
      </c>
      <c r="AU249" s="194" t="s">
        <v>83</v>
      </c>
      <c r="AY249" s="14" t="s">
        <v>155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14" t="s">
        <v>81</v>
      </c>
      <c r="BK249" s="195">
        <f>ROUND(I249*H249,2)</f>
        <v>0</v>
      </c>
      <c r="BL249" s="14" t="s">
        <v>162</v>
      </c>
      <c r="BM249" s="194" t="s">
        <v>400</v>
      </c>
    </row>
    <row r="250" spans="1:65" s="2" customFormat="1">
      <c r="A250" s="31"/>
      <c r="B250" s="32"/>
      <c r="C250" s="33"/>
      <c r="D250" s="196" t="s">
        <v>163</v>
      </c>
      <c r="E250" s="33"/>
      <c r="F250" s="197" t="s">
        <v>401</v>
      </c>
      <c r="G250" s="33"/>
      <c r="H250" s="33"/>
      <c r="I250" s="198"/>
      <c r="J250" s="33"/>
      <c r="K250" s="33"/>
      <c r="L250" s="36"/>
      <c r="M250" s="199"/>
      <c r="N250" s="200"/>
      <c r="O250" s="68"/>
      <c r="P250" s="68"/>
      <c r="Q250" s="68"/>
      <c r="R250" s="68"/>
      <c r="S250" s="68"/>
      <c r="T250" s="69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T250" s="14" t="s">
        <v>163</v>
      </c>
      <c r="AU250" s="14" t="s">
        <v>83</v>
      </c>
    </row>
    <row r="251" spans="1:65" s="2" customFormat="1" ht="16.5" customHeight="1">
      <c r="A251" s="31"/>
      <c r="B251" s="32"/>
      <c r="C251" s="203" t="s">
        <v>402</v>
      </c>
      <c r="D251" s="203" t="s">
        <v>232</v>
      </c>
      <c r="E251" s="204" t="s">
        <v>403</v>
      </c>
      <c r="F251" s="205" t="s">
        <v>404</v>
      </c>
      <c r="G251" s="206" t="s">
        <v>173</v>
      </c>
      <c r="H251" s="207">
        <v>15.7</v>
      </c>
      <c r="I251" s="208"/>
      <c r="J251" s="209">
        <f>ROUND(I251*H251,2)</f>
        <v>0</v>
      </c>
      <c r="K251" s="205" t="s">
        <v>357</v>
      </c>
      <c r="L251" s="210"/>
      <c r="M251" s="211" t="s">
        <v>1</v>
      </c>
      <c r="N251" s="212" t="s">
        <v>38</v>
      </c>
      <c r="O251" s="68"/>
      <c r="P251" s="192">
        <f>O251*H251</f>
        <v>0</v>
      </c>
      <c r="Q251" s="192">
        <v>0</v>
      </c>
      <c r="R251" s="192">
        <f>Q251*H251</f>
        <v>0</v>
      </c>
      <c r="S251" s="192">
        <v>0</v>
      </c>
      <c r="T251" s="193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4" t="s">
        <v>178</v>
      </c>
      <c r="AT251" s="194" t="s">
        <v>232</v>
      </c>
      <c r="AU251" s="194" t="s">
        <v>83</v>
      </c>
      <c r="AY251" s="14" t="s">
        <v>155</v>
      </c>
      <c r="BE251" s="195">
        <f>IF(N251="základní",J251,0)</f>
        <v>0</v>
      </c>
      <c r="BF251" s="195">
        <f>IF(N251="snížená",J251,0)</f>
        <v>0</v>
      </c>
      <c r="BG251" s="195">
        <f>IF(N251="zákl. přenesená",J251,0)</f>
        <v>0</v>
      </c>
      <c r="BH251" s="195">
        <f>IF(N251="sníž. přenesená",J251,0)</f>
        <v>0</v>
      </c>
      <c r="BI251" s="195">
        <f>IF(N251="nulová",J251,0)</f>
        <v>0</v>
      </c>
      <c r="BJ251" s="14" t="s">
        <v>81</v>
      </c>
      <c r="BK251" s="195">
        <f>ROUND(I251*H251,2)</f>
        <v>0</v>
      </c>
      <c r="BL251" s="14" t="s">
        <v>162</v>
      </c>
      <c r="BM251" s="194" t="s">
        <v>405</v>
      </c>
    </row>
    <row r="252" spans="1:65" s="2" customFormat="1" ht="24.2" customHeight="1">
      <c r="A252" s="31"/>
      <c r="B252" s="32"/>
      <c r="C252" s="183" t="s">
        <v>291</v>
      </c>
      <c r="D252" s="183" t="s">
        <v>157</v>
      </c>
      <c r="E252" s="184" t="s">
        <v>406</v>
      </c>
      <c r="F252" s="185" t="s">
        <v>407</v>
      </c>
      <c r="G252" s="186" t="s">
        <v>173</v>
      </c>
      <c r="H252" s="187">
        <v>65</v>
      </c>
      <c r="I252" s="188"/>
      <c r="J252" s="189">
        <f>ROUND(I252*H252,2)</f>
        <v>0</v>
      </c>
      <c r="K252" s="185" t="s">
        <v>357</v>
      </c>
      <c r="L252" s="36"/>
      <c r="M252" s="190" t="s">
        <v>1</v>
      </c>
      <c r="N252" s="191" t="s">
        <v>38</v>
      </c>
      <c r="O252" s="68"/>
      <c r="P252" s="192">
        <f>O252*H252</f>
        <v>0</v>
      </c>
      <c r="Q252" s="192">
        <v>0</v>
      </c>
      <c r="R252" s="192">
        <f>Q252*H252</f>
        <v>0</v>
      </c>
      <c r="S252" s="192">
        <v>0</v>
      </c>
      <c r="T252" s="193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4" t="s">
        <v>162</v>
      </c>
      <c r="AT252" s="194" t="s">
        <v>157</v>
      </c>
      <c r="AU252" s="194" t="s">
        <v>83</v>
      </c>
      <c r="AY252" s="14" t="s">
        <v>155</v>
      </c>
      <c r="BE252" s="195">
        <f>IF(N252="základní",J252,0)</f>
        <v>0</v>
      </c>
      <c r="BF252" s="195">
        <f>IF(N252="snížená",J252,0)</f>
        <v>0</v>
      </c>
      <c r="BG252" s="195">
        <f>IF(N252="zákl. přenesená",J252,0)</f>
        <v>0</v>
      </c>
      <c r="BH252" s="195">
        <f>IF(N252="sníž. přenesená",J252,0)</f>
        <v>0</v>
      </c>
      <c r="BI252" s="195">
        <f>IF(N252="nulová",J252,0)</f>
        <v>0</v>
      </c>
      <c r="BJ252" s="14" t="s">
        <v>81</v>
      </c>
      <c r="BK252" s="195">
        <f>ROUND(I252*H252,2)</f>
        <v>0</v>
      </c>
      <c r="BL252" s="14" t="s">
        <v>162</v>
      </c>
      <c r="BM252" s="194" t="s">
        <v>408</v>
      </c>
    </row>
    <row r="253" spans="1:65" s="2" customFormat="1">
      <c r="A253" s="31"/>
      <c r="B253" s="32"/>
      <c r="C253" s="33"/>
      <c r="D253" s="196" t="s">
        <v>163</v>
      </c>
      <c r="E253" s="33"/>
      <c r="F253" s="197" t="s">
        <v>409</v>
      </c>
      <c r="G253" s="33"/>
      <c r="H253" s="33"/>
      <c r="I253" s="198"/>
      <c r="J253" s="33"/>
      <c r="K253" s="33"/>
      <c r="L253" s="36"/>
      <c r="M253" s="199"/>
      <c r="N253" s="200"/>
      <c r="O253" s="68"/>
      <c r="P253" s="68"/>
      <c r="Q253" s="68"/>
      <c r="R253" s="68"/>
      <c r="S253" s="68"/>
      <c r="T253" s="69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T253" s="14" t="s">
        <v>163</v>
      </c>
      <c r="AU253" s="14" t="s">
        <v>83</v>
      </c>
    </row>
    <row r="254" spans="1:65" s="2" customFormat="1" ht="24.2" customHeight="1">
      <c r="A254" s="31"/>
      <c r="B254" s="32"/>
      <c r="C254" s="183" t="s">
        <v>410</v>
      </c>
      <c r="D254" s="183" t="s">
        <v>157</v>
      </c>
      <c r="E254" s="184" t="s">
        <v>411</v>
      </c>
      <c r="F254" s="185" t="s">
        <v>412</v>
      </c>
      <c r="G254" s="186" t="s">
        <v>173</v>
      </c>
      <c r="H254" s="187">
        <v>65</v>
      </c>
      <c r="I254" s="188"/>
      <c r="J254" s="189">
        <f>ROUND(I254*H254,2)</f>
        <v>0</v>
      </c>
      <c r="K254" s="185" t="s">
        <v>161</v>
      </c>
      <c r="L254" s="36"/>
      <c r="M254" s="190" t="s">
        <v>1</v>
      </c>
      <c r="N254" s="191" t="s">
        <v>38</v>
      </c>
      <c r="O254" s="68"/>
      <c r="P254" s="192">
        <f>O254*H254</f>
        <v>0</v>
      </c>
      <c r="Q254" s="192">
        <v>0</v>
      </c>
      <c r="R254" s="192">
        <f>Q254*H254</f>
        <v>0</v>
      </c>
      <c r="S254" s="192">
        <v>0</v>
      </c>
      <c r="T254" s="193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4" t="s">
        <v>162</v>
      </c>
      <c r="AT254" s="194" t="s">
        <v>157</v>
      </c>
      <c r="AU254" s="194" t="s">
        <v>83</v>
      </c>
      <c r="AY254" s="14" t="s">
        <v>155</v>
      </c>
      <c r="BE254" s="195">
        <f>IF(N254="základní",J254,0)</f>
        <v>0</v>
      </c>
      <c r="BF254" s="195">
        <f>IF(N254="snížená",J254,0)</f>
        <v>0</v>
      </c>
      <c r="BG254" s="195">
        <f>IF(N254="zákl. přenesená",J254,0)</f>
        <v>0</v>
      </c>
      <c r="BH254" s="195">
        <f>IF(N254="sníž. přenesená",J254,0)</f>
        <v>0</v>
      </c>
      <c r="BI254" s="195">
        <f>IF(N254="nulová",J254,0)</f>
        <v>0</v>
      </c>
      <c r="BJ254" s="14" t="s">
        <v>81</v>
      </c>
      <c r="BK254" s="195">
        <f>ROUND(I254*H254,2)</f>
        <v>0</v>
      </c>
      <c r="BL254" s="14" t="s">
        <v>162</v>
      </c>
      <c r="BM254" s="194" t="s">
        <v>413</v>
      </c>
    </row>
    <row r="255" spans="1:65" s="2" customFormat="1">
      <c r="A255" s="31"/>
      <c r="B255" s="32"/>
      <c r="C255" s="33"/>
      <c r="D255" s="196" t="s">
        <v>163</v>
      </c>
      <c r="E255" s="33"/>
      <c r="F255" s="197" t="s">
        <v>414</v>
      </c>
      <c r="G255" s="33"/>
      <c r="H255" s="33"/>
      <c r="I255" s="198"/>
      <c r="J255" s="33"/>
      <c r="K255" s="33"/>
      <c r="L255" s="36"/>
      <c r="M255" s="199"/>
      <c r="N255" s="200"/>
      <c r="O255" s="68"/>
      <c r="P255" s="68"/>
      <c r="Q255" s="68"/>
      <c r="R255" s="68"/>
      <c r="S255" s="68"/>
      <c r="T255" s="69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T255" s="14" t="s">
        <v>163</v>
      </c>
      <c r="AU255" s="14" t="s">
        <v>83</v>
      </c>
    </row>
    <row r="256" spans="1:65" s="2" customFormat="1" ht="24.2" customHeight="1">
      <c r="A256" s="31"/>
      <c r="B256" s="32"/>
      <c r="C256" s="183" t="s">
        <v>348</v>
      </c>
      <c r="D256" s="183" t="s">
        <v>157</v>
      </c>
      <c r="E256" s="184" t="s">
        <v>415</v>
      </c>
      <c r="F256" s="185" t="s">
        <v>416</v>
      </c>
      <c r="G256" s="186" t="s">
        <v>173</v>
      </c>
      <c r="H256" s="187">
        <v>80</v>
      </c>
      <c r="I256" s="188"/>
      <c r="J256" s="189">
        <f>ROUND(I256*H256,2)</f>
        <v>0</v>
      </c>
      <c r="K256" s="185" t="s">
        <v>161</v>
      </c>
      <c r="L256" s="36"/>
      <c r="M256" s="190" t="s">
        <v>1</v>
      </c>
      <c r="N256" s="191" t="s">
        <v>38</v>
      </c>
      <c r="O256" s="68"/>
      <c r="P256" s="192">
        <f>O256*H256</f>
        <v>0</v>
      </c>
      <c r="Q256" s="192">
        <v>0</v>
      </c>
      <c r="R256" s="192">
        <f>Q256*H256</f>
        <v>0</v>
      </c>
      <c r="S256" s="192">
        <v>0</v>
      </c>
      <c r="T256" s="193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4" t="s">
        <v>162</v>
      </c>
      <c r="AT256" s="194" t="s">
        <v>157</v>
      </c>
      <c r="AU256" s="194" t="s">
        <v>83</v>
      </c>
      <c r="AY256" s="14" t="s">
        <v>155</v>
      </c>
      <c r="BE256" s="195">
        <f>IF(N256="základní",J256,0)</f>
        <v>0</v>
      </c>
      <c r="BF256" s="195">
        <f>IF(N256="snížená",J256,0)</f>
        <v>0</v>
      </c>
      <c r="BG256" s="195">
        <f>IF(N256="zákl. přenesená",J256,0)</f>
        <v>0</v>
      </c>
      <c r="BH256" s="195">
        <f>IF(N256="sníž. přenesená",J256,0)</f>
        <v>0</v>
      </c>
      <c r="BI256" s="195">
        <f>IF(N256="nulová",J256,0)</f>
        <v>0</v>
      </c>
      <c r="BJ256" s="14" t="s">
        <v>81</v>
      </c>
      <c r="BK256" s="195">
        <f>ROUND(I256*H256,2)</f>
        <v>0</v>
      </c>
      <c r="BL256" s="14" t="s">
        <v>162</v>
      </c>
      <c r="BM256" s="194" t="s">
        <v>417</v>
      </c>
    </row>
    <row r="257" spans="1:65" s="2" customFormat="1">
      <c r="A257" s="31"/>
      <c r="B257" s="32"/>
      <c r="C257" s="33"/>
      <c r="D257" s="196" t="s">
        <v>163</v>
      </c>
      <c r="E257" s="33"/>
      <c r="F257" s="197" t="s">
        <v>418</v>
      </c>
      <c r="G257" s="33"/>
      <c r="H257" s="33"/>
      <c r="I257" s="198"/>
      <c r="J257" s="33"/>
      <c r="K257" s="33"/>
      <c r="L257" s="36"/>
      <c r="M257" s="199"/>
      <c r="N257" s="200"/>
      <c r="O257" s="68"/>
      <c r="P257" s="68"/>
      <c r="Q257" s="68"/>
      <c r="R257" s="68"/>
      <c r="S257" s="68"/>
      <c r="T257" s="69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T257" s="14" t="s">
        <v>163</v>
      </c>
      <c r="AU257" s="14" t="s">
        <v>83</v>
      </c>
    </row>
    <row r="258" spans="1:65" s="12" customFormat="1" ht="25.9" customHeight="1">
      <c r="B258" s="167"/>
      <c r="C258" s="168"/>
      <c r="D258" s="169" t="s">
        <v>72</v>
      </c>
      <c r="E258" s="170" t="s">
        <v>232</v>
      </c>
      <c r="F258" s="170" t="s">
        <v>419</v>
      </c>
      <c r="G258" s="168"/>
      <c r="H258" s="168"/>
      <c r="I258" s="171"/>
      <c r="J258" s="172">
        <f>BK258</f>
        <v>0</v>
      </c>
      <c r="K258" s="168"/>
      <c r="L258" s="173"/>
      <c r="M258" s="174"/>
      <c r="N258" s="175"/>
      <c r="O258" s="175"/>
      <c r="P258" s="176">
        <f>P259</f>
        <v>0</v>
      </c>
      <c r="Q258" s="175"/>
      <c r="R258" s="176">
        <f>R259</f>
        <v>0</v>
      </c>
      <c r="S258" s="175"/>
      <c r="T258" s="177">
        <f>T259</f>
        <v>0</v>
      </c>
      <c r="AR258" s="178" t="s">
        <v>170</v>
      </c>
      <c r="AT258" s="179" t="s">
        <v>72</v>
      </c>
      <c r="AU258" s="179" t="s">
        <v>73</v>
      </c>
      <c r="AY258" s="178" t="s">
        <v>155</v>
      </c>
      <c r="BK258" s="180">
        <f>BK259</f>
        <v>0</v>
      </c>
    </row>
    <row r="259" spans="1:65" s="12" customFormat="1" ht="22.9" customHeight="1">
      <c r="B259" s="167"/>
      <c r="C259" s="168"/>
      <c r="D259" s="169" t="s">
        <v>72</v>
      </c>
      <c r="E259" s="181" t="s">
        <v>420</v>
      </c>
      <c r="F259" s="181" t="s">
        <v>421</v>
      </c>
      <c r="G259" s="168"/>
      <c r="H259" s="168"/>
      <c r="I259" s="171"/>
      <c r="J259" s="182">
        <f>BK259</f>
        <v>0</v>
      </c>
      <c r="K259" s="168"/>
      <c r="L259" s="173"/>
      <c r="M259" s="174"/>
      <c r="N259" s="175"/>
      <c r="O259" s="175"/>
      <c r="P259" s="176">
        <f>SUM(P260:P262)</f>
        <v>0</v>
      </c>
      <c r="Q259" s="175"/>
      <c r="R259" s="176">
        <f>SUM(R260:R262)</f>
        <v>0</v>
      </c>
      <c r="S259" s="175"/>
      <c r="T259" s="177">
        <f>SUM(T260:T262)</f>
        <v>0</v>
      </c>
      <c r="AR259" s="178" t="s">
        <v>170</v>
      </c>
      <c r="AT259" s="179" t="s">
        <v>72</v>
      </c>
      <c r="AU259" s="179" t="s">
        <v>81</v>
      </c>
      <c r="AY259" s="178" t="s">
        <v>155</v>
      </c>
      <c r="BK259" s="180">
        <f>SUM(BK260:BK262)</f>
        <v>0</v>
      </c>
    </row>
    <row r="260" spans="1:65" s="2" customFormat="1" ht="49.15" customHeight="1">
      <c r="A260" s="31"/>
      <c r="B260" s="32"/>
      <c r="C260" s="183" t="s">
        <v>295</v>
      </c>
      <c r="D260" s="183" t="s">
        <v>157</v>
      </c>
      <c r="E260" s="184" t="s">
        <v>422</v>
      </c>
      <c r="F260" s="185" t="s">
        <v>423</v>
      </c>
      <c r="G260" s="186" t="s">
        <v>173</v>
      </c>
      <c r="H260" s="187">
        <v>15</v>
      </c>
      <c r="I260" s="188"/>
      <c r="J260" s="189">
        <f>ROUND(I260*H260,2)</f>
        <v>0</v>
      </c>
      <c r="K260" s="185" t="s">
        <v>161</v>
      </c>
      <c r="L260" s="36"/>
      <c r="M260" s="190" t="s">
        <v>1</v>
      </c>
      <c r="N260" s="191" t="s">
        <v>38</v>
      </c>
      <c r="O260" s="68"/>
      <c r="P260" s="192">
        <f>O260*H260</f>
        <v>0</v>
      </c>
      <c r="Q260" s="192">
        <v>0</v>
      </c>
      <c r="R260" s="192">
        <f>Q260*H260</f>
        <v>0</v>
      </c>
      <c r="S260" s="192">
        <v>0</v>
      </c>
      <c r="T260" s="193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94" t="s">
        <v>255</v>
      </c>
      <c r="AT260" s="194" t="s">
        <v>157</v>
      </c>
      <c r="AU260" s="194" t="s">
        <v>83</v>
      </c>
      <c r="AY260" s="14" t="s">
        <v>155</v>
      </c>
      <c r="BE260" s="195">
        <f>IF(N260="základní",J260,0)</f>
        <v>0</v>
      </c>
      <c r="BF260" s="195">
        <f>IF(N260="snížená",J260,0)</f>
        <v>0</v>
      </c>
      <c r="BG260" s="195">
        <f>IF(N260="zákl. přenesená",J260,0)</f>
        <v>0</v>
      </c>
      <c r="BH260" s="195">
        <f>IF(N260="sníž. přenesená",J260,0)</f>
        <v>0</v>
      </c>
      <c r="BI260" s="195">
        <f>IF(N260="nulová",J260,0)</f>
        <v>0</v>
      </c>
      <c r="BJ260" s="14" t="s">
        <v>81</v>
      </c>
      <c r="BK260" s="195">
        <f>ROUND(I260*H260,2)</f>
        <v>0</v>
      </c>
      <c r="BL260" s="14" t="s">
        <v>255</v>
      </c>
      <c r="BM260" s="194" t="s">
        <v>424</v>
      </c>
    </row>
    <row r="261" spans="1:65" s="2" customFormat="1">
      <c r="A261" s="31"/>
      <c r="B261" s="32"/>
      <c r="C261" s="33"/>
      <c r="D261" s="196" t="s">
        <v>163</v>
      </c>
      <c r="E261" s="33"/>
      <c r="F261" s="197" t="s">
        <v>425</v>
      </c>
      <c r="G261" s="33"/>
      <c r="H261" s="33"/>
      <c r="I261" s="198"/>
      <c r="J261" s="33"/>
      <c r="K261" s="33"/>
      <c r="L261" s="36"/>
      <c r="M261" s="199"/>
      <c r="N261" s="200"/>
      <c r="O261" s="68"/>
      <c r="P261" s="68"/>
      <c r="Q261" s="68"/>
      <c r="R261" s="68"/>
      <c r="S261" s="68"/>
      <c r="T261" s="69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T261" s="14" t="s">
        <v>163</v>
      </c>
      <c r="AU261" s="14" t="s">
        <v>83</v>
      </c>
    </row>
    <row r="262" spans="1:65" s="2" customFormat="1" ht="24.2" customHeight="1">
      <c r="A262" s="31"/>
      <c r="B262" s="32"/>
      <c r="C262" s="203" t="s">
        <v>426</v>
      </c>
      <c r="D262" s="203" t="s">
        <v>232</v>
      </c>
      <c r="E262" s="204" t="s">
        <v>427</v>
      </c>
      <c r="F262" s="205" t="s">
        <v>428</v>
      </c>
      <c r="G262" s="206" t="s">
        <v>173</v>
      </c>
      <c r="H262" s="207">
        <v>15</v>
      </c>
      <c r="I262" s="208"/>
      <c r="J262" s="209">
        <f>ROUND(I262*H262,2)</f>
        <v>0</v>
      </c>
      <c r="K262" s="205" t="s">
        <v>161</v>
      </c>
      <c r="L262" s="210"/>
      <c r="M262" s="211" t="s">
        <v>1</v>
      </c>
      <c r="N262" s="212" t="s">
        <v>38</v>
      </c>
      <c r="O262" s="68"/>
      <c r="P262" s="192">
        <f>O262*H262</f>
        <v>0</v>
      </c>
      <c r="Q262" s="192">
        <v>0</v>
      </c>
      <c r="R262" s="192">
        <f>Q262*H262</f>
        <v>0</v>
      </c>
      <c r="S262" s="192">
        <v>0</v>
      </c>
      <c r="T262" s="193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94" t="s">
        <v>429</v>
      </c>
      <c r="AT262" s="194" t="s">
        <v>232</v>
      </c>
      <c r="AU262" s="194" t="s">
        <v>83</v>
      </c>
      <c r="AY262" s="14" t="s">
        <v>155</v>
      </c>
      <c r="BE262" s="195">
        <f>IF(N262="základní",J262,0)</f>
        <v>0</v>
      </c>
      <c r="BF262" s="195">
        <f>IF(N262="snížená",J262,0)</f>
        <v>0</v>
      </c>
      <c r="BG262" s="195">
        <f>IF(N262="zákl. přenesená",J262,0)</f>
        <v>0</v>
      </c>
      <c r="BH262" s="195">
        <f>IF(N262="sníž. přenesená",J262,0)</f>
        <v>0</v>
      </c>
      <c r="BI262" s="195">
        <f>IF(N262="nulová",J262,0)</f>
        <v>0</v>
      </c>
      <c r="BJ262" s="14" t="s">
        <v>81</v>
      </c>
      <c r="BK262" s="195">
        <f>ROUND(I262*H262,2)</f>
        <v>0</v>
      </c>
      <c r="BL262" s="14" t="s">
        <v>255</v>
      </c>
      <c r="BM262" s="194" t="s">
        <v>430</v>
      </c>
    </row>
    <row r="263" spans="1:65" s="12" customFormat="1" ht="25.9" customHeight="1">
      <c r="B263" s="167"/>
      <c r="C263" s="168"/>
      <c r="D263" s="169" t="s">
        <v>72</v>
      </c>
      <c r="E263" s="170" t="s">
        <v>431</v>
      </c>
      <c r="F263" s="170" t="s">
        <v>432</v>
      </c>
      <c r="G263" s="168"/>
      <c r="H263" s="168"/>
      <c r="I263" s="171"/>
      <c r="J263" s="172">
        <f>BK263</f>
        <v>0</v>
      </c>
      <c r="K263" s="168"/>
      <c r="L263" s="173"/>
      <c r="M263" s="174"/>
      <c r="N263" s="175"/>
      <c r="O263" s="175"/>
      <c r="P263" s="176">
        <f>SUM(P264:P269)</f>
        <v>0</v>
      </c>
      <c r="Q263" s="175"/>
      <c r="R263" s="176">
        <f>SUM(R264:R269)</f>
        <v>0</v>
      </c>
      <c r="S263" s="175"/>
      <c r="T263" s="177">
        <f>SUM(T264:T269)</f>
        <v>0</v>
      </c>
      <c r="AR263" s="178" t="s">
        <v>162</v>
      </c>
      <c r="AT263" s="179" t="s">
        <v>72</v>
      </c>
      <c r="AU263" s="179" t="s">
        <v>73</v>
      </c>
      <c r="AY263" s="178" t="s">
        <v>155</v>
      </c>
      <c r="BK263" s="180">
        <f>SUM(BK264:BK269)</f>
        <v>0</v>
      </c>
    </row>
    <row r="264" spans="1:65" s="2" customFormat="1" ht="37.9" customHeight="1">
      <c r="A264" s="31"/>
      <c r="B264" s="32"/>
      <c r="C264" s="183" t="s">
        <v>300</v>
      </c>
      <c r="D264" s="183" t="s">
        <v>157</v>
      </c>
      <c r="E264" s="184" t="s">
        <v>433</v>
      </c>
      <c r="F264" s="185" t="s">
        <v>434</v>
      </c>
      <c r="G264" s="186" t="s">
        <v>188</v>
      </c>
      <c r="H264" s="187">
        <v>8</v>
      </c>
      <c r="I264" s="188"/>
      <c r="J264" s="189">
        <f>ROUND(I264*H264,2)</f>
        <v>0</v>
      </c>
      <c r="K264" s="185" t="s">
        <v>161</v>
      </c>
      <c r="L264" s="36"/>
      <c r="M264" s="190" t="s">
        <v>1</v>
      </c>
      <c r="N264" s="191" t="s">
        <v>38</v>
      </c>
      <c r="O264" s="68"/>
      <c r="P264" s="192">
        <f>O264*H264</f>
        <v>0</v>
      </c>
      <c r="Q264" s="192">
        <v>0</v>
      </c>
      <c r="R264" s="192">
        <f>Q264*H264</f>
        <v>0</v>
      </c>
      <c r="S264" s="192">
        <v>0</v>
      </c>
      <c r="T264" s="193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94" t="s">
        <v>435</v>
      </c>
      <c r="AT264" s="194" t="s">
        <v>157</v>
      </c>
      <c r="AU264" s="194" t="s">
        <v>81</v>
      </c>
      <c r="AY264" s="14" t="s">
        <v>155</v>
      </c>
      <c r="BE264" s="195">
        <f>IF(N264="základní",J264,0)</f>
        <v>0</v>
      </c>
      <c r="BF264" s="195">
        <f>IF(N264="snížená",J264,0)</f>
        <v>0</v>
      </c>
      <c r="BG264" s="195">
        <f>IF(N264="zákl. přenesená",J264,0)</f>
        <v>0</v>
      </c>
      <c r="BH264" s="195">
        <f>IF(N264="sníž. přenesená",J264,0)</f>
        <v>0</v>
      </c>
      <c r="BI264" s="195">
        <f>IF(N264="nulová",J264,0)</f>
        <v>0</v>
      </c>
      <c r="BJ264" s="14" t="s">
        <v>81</v>
      </c>
      <c r="BK264" s="195">
        <f>ROUND(I264*H264,2)</f>
        <v>0</v>
      </c>
      <c r="BL264" s="14" t="s">
        <v>435</v>
      </c>
      <c r="BM264" s="194" t="s">
        <v>436</v>
      </c>
    </row>
    <row r="265" spans="1:65" s="2" customFormat="1">
      <c r="A265" s="31"/>
      <c r="B265" s="32"/>
      <c r="C265" s="33"/>
      <c r="D265" s="196" t="s">
        <v>163</v>
      </c>
      <c r="E265" s="33"/>
      <c r="F265" s="197" t="s">
        <v>437</v>
      </c>
      <c r="G265" s="33"/>
      <c r="H265" s="33"/>
      <c r="I265" s="198"/>
      <c r="J265" s="33"/>
      <c r="K265" s="33"/>
      <c r="L265" s="36"/>
      <c r="M265" s="199"/>
      <c r="N265" s="200"/>
      <c r="O265" s="68"/>
      <c r="P265" s="68"/>
      <c r="Q265" s="68"/>
      <c r="R265" s="68"/>
      <c r="S265" s="68"/>
      <c r="T265" s="69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T265" s="14" t="s">
        <v>163</v>
      </c>
      <c r="AU265" s="14" t="s">
        <v>81</v>
      </c>
    </row>
    <row r="266" spans="1:65" s="2" customFormat="1" ht="29.25">
      <c r="A266" s="31"/>
      <c r="B266" s="32"/>
      <c r="C266" s="33"/>
      <c r="D266" s="201" t="s">
        <v>168</v>
      </c>
      <c r="E266" s="33"/>
      <c r="F266" s="202" t="s">
        <v>438</v>
      </c>
      <c r="G266" s="33"/>
      <c r="H266" s="33"/>
      <c r="I266" s="198"/>
      <c r="J266" s="33"/>
      <c r="K266" s="33"/>
      <c r="L266" s="36"/>
      <c r="M266" s="199"/>
      <c r="N266" s="200"/>
      <c r="O266" s="68"/>
      <c r="P266" s="68"/>
      <c r="Q266" s="68"/>
      <c r="R266" s="68"/>
      <c r="S266" s="68"/>
      <c r="T266" s="69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T266" s="14" t="s">
        <v>168</v>
      </c>
      <c r="AU266" s="14" t="s">
        <v>81</v>
      </c>
    </row>
    <row r="267" spans="1:65" s="2" customFormat="1" ht="24.2" customHeight="1">
      <c r="A267" s="31"/>
      <c r="B267" s="32"/>
      <c r="C267" s="183" t="s">
        <v>439</v>
      </c>
      <c r="D267" s="183" t="s">
        <v>157</v>
      </c>
      <c r="E267" s="184" t="s">
        <v>440</v>
      </c>
      <c r="F267" s="185" t="s">
        <v>441</v>
      </c>
      <c r="G267" s="186" t="s">
        <v>188</v>
      </c>
      <c r="H267" s="187">
        <v>8</v>
      </c>
      <c r="I267" s="188"/>
      <c r="J267" s="189">
        <f>ROUND(I267*H267,2)</f>
        <v>0</v>
      </c>
      <c r="K267" s="185" t="s">
        <v>161</v>
      </c>
      <c r="L267" s="36"/>
      <c r="M267" s="190" t="s">
        <v>1</v>
      </c>
      <c r="N267" s="191" t="s">
        <v>38</v>
      </c>
      <c r="O267" s="68"/>
      <c r="P267" s="192">
        <f>O267*H267</f>
        <v>0</v>
      </c>
      <c r="Q267" s="192">
        <v>0</v>
      </c>
      <c r="R267" s="192">
        <f>Q267*H267</f>
        <v>0</v>
      </c>
      <c r="S267" s="192">
        <v>0</v>
      </c>
      <c r="T267" s="193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94" t="s">
        <v>435</v>
      </c>
      <c r="AT267" s="194" t="s">
        <v>157</v>
      </c>
      <c r="AU267" s="194" t="s">
        <v>81</v>
      </c>
      <c r="AY267" s="14" t="s">
        <v>155</v>
      </c>
      <c r="BE267" s="195">
        <f>IF(N267="základní",J267,0)</f>
        <v>0</v>
      </c>
      <c r="BF267" s="195">
        <f>IF(N267="snížená",J267,0)</f>
        <v>0</v>
      </c>
      <c r="BG267" s="195">
        <f>IF(N267="zákl. přenesená",J267,0)</f>
        <v>0</v>
      </c>
      <c r="BH267" s="195">
        <f>IF(N267="sníž. přenesená",J267,0)</f>
        <v>0</v>
      </c>
      <c r="BI267" s="195">
        <f>IF(N267="nulová",J267,0)</f>
        <v>0</v>
      </c>
      <c r="BJ267" s="14" t="s">
        <v>81</v>
      </c>
      <c r="BK267" s="195">
        <f>ROUND(I267*H267,2)</f>
        <v>0</v>
      </c>
      <c r="BL267" s="14" t="s">
        <v>435</v>
      </c>
      <c r="BM267" s="194" t="s">
        <v>442</v>
      </c>
    </row>
    <row r="268" spans="1:65" s="2" customFormat="1">
      <c r="A268" s="31"/>
      <c r="B268" s="32"/>
      <c r="C268" s="33"/>
      <c r="D268" s="196" t="s">
        <v>163</v>
      </c>
      <c r="E268" s="33"/>
      <c r="F268" s="197" t="s">
        <v>443</v>
      </c>
      <c r="G268" s="33"/>
      <c r="H268" s="33"/>
      <c r="I268" s="198"/>
      <c r="J268" s="33"/>
      <c r="K268" s="33"/>
      <c r="L268" s="36"/>
      <c r="M268" s="199"/>
      <c r="N268" s="200"/>
      <c r="O268" s="68"/>
      <c r="P268" s="68"/>
      <c r="Q268" s="68"/>
      <c r="R268" s="68"/>
      <c r="S268" s="68"/>
      <c r="T268" s="69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T268" s="14" t="s">
        <v>163</v>
      </c>
      <c r="AU268" s="14" t="s">
        <v>81</v>
      </c>
    </row>
    <row r="269" spans="1:65" s="2" customFormat="1" ht="19.5">
      <c r="A269" s="31"/>
      <c r="B269" s="32"/>
      <c r="C269" s="33"/>
      <c r="D269" s="201" t="s">
        <v>168</v>
      </c>
      <c r="E269" s="33"/>
      <c r="F269" s="202" t="s">
        <v>444</v>
      </c>
      <c r="G269" s="33"/>
      <c r="H269" s="33"/>
      <c r="I269" s="198"/>
      <c r="J269" s="33"/>
      <c r="K269" s="33"/>
      <c r="L269" s="36"/>
      <c r="M269" s="199"/>
      <c r="N269" s="200"/>
      <c r="O269" s="68"/>
      <c r="P269" s="68"/>
      <c r="Q269" s="68"/>
      <c r="R269" s="68"/>
      <c r="S269" s="68"/>
      <c r="T269" s="69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T269" s="14" t="s">
        <v>168</v>
      </c>
      <c r="AU269" s="14" t="s">
        <v>81</v>
      </c>
    </row>
    <row r="270" spans="1:65" s="12" customFormat="1" ht="25.9" customHeight="1">
      <c r="B270" s="167"/>
      <c r="C270" s="168"/>
      <c r="D270" s="169" t="s">
        <v>72</v>
      </c>
      <c r="E270" s="170" t="s">
        <v>93</v>
      </c>
      <c r="F270" s="170" t="s">
        <v>445</v>
      </c>
      <c r="G270" s="168"/>
      <c r="H270" s="168"/>
      <c r="I270" s="171"/>
      <c r="J270" s="172">
        <f>BK270</f>
        <v>0</v>
      </c>
      <c r="K270" s="168"/>
      <c r="L270" s="173"/>
      <c r="M270" s="174"/>
      <c r="N270" s="175"/>
      <c r="O270" s="175"/>
      <c r="P270" s="176">
        <f>P271+P285+P292+P295</f>
        <v>0</v>
      </c>
      <c r="Q270" s="175"/>
      <c r="R270" s="176">
        <f>R271+R285+R292+R295</f>
        <v>0</v>
      </c>
      <c r="S270" s="175"/>
      <c r="T270" s="177">
        <f>T271+T285+T292+T295</f>
        <v>0</v>
      </c>
      <c r="AR270" s="178" t="s">
        <v>180</v>
      </c>
      <c r="AT270" s="179" t="s">
        <v>72</v>
      </c>
      <c r="AU270" s="179" t="s">
        <v>73</v>
      </c>
      <c r="AY270" s="178" t="s">
        <v>155</v>
      </c>
      <c r="BK270" s="180">
        <f>BK271+BK285+BK292+BK295</f>
        <v>0</v>
      </c>
    </row>
    <row r="271" spans="1:65" s="12" customFormat="1" ht="22.9" customHeight="1">
      <c r="B271" s="167"/>
      <c r="C271" s="168"/>
      <c r="D271" s="169" t="s">
        <v>72</v>
      </c>
      <c r="E271" s="181" t="s">
        <v>446</v>
      </c>
      <c r="F271" s="181" t="s">
        <v>447</v>
      </c>
      <c r="G271" s="168"/>
      <c r="H271" s="168"/>
      <c r="I271" s="171"/>
      <c r="J271" s="182">
        <f>BK271</f>
        <v>0</v>
      </c>
      <c r="K271" s="168"/>
      <c r="L271" s="173"/>
      <c r="M271" s="174"/>
      <c r="N271" s="175"/>
      <c r="O271" s="175"/>
      <c r="P271" s="176">
        <f>SUM(P272:P284)</f>
        <v>0</v>
      </c>
      <c r="Q271" s="175"/>
      <c r="R271" s="176">
        <f>SUM(R272:R284)</f>
        <v>0</v>
      </c>
      <c r="S271" s="175"/>
      <c r="T271" s="177">
        <f>SUM(T272:T284)</f>
        <v>0</v>
      </c>
      <c r="AR271" s="178" t="s">
        <v>180</v>
      </c>
      <c r="AT271" s="179" t="s">
        <v>72</v>
      </c>
      <c r="AU271" s="179" t="s">
        <v>81</v>
      </c>
      <c r="AY271" s="178" t="s">
        <v>155</v>
      </c>
      <c r="BK271" s="180">
        <f>SUM(BK272:BK284)</f>
        <v>0</v>
      </c>
    </row>
    <row r="272" spans="1:65" s="2" customFormat="1" ht="16.5" customHeight="1">
      <c r="A272" s="31"/>
      <c r="B272" s="32"/>
      <c r="C272" s="183" t="s">
        <v>304</v>
      </c>
      <c r="D272" s="183" t="s">
        <v>157</v>
      </c>
      <c r="E272" s="184" t="s">
        <v>448</v>
      </c>
      <c r="F272" s="185" t="s">
        <v>449</v>
      </c>
      <c r="G272" s="186" t="s">
        <v>334</v>
      </c>
      <c r="H272" s="187">
        <v>0.8</v>
      </c>
      <c r="I272" s="188"/>
      <c r="J272" s="189">
        <f>ROUND(I272*H272,2)</f>
        <v>0</v>
      </c>
      <c r="K272" s="185" t="s">
        <v>161</v>
      </c>
      <c r="L272" s="36"/>
      <c r="M272" s="190" t="s">
        <v>1</v>
      </c>
      <c r="N272" s="191" t="s">
        <v>38</v>
      </c>
      <c r="O272" s="68"/>
      <c r="P272" s="192">
        <f>O272*H272</f>
        <v>0</v>
      </c>
      <c r="Q272" s="192">
        <v>0</v>
      </c>
      <c r="R272" s="192">
        <f>Q272*H272</f>
        <v>0</v>
      </c>
      <c r="S272" s="192">
        <v>0</v>
      </c>
      <c r="T272" s="193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94" t="s">
        <v>162</v>
      </c>
      <c r="AT272" s="194" t="s">
        <v>157</v>
      </c>
      <c r="AU272" s="194" t="s">
        <v>83</v>
      </c>
      <c r="AY272" s="14" t="s">
        <v>155</v>
      </c>
      <c r="BE272" s="195">
        <f>IF(N272="základní",J272,0)</f>
        <v>0</v>
      </c>
      <c r="BF272" s="195">
        <f>IF(N272="snížená",J272,0)</f>
        <v>0</v>
      </c>
      <c r="BG272" s="195">
        <f>IF(N272="zákl. přenesená",J272,0)</f>
        <v>0</v>
      </c>
      <c r="BH272" s="195">
        <f>IF(N272="sníž. přenesená",J272,0)</f>
        <v>0</v>
      </c>
      <c r="BI272" s="195">
        <f>IF(N272="nulová",J272,0)</f>
        <v>0</v>
      </c>
      <c r="BJ272" s="14" t="s">
        <v>81</v>
      </c>
      <c r="BK272" s="195">
        <f>ROUND(I272*H272,2)</f>
        <v>0</v>
      </c>
      <c r="BL272" s="14" t="s">
        <v>162</v>
      </c>
      <c r="BM272" s="194" t="s">
        <v>450</v>
      </c>
    </row>
    <row r="273" spans="1:65" s="2" customFormat="1">
      <c r="A273" s="31"/>
      <c r="B273" s="32"/>
      <c r="C273" s="33"/>
      <c r="D273" s="196" t="s">
        <v>163</v>
      </c>
      <c r="E273" s="33"/>
      <c r="F273" s="197" t="s">
        <v>451</v>
      </c>
      <c r="G273" s="33"/>
      <c r="H273" s="33"/>
      <c r="I273" s="198"/>
      <c r="J273" s="33"/>
      <c r="K273" s="33"/>
      <c r="L273" s="36"/>
      <c r="M273" s="199"/>
      <c r="N273" s="200"/>
      <c r="O273" s="68"/>
      <c r="P273" s="68"/>
      <c r="Q273" s="68"/>
      <c r="R273" s="68"/>
      <c r="S273" s="68"/>
      <c r="T273" s="69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T273" s="14" t="s">
        <v>163</v>
      </c>
      <c r="AU273" s="14" t="s">
        <v>83</v>
      </c>
    </row>
    <row r="274" spans="1:65" s="2" customFormat="1" ht="19.5">
      <c r="A274" s="31"/>
      <c r="B274" s="32"/>
      <c r="C274" s="33"/>
      <c r="D274" s="201" t="s">
        <v>168</v>
      </c>
      <c r="E274" s="33"/>
      <c r="F274" s="202" t="s">
        <v>452</v>
      </c>
      <c r="G274" s="33"/>
      <c r="H274" s="33"/>
      <c r="I274" s="198"/>
      <c r="J274" s="33"/>
      <c r="K274" s="33"/>
      <c r="L274" s="36"/>
      <c r="M274" s="199"/>
      <c r="N274" s="200"/>
      <c r="O274" s="68"/>
      <c r="P274" s="68"/>
      <c r="Q274" s="68"/>
      <c r="R274" s="68"/>
      <c r="S274" s="68"/>
      <c r="T274" s="69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T274" s="14" t="s">
        <v>168</v>
      </c>
      <c r="AU274" s="14" t="s">
        <v>83</v>
      </c>
    </row>
    <row r="275" spans="1:65" s="2" customFormat="1" ht="24.2" customHeight="1">
      <c r="A275" s="31"/>
      <c r="B275" s="32"/>
      <c r="C275" s="183" t="s">
        <v>453</v>
      </c>
      <c r="D275" s="183" t="s">
        <v>157</v>
      </c>
      <c r="E275" s="184" t="s">
        <v>454</v>
      </c>
      <c r="F275" s="185" t="s">
        <v>455</v>
      </c>
      <c r="G275" s="186" t="s">
        <v>334</v>
      </c>
      <c r="H275" s="187">
        <v>0.8</v>
      </c>
      <c r="I275" s="188"/>
      <c r="J275" s="189">
        <f>ROUND(I275*H275,2)</f>
        <v>0</v>
      </c>
      <c r="K275" s="185" t="s">
        <v>161</v>
      </c>
      <c r="L275" s="36"/>
      <c r="M275" s="190" t="s">
        <v>1</v>
      </c>
      <c r="N275" s="191" t="s">
        <v>38</v>
      </c>
      <c r="O275" s="68"/>
      <c r="P275" s="192">
        <f>O275*H275</f>
        <v>0</v>
      </c>
      <c r="Q275" s="192">
        <v>0</v>
      </c>
      <c r="R275" s="192">
        <f>Q275*H275</f>
        <v>0</v>
      </c>
      <c r="S275" s="192">
        <v>0</v>
      </c>
      <c r="T275" s="193">
        <f>S275*H275</f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94" t="s">
        <v>162</v>
      </c>
      <c r="AT275" s="194" t="s">
        <v>157</v>
      </c>
      <c r="AU275" s="194" t="s">
        <v>83</v>
      </c>
      <c r="AY275" s="14" t="s">
        <v>155</v>
      </c>
      <c r="BE275" s="195">
        <f>IF(N275="základní",J275,0)</f>
        <v>0</v>
      </c>
      <c r="BF275" s="195">
        <f>IF(N275="snížená",J275,0)</f>
        <v>0</v>
      </c>
      <c r="BG275" s="195">
        <f>IF(N275="zákl. přenesená",J275,0)</f>
        <v>0</v>
      </c>
      <c r="BH275" s="195">
        <f>IF(N275="sníž. přenesená",J275,0)</f>
        <v>0</v>
      </c>
      <c r="BI275" s="195">
        <f>IF(N275="nulová",J275,0)</f>
        <v>0</v>
      </c>
      <c r="BJ275" s="14" t="s">
        <v>81</v>
      </c>
      <c r="BK275" s="195">
        <f>ROUND(I275*H275,2)</f>
        <v>0</v>
      </c>
      <c r="BL275" s="14" t="s">
        <v>162</v>
      </c>
      <c r="BM275" s="194" t="s">
        <v>456</v>
      </c>
    </row>
    <row r="276" spans="1:65" s="2" customFormat="1">
      <c r="A276" s="31"/>
      <c r="B276" s="32"/>
      <c r="C276" s="33"/>
      <c r="D276" s="196" t="s">
        <v>163</v>
      </c>
      <c r="E276" s="33"/>
      <c r="F276" s="197" t="s">
        <v>457</v>
      </c>
      <c r="G276" s="33"/>
      <c r="H276" s="33"/>
      <c r="I276" s="198"/>
      <c r="J276" s="33"/>
      <c r="K276" s="33"/>
      <c r="L276" s="36"/>
      <c r="M276" s="199"/>
      <c r="N276" s="200"/>
      <c r="O276" s="68"/>
      <c r="P276" s="68"/>
      <c r="Q276" s="68"/>
      <c r="R276" s="68"/>
      <c r="S276" s="68"/>
      <c r="T276" s="69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T276" s="14" t="s">
        <v>163</v>
      </c>
      <c r="AU276" s="14" t="s">
        <v>83</v>
      </c>
    </row>
    <row r="277" spans="1:65" s="2" customFormat="1" ht="39">
      <c r="A277" s="31"/>
      <c r="B277" s="32"/>
      <c r="C277" s="33"/>
      <c r="D277" s="201" t="s">
        <v>168</v>
      </c>
      <c r="E277" s="33"/>
      <c r="F277" s="202" t="s">
        <v>458</v>
      </c>
      <c r="G277" s="33"/>
      <c r="H277" s="33"/>
      <c r="I277" s="198"/>
      <c r="J277" s="33"/>
      <c r="K277" s="33"/>
      <c r="L277" s="36"/>
      <c r="M277" s="199"/>
      <c r="N277" s="200"/>
      <c r="O277" s="68"/>
      <c r="P277" s="68"/>
      <c r="Q277" s="68"/>
      <c r="R277" s="68"/>
      <c r="S277" s="68"/>
      <c r="T277" s="69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T277" s="14" t="s">
        <v>168</v>
      </c>
      <c r="AU277" s="14" t="s">
        <v>83</v>
      </c>
    </row>
    <row r="278" spans="1:65" s="2" customFormat="1" ht="16.5" customHeight="1">
      <c r="A278" s="31"/>
      <c r="B278" s="32"/>
      <c r="C278" s="183" t="s">
        <v>308</v>
      </c>
      <c r="D278" s="183" t="s">
        <v>157</v>
      </c>
      <c r="E278" s="184" t="s">
        <v>459</v>
      </c>
      <c r="F278" s="185" t="s">
        <v>460</v>
      </c>
      <c r="G278" s="186" t="s">
        <v>334</v>
      </c>
      <c r="H278" s="187">
        <v>1</v>
      </c>
      <c r="I278" s="188"/>
      <c r="J278" s="189">
        <f>ROUND(I278*H278,2)</f>
        <v>0</v>
      </c>
      <c r="K278" s="185" t="s">
        <v>161</v>
      </c>
      <c r="L278" s="36"/>
      <c r="M278" s="190" t="s">
        <v>1</v>
      </c>
      <c r="N278" s="191" t="s">
        <v>38</v>
      </c>
      <c r="O278" s="68"/>
      <c r="P278" s="192">
        <f>O278*H278</f>
        <v>0</v>
      </c>
      <c r="Q278" s="192">
        <v>0</v>
      </c>
      <c r="R278" s="192">
        <f>Q278*H278</f>
        <v>0</v>
      </c>
      <c r="S278" s="192">
        <v>0</v>
      </c>
      <c r="T278" s="193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94" t="s">
        <v>162</v>
      </c>
      <c r="AT278" s="194" t="s">
        <v>157</v>
      </c>
      <c r="AU278" s="194" t="s">
        <v>83</v>
      </c>
      <c r="AY278" s="14" t="s">
        <v>155</v>
      </c>
      <c r="BE278" s="195">
        <f>IF(N278="základní",J278,0)</f>
        <v>0</v>
      </c>
      <c r="BF278" s="195">
        <f>IF(N278="snížená",J278,0)</f>
        <v>0</v>
      </c>
      <c r="BG278" s="195">
        <f>IF(N278="zákl. přenesená",J278,0)</f>
        <v>0</v>
      </c>
      <c r="BH278" s="195">
        <f>IF(N278="sníž. přenesená",J278,0)</f>
        <v>0</v>
      </c>
      <c r="BI278" s="195">
        <f>IF(N278="nulová",J278,0)</f>
        <v>0</v>
      </c>
      <c r="BJ278" s="14" t="s">
        <v>81</v>
      </c>
      <c r="BK278" s="195">
        <f>ROUND(I278*H278,2)</f>
        <v>0</v>
      </c>
      <c r="BL278" s="14" t="s">
        <v>162</v>
      </c>
      <c r="BM278" s="194" t="s">
        <v>461</v>
      </c>
    </row>
    <row r="279" spans="1:65" s="2" customFormat="1">
      <c r="A279" s="31"/>
      <c r="B279" s="32"/>
      <c r="C279" s="33"/>
      <c r="D279" s="196" t="s">
        <v>163</v>
      </c>
      <c r="E279" s="33"/>
      <c r="F279" s="197" t="s">
        <v>462</v>
      </c>
      <c r="G279" s="33"/>
      <c r="H279" s="33"/>
      <c r="I279" s="198"/>
      <c r="J279" s="33"/>
      <c r="K279" s="33"/>
      <c r="L279" s="36"/>
      <c r="M279" s="199"/>
      <c r="N279" s="200"/>
      <c r="O279" s="68"/>
      <c r="P279" s="68"/>
      <c r="Q279" s="68"/>
      <c r="R279" s="68"/>
      <c r="S279" s="68"/>
      <c r="T279" s="69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T279" s="14" t="s">
        <v>163</v>
      </c>
      <c r="AU279" s="14" t="s">
        <v>83</v>
      </c>
    </row>
    <row r="280" spans="1:65" s="2" customFormat="1" ht="16.5" customHeight="1">
      <c r="A280" s="31"/>
      <c r="B280" s="32"/>
      <c r="C280" s="183" t="s">
        <v>463</v>
      </c>
      <c r="D280" s="183" t="s">
        <v>157</v>
      </c>
      <c r="E280" s="184" t="s">
        <v>464</v>
      </c>
      <c r="F280" s="185" t="s">
        <v>465</v>
      </c>
      <c r="G280" s="186" t="s">
        <v>188</v>
      </c>
      <c r="H280" s="187">
        <v>3</v>
      </c>
      <c r="I280" s="188"/>
      <c r="J280" s="189">
        <f>ROUND(I280*H280,2)</f>
        <v>0</v>
      </c>
      <c r="K280" s="185" t="s">
        <v>161</v>
      </c>
      <c r="L280" s="36"/>
      <c r="M280" s="190" t="s">
        <v>1</v>
      </c>
      <c r="N280" s="191" t="s">
        <v>38</v>
      </c>
      <c r="O280" s="68"/>
      <c r="P280" s="192">
        <f>O280*H280</f>
        <v>0</v>
      </c>
      <c r="Q280" s="192">
        <v>0</v>
      </c>
      <c r="R280" s="192">
        <f>Q280*H280</f>
        <v>0</v>
      </c>
      <c r="S280" s="192">
        <v>0</v>
      </c>
      <c r="T280" s="193">
        <f>S280*H280</f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94" t="s">
        <v>162</v>
      </c>
      <c r="AT280" s="194" t="s">
        <v>157</v>
      </c>
      <c r="AU280" s="194" t="s">
        <v>83</v>
      </c>
      <c r="AY280" s="14" t="s">
        <v>155</v>
      </c>
      <c r="BE280" s="195">
        <f>IF(N280="základní",J280,0)</f>
        <v>0</v>
      </c>
      <c r="BF280" s="195">
        <f>IF(N280="snížená",J280,0)</f>
        <v>0</v>
      </c>
      <c r="BG280" s="195">
        <f>IF(N280="zákl. přenesená",J280,0)</f>
        <v>0</v>
      </c>
      <c r="BH280" s="195">
        <f>IF(N280="sníž. přenesená",J280,0)</f>
        <v>0</v>
      </c>
      <c r="BI280" s="195">
        <f>IF(N280="nulová",J280,0)</f>
        <v>0</v>
      </c>
      <c r="BJ280" s="14" t="s">
        <v>81</v>
      </c>
      <c r="BK280" s="195">
        <f>ROUND(I280*H280,2)</f>
        <v>0</v>
      </c>
      <c r="BL280" s="14" t="s">
        <v>162</v>
      </c>
      <c r="BM280" s="194" t="s">
        <v>466</v>
      </c>
    </row>
    <row r="281" spans="1:65" s="2" customFormat="1">
      <c r="A281" s="31"/>
      <c r="B281" s="32"/>
      <c r="C281" s="33"/>
      <c r="D281" s="196" t="s">
        <v>163</v>
      </c>
      <c r="E281" s="33"/>
      <c r="F281" s="197" t="s">
        <v>467</v>
      </c>
      <c r="G281" s="33"/>
      <c r="H281" s="33"/>
      <c r="I281" s="198"/>
      <c r="J281" s="33"/>
      <c r="K281" s="33"/>
      <c r="L281" s="36"/>
      <c r="M281" s="199"/>
      <c r="N281" s="200"/>
      <c r="O281" s="68"/>
      <c r="P281" s="68"/>
      <c r="Q281" s="68"/>
      <c r="R281" s="68"/>
      <c r="S281" s="68"/>
      <c r="T281" s="69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T281" s="14" t="s">
        <v>163</v>
      </c>
      <c r="AU281" s="14" t="s">
        <v>83</v>
      </c>
    </row>
    <row r="282" spans="1:65" s="2" customFormat="1" ht="16.5" customHeight="1">
      <c r="A282" s="31"/>
      <c r="B282" s="32"/>
      <c r="C282" s="183" t="s">
        <v>315</v>
      </c>
      <c r="D282" s="183" t="s">
        <v>157</v>
      </c>
      <c r="E282" s="184" t="s">
        <v>468</v>
      </c>
      <c r="F282" s="185" t="s">
        <v>469</v>
      </c>
      <c r="G282" s="186" t="s">
        <v>334</v>
      </c>
      <c r="H282" s="187">
        <v>1</v>
      </c>
      <c r="I282" s="188"/>
      <c r="J282" s="189">
        <f>ROUND(I282*H282,2)</f>
        <v>0</v>
      </c>
      <c r="K282" s="185" t="s">
        <v>161</v>
      </c>
      <c r="L282" s="36"/>
      <c r="M282" s="190" t="s">
        <v>1</v>
      </c>
      <c r="N282" s="191" t="s">
        <v>38</v>
      </c>
      <c r="O282" s="68"/>
      <c r="P282" s="192">
        <f>O282*H282</f>
        <v>0</v>
      </c>
      <c r="Q282" s="192">
        <v>0</v>
      </c>
      <c r="R282" s="192">
        <f>Q282*H282</f>
        <v>0</v>
      </c>
      <c r="S282" s="192">
        <v>0</v>
      </c>
      <c r="T282" s="193">
        <f>S282*H282</f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94" t="s">
        <v>162</v>
      </c>
      <c r="AT282" s="194" t="s">
        <v>157</v>
      </c>
      <c r="AU282" s="194" t="s">
        <v>83</v>
      </c>
      <c r="AY282" s="14" t="s">
        <v>155</v>
      </c>
      <c r="BE282" s="195">
        <f>IF(N282="základní",J282,0)</f>
        <v>0</v>
      </c>
      <c r="BF282" s="195">
        <f>IF(N282="snížená",J282,0)</f>
        <v>0</v>
      </c>
      <c r="BG282" s="195">
        <f>IF(N282="zákl. přenesená",J282,0)</f>
        <v>0</v>
      </c>
      <c r="BH282" s="195">
        <f>IF(N282="sníž. přenesená",J282,0)</f>
        <v>0</v>
      </c>
      <c r="BI282" s="195">
        <f>IF(N282="nulová",J282,0)</f>
        <v>0</v>
      </c>
      <c r="BJ282" s="14" t="s">
        <v>81</v>
      </c>
      <c r="BK282" s="195">
        <f>ROUND(I282*H282,2)</f>
        <v>0</v>
      </c>
      <c r="BL282" s="14" t="s">
        <v>162</v>
      </c>
      <c r="BM282" s="194" t="s">
        <v>470</v>
      </c>
    </row>
    <row r="283" spans="1:65" s="2" customFormat="1">
      <c r="A283" s="31"/>
      <c r="B283" s="32"/>
      <c r="C283" s="33"/>
      <c r="D283" s="196" t="s">
        <v>163</v>
      </c>
      <c r="E283" s="33"/>
      <c r="F283" s="197" t="s">
        <v>471</v>
      </c>
      <c r="G283" s="33"/>
      <c r="H283" s="33"/>
      <c r="I283" s="198"/>
      <c r="J283" s="33"/>
      <c r="K283" s="33"/>
      <c r="L283" s="36"/>
      <c r="M283" s="199"/>
      <c r="N283" s="200"/>
      <c r="O283" s="68"/>
      <c r="P283" s="68"/>
      <c r="Q283" s="68"/>
      <c r="R283" s="68"/>
      <c r="S283" s="68"/>
      <c r="T283" s="69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T283" s="14" t="s">
        <v>163</v>
      </c>
      <c r="AU283" s="14" t="s">
        <v>83</v>
      </c>
    </row>
    <row r="284" spans="1:65" s="2" customFormat="1" ht="29.25">
      <c r="A284" s="31"/>
      <c r="B284" s="32"/>
      <c r="C284" s="33"/>
      <c r="D284" s="201" t="s">
        <v>168</v>
      </c>
      <c r="E284" s="33"/>
      <c r="F284" s="202" t="s">
        <v>472</v>
      </c>
      <c r="G284" s="33"/>
      <c r="H284" s="33"/>
      <c r="I284" s="198"/>
      <c r="J284" s="33"/>
      <c r="K284" s="33"/>
      <c r="L284" s="36"/>
      <c r="M284" s="199"/>
      <c r="N284" s="200"/>
      <c r="O284" s="68"/>
      <c r="P284" s="68"/>
      <c r="Q284" s="68"/>
      <c r="R284" s="68"/>
      <c r="S284" s="68"/>
      <c r="T284" s="69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T284" s="14" t="s">
        <v>168</v>
      </c>
      <c r="AU284" s="14" t="s">
        <v>83</v>
      </c>
    </row>
    <row r="285" spans="1:65" s="12" customFormat="1" ht="22.9" customHeight="1">
      <c r="B285" s="167"/>
      <c r="C285" s="168"/>
      <c r="D285" s="169" t="s">
        <v>72</v>
      </c>
      <c r="E285" s="181" t="s">
        <v>473</v>
      </c>
      <c r="F285" s="181" t="s">
        <v>474</v>
      </c>
      <c r="G285" s="168"/>
      <c r="H285" s="168"/>
      <c r="I285" s="171"/>
      <c r="J285" s="182">
        <f>BK285</f>
        <v>0</v>
      </c>
      <c r="K285" s="168"/>
      <c r="L285" s="173"/>
      <c r="M285" s="174"/>
      <c r="N285" s="175"/>
      <c r="O285" s="175"/>
      <c r="P285" s="176">
        <f>SUM(P286:P291)</f>
        <v>0</v>
      </c>
      <c r="Q285" s="175"/>
      <c r="R285" s="176">
        <f>SUM(R286:R291)</f>
        <v>0</v>
      </c>
      <c r="S285" s="175"/>
      <c r="T285" s="177">
        <f>SUM(T286:T291)</f>
        <v>0</v>
      </c>
      <c r="AR285" s="178" t="s">
        <v>180</v>
      </c>
      <c r="AT285" s="179" t="s">
        <v>72</v>
      </c>
      <c r="AU285" s="179" t="s">
        <v>81</v>
      </c>
      <c r="AY285" s="178" t="s">
        <v>155</v>
      </c>
      <c r="BK285" s="180">
        <f>SUM(BK286:BK291)</f>
        <v>0</v>
      </c>
    </row>
    <row r="286" spans="1:65" s="2" customFormat="1" ht="16.5" customHeight="1">
      <c r="A286" s="31"/>
      <c r="B286" s="32"/>
      <c r="C286" s="183" t="s">
        <v>475</v>
      </c>
      <c r="D286" s="183" t="s">
        <v>157</v>
      </c>
      <c r="E286" s="184" t="s">
        <v>476</v>
      </c>
      <c r="F286" s="185" t="s">
        <v>477</v>
      </c>
      <c r="G286" s="186" t="s">
        <v>334</v>
      </c>
      <c r="H286" s="187">
        <v>1</v>
      </c>
      <c r="I286" s="188"/>
      <c r="J286" s="189">
        <f>ROUND(I286*H286,2)</f>
        <v>0</v>
      </c>
      <c r="K286" s="185" t="s">
        <v>161</v>
      </c>
      <c r="L286" s="36"/>
      <c r="M286" s="190" t="s">
        <v>1</v>
      </c>
      <c r="N286" s="191" t="s">
        <v>38</v>
      </c>
      <c r="O286" s="68"/>
      <c r="P286" s="192">
        <f>O286*H286</f>
        <v>0</v>
      </c>
      <c r="Q286" s="192">
        <v>0</v>
      </c>
      <c r="R286" s="192">
        <f>Q286*H286</f>
        <v>0</v>
      </c>
      <c r="S286" s="192">
        <v>0</v>
      </c>
      <c r="T286" s="193">
        <f>S286*H286</f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94" t="s">
        <v>162</v>
      </c>
      <c r="AT286" s="194" t="s">
        <v>157</v>
      </c>
      <c r="AU286" s="194" t="s">
        <v>83</v>
      </c>
      <c r="AY286" s="14" t="s">
        <v>155</v>
      </c>
      <c r="BE286" s="195">
        <f>IF(N286="základní",J286,0)</f>
        <v>0</v>
      </c>
      <c r="BF286" s="195">
        <f>IF(N286="snížená",J286,0)</f>
        <v>0</v>
      </c>
      <c r="BG286" s="195">
        <f>IF(N286="zákl. přenesená",J286,0)</f>
        <v>0</v>
      </c>
      <c r="BH286" s="195">
        <f>IF(N286="sníž. přenesená",J286,0)</f>
        <v>0</v>
      </c>
      <c r="BI286" s="195">
        <f>IF(N286="nulová",J286,0)</f>
        <v>0</v>
      </c>
      <c r="BJ286" s="14" t="s">
        <v>81</v>
      </c>
      <c r="BK286" s="195">
        <f>ROUND(I286*H286,2)</f>
        <v>0</v>
      </c>
      <c r="BL286" s="14" t="s">
        <v>162</v>
      </c>
      <c r="BM286" s="194" t="s">
        <v>478</v>
      </c>
    </row>
    <row r="287" spans="1:65" s="2" customFormat="1">
      <c r="A287" s="31"/>
      <c r="B287" s="32"/>
      <c r="C287" s="33"/>
      <c r="D287" s="196" t="s">
        <v>163</v>
      </c>
      <c r="E287" s="33"/>
      <c r="F287" s="197" t="s">
        <v>479</v>
      </c>
      <c r="G287" s="33"/>
      <c r="H287" s="33"/>
      <c r="I287" s="198"/>
      <c r="J287" s="33"/>
      <c r="K287" s="33"/>
      <c r="L287" s="36"/>
      <c r="M287" s="199"/>
      <c r="N287" s="200"/>
      <c r="O287" s="68"/>
      <c r="P287" s="68"/>
      <c r="Q287" s="68"/>
      <c r="R287" s="68"/>
      <c r="S287" s="68"/>
      <c r="T287" s="69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T287" s="14" t="s">
        <v>163</v>
      </c>
      <c r="AU287" s="14" t="s">
        <v>83</v>
      </c>
    </row>
    <row r="288" spans="1:65" s="2" customFormat="1" ht="16.5" customHeight="1">
      <c r="A288" s="31"/>
      <c r="B288" s="32"/>
      <c r="C288" s="183" t="s">
        <v>321</v>
      </c>
      <c r="D288" s="183" t="s">
        <v>157</v>
      </c>
      <c r="E288" s="184" t="s">
        <v>480</v>
      </c>
      <c r="F288" s="185" t="s">
        <v>481</v>
      </c>
      <c r="G288" s="186" t="s">
        <v>334</v>
      </c>
      <c r="H288" s="187">
        <v>1</v>
      </c>
      <c r="I288" s="188"/>
      <c r="J288" s="189">
        <f>ROUND(I288*H288,2)</f>
        <v>0</v>
      </c>
      <c r="K288" s="185" t="s">
        <v>161</v>
      </c>
      <c r="L288" s="36"/>
      <c r="M288" s="190" t="s">
        <v>1</v>
      </c>
      <c r="N288" s="191" t="s">
        <v>38</v>
      </c>
      <c r="O288" s="68"/>
      <c r="P288" s="192">
        <f>O288*H288</f>
        <v>0</v>
      </c>
      <c r="Q288" s="192">
        <v>0</v>
      </c>
      <c r="R288" s="192">
        <f>Q288*H288</f>
        <v>0</v>
      </c>
      <c r="S288" s="192">
        <v>0</v>
      </c>
      <c r="T288" s="193">
        <f>S288*H288</f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94" t="s">
        <v>162</v>
      </c>
      <c r="AT288" s="194" t="s">
        <v>157</v>
      </c>
      <c r="AU288" s="194" t="s">
        <v>83</v>
      </c>
      <c r="AY288" s="14" t="s">
        <v>155</v>
      </c>
      <c r="BE288" s="195">
        <f>IF(N288="základní",J288,0)</f>
        <v>0</v>
      </c>
      <c r="BF288" s="195">
        <f>IF(N288="snížená",J288,0)</f>
        <v>0</v>
      </c>
      <c r="BG288" s="195">
        <f>IF(N288="zákl. přenesená",J288,0)</f>
        <v>0</v>
      </c>
      <c r="BH288" s="195">
        <f>IF(N288="sníž. přenesená",J288,0)</f>
        <v>0</v>
      </c>
      <c r="BI288" s="195">
        <f>IF(N288="nulová",J288,0)</f>
        <v>0</v>
      </c>
      <c r="BJ288" s="14" t="s">
        <v>81</v>
      </c>
      <c r="BK288" s="195">
        <f>ROUND(I288*H288,2)</f>
        <v>0</v>
      </c>
      <c r="BL288" s="14" t="s">
        <v>162</v>
      </c>
      <c r="BM288" s="194" t="s">
        <v>482</v>
      </c>
    </row>
    <row r="289" spans="1:65" s="2" customFormat="1">
      <c r="A289" s="31"/>
      <c r="B289" s="32"/>
      <c r="C289" s="33"/>
      <c r="D289" s="196" t="s">
        <v>163</v>
      </c>
      <c r="E289" s="33"/>
      <c r="F289" s="197" t="s">
        <v>483</v>
      </c>
      <c r="G289" s="33"/>
      <c r="H289" s="33"/>
      <c r="I289" s="198"/>
      <c r="J289" s="33"/>
      <c r="K289" s="33"/>
      <c r="L289" s="36"/>
      <c r="M289" s="199"/>
      <c r="N289" s="200"/>
      <c r="O289" s="68"/>
      <c r="P289" s="68"/>
      <c r="Q289" s="68"/>
      <c r="R289" s="68"/>
      <c r="S289" s="68"/>
      <c r="T289" s="69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T289" s="14" t="s">
        <v>163</v>
      </c>
      <c r="AU289" s="14" t="s">
        <v>83</v>
      </c>
    </row>
    <row r="290" spans="1:65" s="2" customFormat="1" ht="16.5" customHeight="1">
      <c r="A290" s="31"/>
      <c r="B290" s="32"/>
      <c r="C290" s="183" t="s">
        <v>484</v>
      </c>
      <c r="D290" s="183" t="s">
        <v>157</v>
      </c>
      <c r="E290" s="184" t="s">
        <v>485</v>
      </c>
      <c r="F290" s="185" t="s">
        <v>486</v>
      </c>
      <c r="G290" s="186" t="s">
        <v>334</v>
      </c>
      <c r="H290" s="187">
        <v>1</v>
      </c>
      <c r="I290" s="188"/>
      <c r="J290" s="189">
        <f>ROUND(I290*H290,2)</f>
        <v>0</v>
      </c>
      <c r="K290" s="185" t="s">
        <v>161</v>
      </c>
      <c r="L290" s="36"/>
      <c r="M290" s="190" t="s">
        <v>1</v>
      </c>
      <c r="N290" s="191" t="s">
        <v>38</v>
      </c>
      <c r="O290" s="68"/>
      <c r="P290" s="192">
        <f>O290*H290</f>
        <v>0</v>
      </c>
      <c r="Q290" s="192">
        <v>0</v>
      </c>
      <c r="R290" s="192">
        <f>Q290*H290</f>
        <v>0</v>
      </c>
      <c r="S290" s="192">
        <v>0</v>
      </c>
      <c r="T290" s="193">
        <f>S290*H290</f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94" t="s">
        <v>162</v>
      </c>
      <c r="AT290" s="194" t="s">
        <v>157</v>
      </c>
      <c r="AU290" s="194" t="s">
        <v>83</v>
      </c>
      <c r="AY290" s="14" t="s">
        <v>155</v>
      </c>
      <c r="BE290" s="195">
        <f>IF(N290="základní",J290,0)</f>
        <v>0</v>
      </c>
      <c r="BF290" s="195">
        <f>IF(N290="snížená",J290,0)</f>
        <v>0</v>
      </c>
      <c r="BG290" s="195">
        <f>IF(N290="zákl. přenesená",J290,0)</f>
        <v>0</v>
      </c>
      <c r="BH290" s="195">
        <f>IF(N290="sníž. přenesená",J290,0)</f>
        <v>0</v>
      </c>
      <c r="BI290" s="195">
        <f>IF(N290="nulová",J290,0)</f>
        <v>0</v>
      </c>
      <c r="BJ290" s="14" t="s">
        <v>81</v>
      </c>
      <c r="BK290" s="195">
        <f>ROUND(I290*H290,2)</f>
        <v>0</v>
      </c>
      <c r="BL290" s="14" t="s">
        <v>162</v>
      </c>
      <c r="BM290" s="194" t="s">
        <v>487</v>
      </c>
    </row>
    <row r="291" spans="1:65" s="2" customFormat="1">
      <c r="A291" s="31"/>
      <c r="B291" s="32"/>
      <c r="C291" s="33"/>
      <c r="D291" s="196" t="s">
        <v>163</v>
      </c>
      <c r="E291" s="33"/>
      <c r="F291" s="197" t="s">
        <v>488</v>
      </c>
      <c r="G291" s="33"/>
      <c r="H291" s="33"/>
      <c r="I291" s="198"/>
      <c r="J291" s="33"/>
      <c r="K291" s="33"/>
      <c r="L291" s="36"/>
      <c r="M291" s="199"/>
      <c r="N291" s="200"/>
      <c r="O291" s="68"/>
      <c r="P291" s="68"/>
      <c r="Q291" s="68"/>
      <c r="R291" s="68"/>
      <c r="S291" s="68"/>
      <c r="T291" s="69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T291" s="14" t="s">
        <v>163</v>
      </c>
      <c r="AU291" s="14" t="s">
        <v>83</v>
      </c>
    </row>
    <row r="292" spans="1:65" s="12" customFormat="1" ht="22.9" customHeight="1">
      <c r="B292" s="167"/>
      <c r="C292" s="168"/>
      <c r="D292" s="169" t="s">
        <v>72</v>
      </c>
      <c r="E292" s="181" t="s">
        <v>489</v>
      </c>
      <c r="F292" s="181" t="s">
        <v>490</v>
      </c>
      <c r="G292" s="168"/>
      <c r="H292" s="168"/>
      <c r="I292" s="171"/>
      <c r="J292" s="182">
        <f>BK292</f>
        <v>0</v>
      </c>
      <c r="K292" s="168"/>
      <c r="L292" s="173"/>
      <c r="M292" s="174"/>
      <c r="N292" s="175"/>
      <c r="O292" s="175"/>
      <c r="P292" s="176">
        <f>SUM(P293:P294)</f>
        <v>0</v>
      </c>
      <c r="Q292" s="175"/>
      <c r="R292" s="176">
        <f>SUM(R293:R294)</f>
        <v>0</v>
      </c>
      <c r="S292" s="175"/>
      <c r="T292" s="177">
        <f>SUM(T293:T294)</f>
        <v>0</v>
      </c>
      <c r="AR292" s="178" t="s">
        <v>180</v>
      </c>
      <c r="AT292" s="179" t="s">
        <v>72</v>
      </c>
      <c r="AU292" s="179" t="s">
        <v>81</v>
      </c>
      <c r="AY292" s="178" t="s">
        <v>155</v>
      </c>
      <c r="BK292" s="180">
        <f>SUM(BK293:BK294)</f>
        <v>0</v>
      </c>
    </row>
    <row r="293" spans="1:65" s="2" customFormat="1" ht="16.5" customHeight="1">
      <c r="A293" s="31"/>
      <c r="B293" s="32"/>
      <c r="C293" s="183" t="s">
        <v>329</v>
      </c>
      <c r="D293" s="183" t="s">
        <v>157</v>
      </c>
      <c r="E293" s="184" t="s">
        <v>491</v>
      </c>
      <c r="F293" s="185" t="s">
        <v>492</v>
      </c>
      <c r="G293" s="186" t="s">
        <v>493</v>
      </c>
      <c r="H293" s="187">
        <v>1</v>
      </c>
      <c r="I293" s="188"/>
      <c r="J293" s="189">
        <f>ROUND(I293*H293,2)</f>
        <v>0</v>
      </c>
      <c r="K293" s="185" t="s">
        <v>161</v>
      </c>
      <c r="L293" s="36"/>
      <c r="M293" s="190" t="s">
        <v>1</v>
      </c>
      <c r="N293" s="191" t="s">
        <v>38</v>
      </c>
      <c r="O293" s="68"/>
      <c r="P293" s="192">
        <f>O293*H293</f>
        <v>0</v>
      </c>
      <c r="Q293" s="192">
        <v>0</v>
      </c>
      <c r="R293" s="192">
        <f>Q293*H293</f>
        <v>0</v>
      </c>
      <c r="S293" s="192">
        <v>0</v>
      </c>
      <c r="T293" s="193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94" t="s">
        <v>494</v>
      </c>
      <c r="AT293" s="194" t="s">
        <v>157</v>
      </c>
      <c r="AU293" s="194" t="s">
        <v>83</v>
      </c>
      <c r="AY293" s="14" t="s">
        <v>155</v>
      </c>
      <c r="BE293" s="195">
        <f>IF(N293="základní",J293,0)</f>
        <v>0</v>
      </c>
      <c r="BF293" s="195">
        <f>IF(N293="snížená",J293,0)</f>
        <v>0</v>
      </c>
      <c r="BG293" s="195">
        <f>IF(N293="zákl. přenesená",J293,0)</f>
        <v>0</v>
      </c>
      <c r="BH293" s="195">
        <f>IF(N293="sníž. přenesená",J293,0)</f>
        <v>0</v>
      </c>
      <c r="BI293" s="195">
        <f>IF(N293="nulová",J293,0)</f>
        <v>0</v>
      </c>
      <c r="BJ293" s="14" t="s">
        <v>81</v>
      </c>
      <c r="BK293" s="195">
        <f>ROUND(I293*H293,2)</f>
        <v>0</v>
      </c>
      <c r="BL293" s="14" t="s">
        <v>494</v>
      </c>
      <c r="BM293" s="194" t="s">
        <v>495</v>
      </c>
    </row>
    <row r="294" spans="1:65" s="2" customFormat="1">
      <c r="A294" s="31"/>
      <c r="B294" s="32"/>
      <c r="C294" s="33"/>
      <c r="D294" s="196" t="s">
        <v>163</v>
      </c>
      <c r="E294" s="33"/>
      <c r="F294" s="197" t="s">
        <v>496</v>
      </c>
      <c r="G294" s="33"/>
      <c r="H294" s="33"/>
      <c r="I294" s="198"/>
      <c r="J294" s="33"/>
      <c r="K294" s="33"/>
      <c r="L294" s="36"/>
      <c r="M294" s="199"/>
      <c r="N294" s="200"/>
      <c r="O294" s="68"/>
      <c r="P294" s="68"/>
      <c r="Q294" s="68"/>
      <c r="R294" s="68"/>
      <c r="S294" s="68"/>
      <c r="T294" s="69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T294" s="14" t="s">
        <v>163</v>
      </c>
      <c r="AU294" s="14" t="s">
        <v>83</v>
      </c>
    </row>
    <row r="295" spans="1:65" s="12" customFormat="1" ht="22.9" customHeight="1">
      <c r="B295" s="167"/>
      <c r="C295" s="168"/>
      <c r="D295" s="169" t="s">
        <v>72</v>
      </c>
      <c r="E295" s="181" t="s">
        <v>497</v>
      </c>
      <c r="F295" s="181" t="s">
        <v>498</v>
      </c>
      <c r="G295" s="168"/>
      <c r="H295" s="168"/>
      <c r="I295" s="171"/>
      <c r="J295" s="182">
        <f>BK295</f>
        <v>0</v>
      </c>
      <c r="K295" s="168"/>
      <c r="L295" s="173"/>
      <c r="M295" s="174"/>
      <c r="N295" s="175"/>
      <c r="O295" s="175"/>
      <c r="P295" s="176">
        <f>SUM(P296:P298)</f>
        <v>0</v>
      </c>
      <c r="Q295" s="175"/>
      <c r="R295" s="176">
        <f>SUM(R296:R298)</f>
        <v>0</v>
      </c>
      <c r="S295" s="175"/>
      <c r="T295" s="177">
        <f>SUM(T296:T298)</f>
        <v>0</v>
      </c>
      <c r="AR295" s="178" t="s">
        <v>180</v>
      </c>
      <c r="AT295" s="179" t="s">
        <v>72</v>
      </c>
      <c r="AU295" s="179" t="s">
        <v>81</v>
      </c>
      <c r="AY295" s="178" t="s">
        <v>155</v>
      </c>
      <c r="BK295" s="180">
        <f>SUM(BK296:BK298)</f>
        <v>0</v>
      </c>
    </row>
    <row r="296" spans="1:65" s="2" customFormat="1" ht="24.2" customHeight="1">
      <c r="A296" s="31"/>
      <c r="B296" s="32"/>
      <c r="C296" s="183" t="s">
        <v>324</v>
      </c>
      <c r="D296" s="183" t="s">
        <v>157</v>
      </c>
      <c r="E296" s="184" t="s">
        <v>499</v>
      </c>
      <c r="F296" s="185" t="s">
        <v>500</v>
      </c>
      <c r="G296" s="186" t="s">
        <v>334</v>
      </c>
      <c r="H296" s="187">
        <v>1</v>
      </c>
      <c r="I296" s="188"/>
      <c r="J296" s="189">
        <f>ROUND(I296*H296,2)</f>
        <v>0</v>
      </c>
      <c r="K296" s="185" t="s">
        <v>161</v>
      </c>
      <c r="L296" s="36"/>
      <c r="M296" s="190" t="s">
        <v>1</v>
      </c>
      <c r="N296" s="191" t="s">
        <v>38</v>
      </c>
      <c r="O296" s="68"/>
      <c r="P296" s="192">
        <f>O296*H296</f>
        <v>0</v>
      </c>
      <c r="Q296" s="192">
        <v>0</v>
      </c>
      <c r="R296" s="192">
        <f>Q296*H296</f>
        <v>0</v>
      </c>
      <c r="S296" s="192">
        <v>0</v>
      </c>
      <c r="T296" s="193">
        <f>S296*H296</f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94" t="s">
        <v>162</v>
      </c>
      <c r="AT296" s="194" t="s">
        <v>157</v>
      </c>
      <c r="AU296" s="194" t="s">
        <v>83</v>
      </c>
      <c r="AY296" s="14" t="s">
        <v>155</v>
      </c>
      <c r="BE296" s="195">
        <f>IF(N296="základní",J296,0)</f>
        <v>0</v>
      </c>
      <c r="BF296" s="195">
        <f>IF(N296="snížená",J296,0)</f>
        <v>0</v>
      </c>
      <c r="BG296" s="195">
        <f>IF(N296="zákl. přenesená",J296,0)</f>
        <v>0</v>
      </c>
      <c r="BH296" s="195">
        <f>IF(N296="sníž. přenesená",J296,0)</f>
        <v>0</v>
      </c>
      <c r="BI296" s="195">
        <f>IF(N296="nulová",J296,0)</f>
        <v>0</v>
      </c>
      <c r="BJ296" s="14" t="s">
        <v>81</v>
      </c>
      <c r="BK296" s="195">
        <f>ROUND(I296*H296,2)</f>
        <v>0</v>
      </c>
      <c r="BL296" s="14" t="s">
        <v>162</v>
      </c>
      <c r="BM296" s="194" t="s">
        <v>501</v>
      </c>
    </row>
    <row r="297" spans="1:65" s="2" customFormat="1">
      <c r="A297" s="31"/>
      <c r="B297" s="32"/>
      <c r="C297" s="33"/>
      <c r="D297" s="196" t="s">
        <v>163</v>
      </c>
      <c r="E297" s="33"/>
      <c r="F297" s="197" t="s">
        <v>502</v>
      </c>
      <c r="G297" s="33"/>
      <c r="H297" s="33"/>
      <c r="I297" s="198"/>
      <c r="J297" s="33"/>
      <c r="K297" s="33"/>
      <c r="L297" s="36"/>
      <c r="M297" s="199"/>
      <c r="N297" s="200"/>
      <c r="O297" s="68"/>
      <c r="P297" s="68"/>
      <c r="Q297" s="68"/>
      <c r="R297" s="68"/>
      <c r="S297" s="68"/>
      <c r="T297" s="69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T297" s="14" t="s">
        <v>163</v>
      </c>
      <c r="AU297" s="14" t="s">
        <v>83</v>
      </c>
    </row>
    <row r="298" spans="1:65" s="2" customFormat="1" ht="29.25">
      <c r="A298" s="31"/>
      <c r="B298" s="32"/>
      <c r="C298" s="33"/>
      <c r="D298" s="201" t="s">
        <v>168</v>
      </c>
      <c r="E298" s="33"/>
      <c r="F298" s="202" t="s">
        <v>503</v>
      </c>
      <c r="G298" s="33"/>
      <c r="H298" s="33"/>
      <c r="I298" s="198"/>
      <c r="J298" s="33"/>
      <c r="K298" s="33"/>
      <c r="L298" s="36"/>
      <c r="M298" s="213"/>
      <c r="N298" s="214"/>
      <c r="O298" s="215"/>
      <c r="P298" s="215"/>
      <c r="Q298" s="215"/>
      <c r="R298" s="215"/>
      <c r="S298" s="215"/>
      <c r="T298" s="216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T298" s="14" t="s">
        <v>168</v>
      </c>
      <c r="AU298" s="14" t="s">
        <v>83</v>
      </c>
    </row>
    <row r="299" spans="1:65" s="2" customFormat="1" ht="6.95" customHeight="1">
      <c r="A299" s="31"/>
      <c r="B299" s="51"/>
      <c r="C299" s="52"/>
      <c r="D299" s="52"/>
      <c r="E299" s="52"/>
      <c r="F299" s="52"/>
      <c r="G299" s="52"/>
      <c r="H299" s="52"/>
      <c r="I299" s="52"/>
      <c r="J299" s="52"/>
      <c r="K299" s="52"/>
      <c r="L299" s="36"/>
      <c r="M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</row>
  </sheetData>
  <sheetProtection algorithmName="SHA-512" hashValue="ForWO7LRbfgMRUQGouwv8J48aRmhZv99bmLK/Ylfot/emXmQTTHH9Q3kzwhjXdRPc3sC1DXHkOdZe7seKSXkug==" saltValue="N2xXHu+EGBM879UpwPiuKA==" spinCount="100000" sheet="1" objects="1" scenarios="1" formatColumns="0" formatRows="0" autoFilter="0"/>
  <autoFilter ref="C132:K298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hyperlinks>
    <hyperlink ref="F137" r:id="rId1"/>
    <hyperlink ref="F139" r:id="rId2"/>
    <hyperlink ref="F142" r:id="rId3"/>
    <hyperlink ref="F144" r:id="rId4"/>
    <hyperlink ref="F146" r:id="rId5"/>
    <hyperlink ref="F149" r:id="rId6"/>
    <hyperlink ref="F151" r:id="rId7"/>
    <hyperlink ref="F153" r:id="rId8"/>
    <hyperlink ref="F155" r:id="rId9"/>
    <hyperlink ref="F157" r:id="rId10"/>
    <hyperlink ref="F159" r:id="rId11"/>
    <hyperlink ref="F161" r:id="rId12"/>
    <hyperlink ref="F163" r:id="rId13"/>
    <hyperlink ref="F165" r:id="rId14"/>
    <hyperlink ref="F168" r:id="rId15"/>
    <hyperlink ref="F171" r:id="rId16"/>
    <hyperlink ref="F174" r:id="rId17"/>
    <hyperlink ref="F176" r:id="rId18"/>
    <hyperlink ref="F180" r:id="rId19"/>
    <hyperlink ref="F183" r:id="rId20"/>
    <hyperlink ref="F186" r:id="rId21"/>
    <hyperlink ref="F189" r:id="rId22"/>
    <hyperlink ref="F193" r:id="rId23"/>
    <hyperlink ref="F214" r:id="rId24"/>
    <hyperlink ref="F224" r:id="rId25"/>
    <hyperlink ref="F226" r:id="rId26"/>
    <hyperlink ref="F228" r:id="rId27"/>
    <hyperlink ref="F230" r:id="rId28"/>
    <hyperlink ref="F232" r:id="rId29"/>
    <hyperlink ref="F234" r:id="rId30"/>
    <hyperlink ref="F236" r:id="rId31"/>
    <hyperlink ref="F238" r:id="rId32"/>
    <hyperlink ref="F240" r:id="rId33"/>
    <hyperlink ref="F244" r:id="rId34"/>
    <hyperlink ref="F247" r:id="rId35"/>
    <hyperlink ref="F250" r:id="rId36"/>
    <hyperlink ref="F253" r:id="rId37"/>
    <hyperlink ref="F255" r:id="rId38"/>
    <hyperlink ref="F257" r:id="rId39"/>
    <hyperlink ref="F261" r:id="rId40"/>
    <hyperlink ref="F265" r:id="rId41"/>
    <hyperlink ref="F268" r:id="rId42"/>
    <hyperlink ref="F273" r:id="rId43"/>
    <hyperlink ref="F276" r:id="rId44"/>
    <hyperlink ref="F279" r:id="rId45"/>
    <hyperlink ref="F281" r:id="rId46"/>
    <hyperlink ref="F283" r:id="rId47"/>
    <hyperlink ref="F287" r:id="rId48"/>
    <hyperlink ref="F289" r:id="rId49"/>
    <hyperlink ref="F291" r:id="rId50"/>
    <hyperlink ref="F294" r:id="rId51"/>
    <hyperlink ref="F297" r:id="rId52"/>
    <hyperlink ref="F203" r:id="rId53"/>
    <hyperlink ref="F205" r:id="rId54"/>
    <hyperlink ref="F208" r:id="rId55"/>
    <hyperlink ref="F210" r:id="rId56"/>
  </hyperlinks>
  <pageMargins left="0.39374999999999999" right="0.39374999999999999" top="0.39374999999999999" bottom="0.39374999999999999" header="0" footer="0"/>
  <pageSetup paperSize="9" fitToHeight="100" orientation="portrait" blackAndWhite="1" r:id="rId57"/>
  <headerFooter>
    <oddFooter>&amp;CStrana &amp;P z &amp;N</oddFooter>
  </headerFooter>
  <drawing r:id="rId5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2:BM191"/>
  <sheetViews>
    <sheetView showGridLines="0" topLeftCell="A113" workbookViewId="0">
      <selection activeCell="H138" sqref="H13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14" t="s">
        <v>85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115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569" t="str">
        <f>'Rekapitulace stavby'!K6</f>
        <v>Rozšíření TN Litvínov etapa I.</v>
      </c>
      <c r="F7" s="570"/>
      <c r="G7" s="570"/>
      <c r="H7" s="570"/>
      <c r="L7" s="17"/>
    </row>
    <row r="8" spans="1:46" s="2" customFormat="1" ht="12" customHeight="1">
      <c r="A8" s="31"/>
      <c r="B8" s="36"/>
      <c r="C8" s="31"/>
      <c r="D8" s="109" t="s">
        <v>116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571" t="s">
        <v>504</v>
      </c>
      <c r="F9" s="572"/>
      <c r="G9" s="572"/>
      <c r="H9" s="57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19. 6. 2024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573" t="str">
        <f>'Rekapitulace stavby'!E14</f>
        <v>Vyplň údaj</v>
      </c>
      <c r="F18" s="574"/>
      <c r="G18" s="574"/>
      <c r="H18" s="57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575" t="s">
        <v>1</v>
      </c>
      <c r="F27" s="575"/>
      <c r="G27" s="575"/>
      <c r="H27" s="57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ROUND(J124,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ROUND((SUM(BE124:BE190)),  2)</f>
        <v>0</v>
      </c>
      <c r="G33" s="31"/>
      <c r="H33" s="31"/>
      <c r="I33" s="121">
        <v>0.21</v>
      </c>
      <c r="J33" s="120">
        <f>ROUND(((SUM(BE124:BE190))*I33),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ROUND((SUM(BF124:BF190)),  2)</f>
        <v>0</v>
      </c>
      <c r="G34" s="31"/>
      <c r="H34" s="31"/>
      <c r="I34" s="121">
        <v>0.12</v>
      </c>
      <c r="J34" s="120">
        <f>ROUND(((SUM(BF124:BF190))*I34),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ROUND((SUM(BG124:BG190)),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ROUND((SUM(BH124:BH190)),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ROUND((SUM(BI124:BI190)),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118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567" t="str">
        <f>E7</f>
        <v>Rozšíření TN Litvínov etapa I.</v>
      </c>
      <c r="F85" s="568"/>
      <c r="G85" s="568"/>
      <c r="H85" s="56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116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527" t="str">
        <f>E9</f>
        <v>InO 01-D1.2 - Pripojka ho...</v>
      </c>
      <c r="F87" s="566"/>
      <c r="G87" s="566"/>
      <c r="H87" s="56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19. 6. 2024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119</v>
      </c>
      <c r="D94" s="141"/>
      <c r="E94" s="141"/>
      <c r="F94" s="141"/>
      <c r="G94" s="141"/>
      <c r="H94" s="141"/>
      <c r="I94" s="141"/>
      <c r="J94" s="142" t="s">
        <v>120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121</v>
      </c>
      <c r="D96" s="33"/>
      <c r="E96" s="33"/>
      <c r="F96" s="33"/>
      <c r="G96" s="33"/>
      <c r="H96" s="33"/>
      <c r="I96" s="33"/>
      <c r="J96" s="81">
        <f>J124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122</v>
      </c>
    </row>
    <row r="97" spans="1:31" s="9" customFormat="1" ht="24.95" customHeight="1">
      <c r="B97" s="144"/>
      <c r="C97" s="145"/>
      <c r="D97" s="146" t="s">
        <v>123</v>
      </c>
      <c r="E97" s="147"/>
      <c r="F97" s="147"/>
      <c r="G97" s="147"/>
      <c r="H97" s="147"/>
      <c r="I97" s="147"/>
      <c r="J97" s="148">
        <f>J125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127</v>
      </c>
      <c r="E98" s="153"/>
      <c r="F98" s="153"/>
      <c r="G98" s="153"/>
      <c r="H98" s="153"/>
      <c r="I98" s="153"/>
      <c r="J98" s="154">
        <f>J126</f>
        <v>0</v>
      </c>
      <c r="K98" s="151"/>
      <c r="L98" s="155"/>
    </row>
    <row r="99" spans="1:31" s="9" customFormat="1" ht="24.95" customHeight="1">
      <c r="B99" s="144"/>
      <c r="C99" s="145"/>
      <c r="D99" s="146" t="s">
        <v>132</v>
      </c>
      <c r="E99" s="147"/>
      <c r="F99" s="147"/>
      <c r="G99" s="147"/>
      <c r="H99" s="147"/>
      <c r="I99" s="147"/>
      <c r="J99" s="148">
        <f>J141</f>
        <v>0</v>
      </c>
      <c r="K99" s="145"/>
      <c r="L99" s="149"/>
    </row>
    <row r="100" spans="1:31" s="10" customFormat="1" ht="19.899999999999999" customHeight="1">
      <c r="B100" s="150"/>
      <c r="C100" s="151"/>
      <c r="D100" s="152" t="s">
        <v>505</v>
      </c>
      <c r="E100" s="153"/>
      <c r="F100" s="153"/>
      <c r="G100" s="153"/>
      <c r="H100" s="153"/>
      <c r="I100" s="153"/>
      <c r="J100" s="154">
        <f>J142</f>
        <v>0</v>
      </c>
      <c r="K100" s="151"/>
      <c r="L100" s="155"/>
    </row>
    <row r="101" spans="1:31" s="9" customFormat="1" ht="24.95" customHeight="1">
      <c r="B101" s="144"/>
      <c r="C101" s="145"/>
      <c r="D101" s="146" t="s">
        <v>134</v>
      </c>
      <c r="E101" s="147"/>
      <c r="F101" s="147"/>
      <c r="G101" s="147"/>
      <c r="H101" s="147"/>
      <c r="I101" s="147"/>
      <c r="J101" s="148">
        <f>J170</f>
        <v>0</v>
      </c>
      <c r="K101" s="145"/>
      <c r="L101" s="149"/>
    </row>
    <row r="102" spans="1:31" s="9" customFormat="1" ht="24.95" customHeight="1">
      <c r="B102" s="144"/>
      <c r="C102" s="145"/>
      <c r="D102" s="146" t="s">
        <v>135</v>
      </c>
      <c r="E102" s="147"/>
      <c r="F102" s="147"/>
      <c r="G102" s="147"/>
      <c r="H102" s="147"/>
      <c r="I102" s="147"/>
      <c r="J102" s="148">
        <f>J177</f>
        <v>0</v>
      </c>
      <c r="K102" s="145"/>
      <c r="L102" s="149"/>
    </row>
    <row r="103" spans="1:31" s="10" customFormat="1" ht="19.899999999999999" customHeight="1">
      <c r="B103" s="150"/>
      <c r="C103" s="151"/>
      <c r="D103" s="152" t="s">
        <v>136</v>
      </c>
      <c r="E103" s="153"/>
      <c r="F103" s="153"/>
      <c r="G103" s="153"/>
      <c r="H103" s="153"/>
      <c r="I103" s="153"/>
      <c r="J103" s="154">
        <f>J178</f>
        <v>0</v>
      </c>
      <c r="K103" s="151"/>
      <c r="L103" s="155"/>
    </row>
    <row r="104" spans="1:31" s="10" customFormat="1" ht="19.899999999999999" customHeight="1">
      <c r="B104" s="150"/>
      <c r="C104" s="151"/>
      <c r="D104" s="152" t="s">
        <v>138</v>
      </c>
      <c r="E104" s="153"/>
      <c r="F104" s="153"/>
      <c r="G104" s="153"/>
      <c r="H104" s="153"/>
      <c r="I104" s="153"/>
      <c r="J104" s="154">
        <f>J182</f>
        <v>0</v>
      </c>
      <c r="K104" s="151"/>
      <c r="L104" s="155"/>
    </row>
    <row r="105" spans="1:31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5" customHeight="1">
      <c r="A110" s="31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>
      <c r="A111" s="31"/>
      <c r="B111" s="32"/>
      <c r="C111" s="20" t="s">
        <v>140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16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567" t="str">
        <f>E7</f>
        <v>Rozšíření TN Litvínov etapa I.</v>
      </c>
      <c r="F114" s="568"/>
      <c r="G114" s="568"/>
      <c r="H114" s="568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116</v>
      </c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3"/>
      <c r="D116" s="33"/>
      <c r="E116" s="527" t="str">
        <f>E9</f>
        <v>InO 01-D1.2 - Pripojka ho...</v>
      </c>
      <c r="F116" s="566"/>
      <c r="G116" s="566"/>
      <c r="H116" s="566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20</v>
      </c>
      <c r="D118" s="33"/>
      <c r="E118" s="33"/>
      <c r="F118" s="24" t="str">
        <f>F12</f>
        <v xml:space="preserve"> </v>
      </c>
      <c r="G118" s="33"/>
      <c r="H118" s="33"/>
      <c r="I118" s="26" t="s">
        <v>22</v>
      </c>
      <c r="J118" s="63" t="str">
        <f>IF(J12="","",J12)</f>
        <v>19. 6. 2024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24</v>
      </c>
      <c r="D120" s="33"/>
      <c r="E120" s="33"/>
      <c r="F120" s="24" t="str">
        <f>E15</f>
        <v xml:space="preserve"> </v>
      </c>
      <c r="G120" s="33"/>
      <c r="H120" s="33"/>
      <c r="I120" s="26" t="s">
        <v>29</v>
      </c>
      <c r="J120" s="29" t="str">
        <f>E21</f>
        <v xml:space="preserve"> 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27</v>
      </c>
      <c r="D121" s="33"/>
      <c r="E121" s="33"/>
      <c r="F121" s="24" t="str">
        <f>IF(E18="","",E18)</f>
        <v>Vyplň údaj</v>
      </c>
      <c r="G121" s="33"/>
      <c r="H121" s="33"/>
      <c r="I121" s="26" t="s">
        <v>31</v>
      </c>
      <c r="J121" s="29" t="str">
        <f>E24</f>
        <v xml:space="preserve"> 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56"/>
      <c r="B123" s="157"/>
      <c r="C123" s="158" t="s">
        <v>141</v>
      </c>
      <c r="D123" s="159" t="s">
        <v>58</v>
      </c>
      <c r="E123" s="159" t="s">
        <v>54</v>
      </c>
      <c r="F123" s="159" t="s">
        <v>55</v>
      </c>
      <c r="G123" s="159" t="s">
        <v>142</v>
      </c>
      <c r="H123" s="159" t="s">
        <v>143</v>
      </c>
      <c r="I123" s="159" t="s">
        <v>144</v>
      </c>
      <c r="J123" s="159" t="s">
        <v>120</v>
      </c>
      <c r="K123" s="160" t="s">
        <v>145</v>
      </c>
      <c r="L123" s="161"/>
      <c r="M123" s="72" t="s">
        <v>1</v>
      </c>
      <c r="N123" s="73" t="s">
        <v>37</v>
      </c>
      <c r="O123" s="73" t="s">
        <v>146</v>
      </c>
      <c r="P123" s="73" t="s">
        <v>147</v>
      </c>
      <c r="Q123" s="73" t="s">
        <v>148</v>
      </c>
      <c r="R123" s="73" t="s">
        <v>149</v>
      </c>
      <c r="S123" s="73" t="s">
        <v>150</v>
      </c>
      <c r="T123" s="74" t="s">
        <v>151</v>
      </c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</row>
    <row r="124" spans="1:65" s="2" customFormat="1" ht="22.9" customHeight="1">
      <c r="A124" s="31"/>
      <c r="B124" s="32"/>
      <c r="C124" s="79" t="s">
        <v>152</v>
      </c>
      <c r="D124" s="33"/>
      <c r="E124" s="33"/>
      <c r="F124" s="33"/>
      <c r="G124" s="33"/>
      <c r="H124" s="33"/>
      <c r="I124" s="33"/>
      <c r="J124" s="162">
        <f>BK124</f>
        <v>0</v>
      </c>
      <c r="K124" s="33"/>
      <c r="L124" s="36"/>
      <c r="M124" s="75"/>
      <c r="N124" s="163"/>
      <c r="O124" s="76"/>
      <c r="P124" s="164">
        <f>P125+P141+P170+P177</f>
        <v>0</v>
      </c>
      <c r="Q124" s="76"/>
      <c r="R124" s="164">
        <f>R125+R141+R170+R177</f>
        <v>5.8403960000000001</v>
      </c>
      <c r="S124" s="76"/>
      <c r="T124" s="165">
        <f>T125+T141+T170+T177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4" t="s">
        <v>72</v>
      </c>
      <c r="AU124" s="14" t="s">
        <v>122</v>
      </c>
      <c r="BK124" s="166">
        <f>BK125+BK141+BK170+BK177</f>
        <v>0</v>
      </c>
    </row>
    <row r="125" spans="1:65" s="12" customFormat="1" ht="25.9" customHeight="1">
      <c r="B125" s="167"/>
      <c r="C125" s="168"/>
      <c r="D125" s="169" t="s">
        <v>72</v>
      </c>
      <c r="E125" s="170" t="s">
        <v>153</v>
      </c>
      <c r="F125" s="170" t="s">
        <v>154</v>
      </c>
      <c r="G125" s="168"/>
      <c r="H125" s="168"/>
      <c r="I125" s="171"/>
      <c r="J125" s="172">
        <f>BK125</f>
        <v>0</v>
      </c>
      <c r="K125" s="168"/>
      <c r="L125" s="173"/>
      <c r="M125" s="174"/>
      <c r="N125" s="175"/>
      <c r="O125" s="175"/>
      <c r="P125" s="176">
        <f>P126</f>
        <v>0</v>
      </c>
      <c r="Q125" s="175"/>
      <c r="R125" s="176">
        <f>R126</f>
        <v>5.8403960000000001</v>
      </c>
      <c r="S125" s="175"/>
      <c r="T125" s="177">
        <f>T126</f>
        <v>0</v>
      </c>
      <c r="AR125" s="178" t="s">
        <v>81</v>
      </c>
      <c r="AT125" s="179" t="s">
        <v>72</v>
      </c>
      <c r="AU125" s="179" t="s">
        <v>73</v>
      </c>
      <c r="AY125" s="178" t="s">
        <v>155</v>
      </c>
      <c r="BK125" s="180">
        <f>BK126</f>
        <v>0</v>
      </c>
    </row>
    <row r="126" spans="1:65" s="12" customFormat="1" ht="22.9" customHeight="1">
      <c r="B126" s="167"/>
      <c r="C126" s="168"/>
      <c r="D126" s="169" t="s">
        <v>72</v>
      </c>
      <c r="E126" s="181" t="s">
        <v>178</v>
      </c>
      <c r="F126" s="181" t="s">
        <v>301</v>
      </c>
      <c r="G126" s="168"/>
      <c r="H126" s="168"/>
      <c r="I126" s="171"/>
      <c r="J126" s="182">
        <f>BK126</f>
        <v>0</v>
      </c>
      <c r="K126" s="168"/>
      <c r="L126" s="173"/>
      <c r="M126" s="174"/>
      <c r="N126" s="175"/>
      <c r="O126" s="175"/>
      <c r="P126" s="176">
        <f>SUM(P127:P140)</f>
        <v>0</v>
      </c>
      <c r="Q126" s="175"/>
      <c r="R126" s="176">
        <f>SUM(R127:R140)</f>
        <v>5.8403960000000001</v>
      </c>
      <c r="S126" s="175"/>
      <c r="T126" s="177">
        <f>SUM(T127:T140)</f>
        <v>0</v>
      </c>
      <c r="AR126" s="178" t="s">
        <v>81</v>
      </c>
      <c r="AT126" s="179" t="s">
        <v>72</v>
      </c>
      <c r="AU126" s="179" t="s">
        <v>81</v>
      </c>
      <c r="AY126" s="178" t="s">
        <v>155</v>
      </c>
      <c r="BK126" s="180">
        <f>SUM(BK127:BK140)</f>
        <v>0</v>
      </c>
    </row>
    <row r="127" spans="1:65" s="2" customFormat="1" ht="24.2" customHeight="1">
      <c r="A127" s="31"/>
      <c r="B127" s="32"/>
      <c r="C127" s="183" t="s">
        <v>350</v>
      </c>
      <c r="D127" s="183" t="s">
        <v>157</v>
      </c>
      <c r="E127" s="184" t="s">
        <v>506</v>
      </c>
      <c r="F127" s="185" t="s">
        <v>507</v>
      </c>
      <c r="G127" s="186" t="s">
        <v>173</v>
      </c>
      <c r="H127" s="187">
        <v>127.2</v>
      </c>
      <c r="I127" s="188"/>
      <c r="J127" s="189">
        <f>ROUND(I127*H127,2)</f>
        <v>0</v>
      </c>
      <c r="K127" s="185" t="s">
        <v>357</v>
      </c>
      <c r="L127" s="36"/>
      <c r="M127" s="190" t="s">
        <v>1</v>
      </c>
      <c r="N127" s="191" t="s">
        <v>38</v>
      </c>
      <c r="O127" s="68"/>
      <c r="P127" s="192">
        <f>O127*H127</f>
        <v>0</v>
      </c>
      <c r="Q127" s="192">
        <v>7.9000000000000001E-4</v>
      </c>
      <c r="R127" s="192">
        <f>Q127*H127</f>
        <v>0.10048800000000001</v>
      </c>
      <c r="S127" s="192">
        <v>0</v>
      </c>
      <c r="T127" s="19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4" t="s">
        <v>162</v>
      </c>
      <c r="AT127" s="194" t="s">
        <v>157</v>
      </c>
      <c r="AU127" s="194" t="s">
        <v>83</v>
      </c>
      <c r="AY127" s="14" t="s">
        <v>155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14" t="s">
        <v>81</v>
      </c>
      <c r="BK127" s="195">
        <f>ROUND(I127*H127,2)</f>
        <v>0</v>
      </c>
      <c r="BL127" s="14" t="s">
        <v>162</v>
      </c>
      <c r="BM127" s="194" t="s">
        <v>508</v>
      </c>
    </row>
    <row r="128" spans="1:65" s="2" customFormat="1">
      <c r="A128" s="31"/>
      <c r="B128" s="32"/>
      <c r="C128" s="33"/>
      <c r="D128" s="196" t="s">
        <v>163</v>
      </c>
      <c r="E128" s="33"/>
      <c r="F128" s="197" t="s">
        <v>509</v>
      </c>
      <c r="G128" s="33"/>
      <c r="H128" s="33"/>
      <c r="I128" s="198"/>
      <c r="J128" s="33"/>
      <c r="K128" s="33"/>
      <c r="L128" s="36"/>
      <c r="M128" s="199"/>
      <c r="N128" s="200"/>
      <c r="O128" s="68"/>
      <c r="P128" s="68"/>
      <c r="Q128" s="68"/>
      <c r="R128" s="68"/>
      <c r="S128" s="68"/>
      <c r="T128" s="69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163</v>
      </c>
      <c r="AU128" s="14" t="s">
        <v>83</v>
      </c>
    </row>
    <row r="129" spans="1:65" s="2" customFormat="1" ht="24.2" customHeight="1">
      <c r="A129" s="31"/>
      <c r="B129" s="32"/>
      <c r="C129" s="238" t="s">
        <v>354</v>
      </c>
      <c r="D129" s="238" t="s">
        <v>232</v>
      </c>
      <c r="E129" s="239" t="s">
        <v>510</v>
      </c>
      <c r="F129" s="235" t="s">
        <v>511</v>
      </c>
      <c r="G129" s="236" t="s">
        <v>173</v>
      </c>
      <c r="H129" s="237">
        <v>127.2</v>
      </c>
      <c r="I129" s="240"/>
      <c r="J129" s="209">
        <f>ROUND(I129*H129,2)</f>
        <v>0</v>
      </c>
      <c r="K129" s="205" t="s">
        <v>357</v>
      </c>
      <c r="L129" s="210"/>
      <c r="M129" s="211" t="s">
        <v>1</v>
      </c>
      <c r="N129" s="212" t="s">
        <v>38</v>
      </c>
      <c r="O129" s="68"/>
      <c r="P129" s="192">
        <f>O129*H129</f>
        <v>0</v>
      </c>
      <c r="Q129" s="192">
        <v>4.3090000000000003E-2</v>
      </c>
      <c r="R129" s="192">
        <f>Q129*H129</f>
        <v>5.4810480000000004</v>
      </c>
      <c r="S129" s="192">
        <v>0</v>
      </c>
      <c r="T129" s="19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4" t="s">
        <v>178</v>
      </c>
      <c r="AT129" s="194" t="s">
        <v>232</v>
      </c>
      <c r="AU129" s="194" t="s">
        <v>83</v>
      </c>
      <c r="AY129" s="14" t="s">
        <v>155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14" t="s">
        <v>81</v>
      </c>
      <c r="BK129" s="195">
        <f>ROUND(I129*H129,2)</f>
        <v>0</v>
      </c>
      <c r="BL129" s="14" t="s">
        <v>162</v>
      </c>
      <c r="BM129" s="194" t="s">
        <v>512</v>
      </c>
    </row>
    <row r="130" spans="1:65" s="2" customFormat="1" ht="24.2" customHeight="1">
      <c r="A130" s="31"/>
      <c r="B130" s="32"/>
      <c r="C130" s="183" t="s">
        <v>359</v>
      </c>
      <c r="D130" s="183" t="s">
        <v>157</v>
      </c>
      <c r="E130" s="184" t="s">
        <v>513</v>
      </c>
      <c r="F130" s="185" t="s">
        <v>514</v>
      </c>
      <c r="G130" s="186" t="s">
        <v>290</v>
      </c>
      <c r="H130" s="187">
        <v>30</v>
      </c>
      <c r="I130" s="188"/>
      <c r="J130" s="189">
        <f>ROUND(I130*H130,2)</f>
        <v>0</v>
      </c>
      <c r="K130" s="185" t="s">
        <v>357</v>
      </c>
      <c r="L130" s="36"/>
      <c r="M130" s="190" t="s">
        <v>1</v>
      </c>
      <c r="N130" s="191" t="s">
        <v>38</v>
      </c>
      <c r="O130" s="68"/>
      <c r="P130" s="192">
        <f>O130*H130</f>
        <v>0</v>
      </c>
      <c r="Q130" s="192">
        <v>1.17E-3</v>
      </c>
      <c r="R130" s="192">
        <f>Q130*H130</f>
        <v>3.5099999999999999E-2</v>
      </c>
      <c r="S130" s="192">
        <v>0</v>
      </c>
      <c r="T130" s="19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162</v>
      </c>
      <c r="AT130" s="194" t="s">
        <v>157</v>
      </c>
      <c r="AU130" s="194" t="s">
        <v>83</v>
      </c>
      <c r="AY130" s="14" t="s">
        <v>155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14" t="s">
        <v>81</v>
      </c>
      <c r="BK130" s="195">
        <f>ROUND(I130*H130,2)</f>
        <v>0</v>
      </c>
      <c r="BL130" s="14" t="s">
        <v>162</v>
      </c>
      <c r="BM130" s="194" t="s">
        <v>515</v>
      </c>
    </row>
    <row r="131" spans="1:65" s="2" customFormat="1">
      <c r="A131" s="31"/>
      <c r="B131" s="32"/>
      <c r="C131" s="33"/>
      <c r="D131" s="196" t="s">
        <v>163</v>
      </c>
      <c r="E131" s="33"/>
      <c r="F131" s="197" t="s">
        <v>516</v>
      </c>
      <c r="G131" s="33"/>
      <c r="H131" s="33"/>
      <c r="I131" s="198"/>
      <c r="J131" s="33"/>
      <c r="K131" s="33"/>
      <c r="L131" s="36"/>
      <c r="M131" s="199"/>
      <c r="N131" s="200"/>
      <c r="O131" s="68"/>
      <c r="P131" s="68"/>
      <c r="Q131" s="68"/>
      <c r="R131" s="68"/>
      <c r="S131" s="68"/>
      <c r="T131" s="69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4" t="s">
        <v>163</v>
      </c>
      <c r="AU131" s="14" t="s">
        <v>83</v>
      </c>
    </row>
    <row r="132" spans="1:65" s="2" customFormat="1" ht="24.2" customHeight="1">
      <c r="A132" s="31"/>
      <c r="B132" s="32"/>
      <c r="C132" s="238" t="s">
        <v>269</v>
      </c>
      <c r="D132" s="238" t="s">
        <v>232</v>
      </c>
      <c r="E132" s="239" t="s">
        <v>517</v>
      </c>
      <c r="F132" s="235" t="s">
        <v>518</v>
      </c>
      <c r="G132" s="236" t="s">
        <v>290</v>
      </c>
      <c r="H132" s="237">
        <v>30</v>
      </c>
      <c r="I132" s="240"/>
      <c r="J132" s="209">
        <f>ROUND(I132*H132,2)</f>
        <v>0</v>
      </c>
      <c r="K132" s="205" t="s">
        <v>357</v>
      </c>
      <c r="L132" s="210"/>
      <c r="M132" s="211" t="s">
        <v>1</v>
      </c>
      <c r="N132" s="212" t="s">
        <v>38</v>
      </c>
      <c r="O132" s="68"/>
      <c r="P132" s="192">
        <f>O132*H132</f>
        <v>0</v>
      </c>
      <c r="Q132" s="192">
        <v>6.0000000000000001E-3</v>
      </c>
      <c r="R132" s="192">
        <f>Q132*H132</f>
        <v>0.18</v>
      </c>
      <c r="S132" s="192">
        <v>0</v>
      </c>
      <c r="T132" s="19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178</v>
      </c>
      <c r="AT132" s="194" t="s">
        <v>232</v>
      </c>
      <c r="AU132" s="194" t="s">
        <v>83</v>
      </c>
      <c r="AY132" s="14" t="s">
        <v>155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14" t="s">
        <v>81</v>
      </c>
      <c r="BK132" s="195">
        <f>ROUND(I132*H132,2)</f>
        <v>0</v>
      </c>
      <c r="BL132" s="14" t="s">
        <v>162</v>
      </c>
      <c r="BM132" s="194" t="s">
        <v>519</v>
      </c>
    </row>
    <row r="133" spans="1:65" s="2" customFormat="1" ht="24.2" customHeight="1">
      <c r="A133" s="31"/>
      <c r="B133" s="32"/>
      <c r="C133" s="183" t="s">
        <v>368</v>
      </c>
      <c r="D133" s="183" t="s">
        <v>157</v>
      </c>
      <c r="E133" s="184" t="s">
        <v>520</v>
      </c>
      <c r="F133" s="185" t="s">
        <v>521</v>
      </c>
      <c r="G133" s="186" t="s">
        <v>290</v>
      </c>
      <c r="H133" s="187">
        <v>4</v>
      </c>
      <c r="I133" s="188"/>
      <c r="J133" s="189">
        <f>ROUND(I133*H133,2)</f>
        <v>0</v>
      </c>
      <c r="K133" s="185" t="s">
        <v>357</v>
      </c>
      <c r="L133" s="36"/>
      <c r="M133" s="190" t="s">
        <v>1</v>
      </c>
      <c r="N133" s="191" t="s">
        <v>38</v>
      </c>
      <c r="O133" s="68"/>
      <c r="P133" s="192">
        <f>O133*H133</f>
        <v>0</v>
      </c>
      <c r="Q133" s="192">
        <v>1.4599999999999999E-3</v>
      </c>
      <c r="R133" s="192">
        <f>Q133*H133</f>
        <v>5.8399999999999997E-3</v>
      </c>
      <c r="S133" s="192">
        <v>0</v>
      </c>
      <c r="T133" s="19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4" t="s">
        <v>162</v>
      </c>
      <c r="AT133" s="194" t="s">
        <v>157</v>
      </c>
      <c r="AU133" s="194" t="s">
        <v>83</v>
      </c>
      <c r="AY133" s="14" t="s">
        <v>155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14" t="s">
        <v>81</v>
      </c>
      <c r="BK133" s="195">
        <f>ROUND(I133*H133,2)</f>
        <v>0</v>
      </c>
      <c r="BL133" s="14" t="s">
        <v>162</v>
      </c>
      <c r="BM133" s="194" t="s">
        <v>522</v>
      </c>
    </row>
    <row r="134" spans="1:65" s="2" customFormat="1">
      <c r="A134" s="31"/>
      <c r="B134" s="32"/>
      <c r="C134" s="33"/>
      <c r="D134" s="196" t="s">
        <v>163</v>
      </c>
      <c r="E134" s="33"/>
      <c r="F134" s="197" t="s">
        <v>523</v>
      </c>
      <c r="G134" s="33"/>
      <c r="H134" s="33"/>
      <c r="I134" s="198"/>
      <c r="J134" s="33"/>
      <c r="K134" s="33"/>
      <c r="L134" s="36"/>
      <c r="M134" s="199"/>
      <c r="N134" s="200"/>
      <c r="O134" s="68"/>
      <c r="P134" s="68"/>
      <c r="Q134" s="68"/>
      <c r="R134" s="68"/>
      <c r="S134" s="68"/>
      <c r="T134" s="69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4" t="s">
        <v>163</v>
      </c>
      <c r="AU134" s="14" t="s">
        <v>83</v>
      </c>
    </row>
    <row r="135" spans="1:65" s="2" customFormat="1" ht="24.2" customHeight="1">
      <c r="A135" s="31"/>
      <c r="B135" s="32"/>
      <c r="C135" s="238" t="s">
        <v>274</v>
      </c>
      <c r="D135" s="238" t="s">
        <v>232</v>
      </c>
      <c r="E135" s="239" t="s">
        <v>524</v>
      </c>
      <c r="F135" s="235" t="s">
        <v>525</v>
      </c>
      <c r="G135" s="236" t="s">
        <v>290</v>
      </c>
      <c r="H135" s="237">
        <v>4</v>
      </c>
      <c r="I135" s="240"/>
      <c r="J135" s="209">
        <f>ROUND(I135*H135,2)</f>
        <v>0</v>
      </c>
      <c r="K135" s="205" t="s">
        <v>357</v>
      </c>
      <c r="L135" s="210"/>
      <c r="M135" s="211" t="s">
        <v>1</v>
      </c>
      <c r="N135" s="212" t="s">
        <v>38</v>
      </c>
      <c r="O135" s="68"/>
      <c r="P135" s="192">
        <f>O135*H135</f>
        <v>0</v>
      </c>
      <c r="Q135" s="192">
        <v>7.5300000000000002E-3</v>
      </c>
      <c r="R135" s="192">
        <f>Q135*H135</f>
        <v>3.0120000000000001E-2</v>
      </c>
      <c r="S135" s="192">
        <v>0</v>
      </c>
      <c r="T135" s="193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178</v>
      </c>
      <c r="AT135" s="194" t="s">
        <v>232</v>
      </c>
      <c r="AU135" s="194" t="s">
        <v>83</v>
      </c>
      <c r="AY135" s="14" t="s">
        <v>155</v>
      </c>
      <c r="BE135" s="195">
        <f>IF(N135="základní",J135,0)</f>
        <v>0</v>
      </c>
      <c r="BF135" s="195">
        <f>IF(N135="snížená",J135,0)</f>
        <v>0</v>
      </c>
      <c r="BG135" s="195">
        <f>IF(N135="zákl. přenesená",J135,0)</f>
        <v>0</v>
      </c>
      <c r="BH135" s="195">
        <f>IF(N135="sníž. přenesená",J135,0)</f>
        <v>0</v>
      </c>
      <c r="BI135" s="195">
        <f>IF(N135="nulová",J135,0)</f>
        <v>0</v>
      </c>
      <c r="BJ135" s="14" t="s">
        <v>81</v>
      </c>
      <c r="BK135" s="195">
        <f>ROUND(I135*H135,2)</f>
        <v>0</v>
      </c>
      <c r="BL135" s="14" t="s">
        <v>162</v>
      </c>
      <c r="BM135" s="194" t="s">
        <v>526</v>
      </c>
    </row>
    <row r="136" spans="1:65" s="2" customFormat="1" ht="21.75" customHeight="1">
      <c r="A136" s="31"/>
      <c r="B136" s="32"/>
      <c r="C136" s="183" t="s">
        <v>81</v>
      </c>
      <c r="D136" s="183" t="s">
        <v>157</v>
      </c>
      <c r="E136" s="184" t="s">
        <v>527</v>
      </c>
      <c r="F136" s="185" t="s">
        <v>528</v>
      </c>
      <c r="G136" s="186" t="s">
        <v>173</v>
      </c>
      <c r="H136" s="187">
        <v>130</v>
      </c>
      <c r="I136" s="188"/>
      <c r="J136" s="189">
        <f>ROUND(I136*H136,2)</f>
        <v>0</v>
      </c>
      <c r="K136" s="185" t="s">
        <v>161</v>
      </c>
      <c r="L136" s="36"/>
      <c r="M136" s="190" t="s">
        <v>1</v>
      </c>
      <c r="N136" s="191" t="s">
        <v>38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162</v>
      </c>
      <c r="AT136" s="194" t="s">
        <v>157</v>
      </c>
      <c r="AU136" s="194" t="s">
        <v>83</v>
      </c>
      <c r="AY136" s="14" t="s">
        <v>155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4" t="s">
        <v>81</v>
      </c>
      <c r="BK136" s="195">
        <f>ROUND(I136*H136,2)</f>
        <v>0</v>
      </c>
      <c r="BL136" s="14" t="s">
        <v>162</v>
      </c>
      <c r="BM136" s="194" t="s">
        <v>83</v>
      </c>
    </row>
    <row r="137" spans="1:65" s="2" customFormat="1">
      <c r="A137" s="31"/>
      <c r="B137" s="32"/>
      <c r="C137" s="33"/>
      <c r="D137" s="196" t="s">
        <v>163</v>
      </c>
      <c r="E137" s="33"/>
      <c r="F137" s="197" t="s">
        <v>529</v>
      </c>
      <c r="G137" s="33"/>
      <c r="H137" s="33"/>
      <c r="I137" s="198"/>
      <c r="J137" s="33"/>
      <c r="K137" s="33"/>
      <c r="L137" s="36"/>
      <c r="M137" s="199"/>
      <c r="N137" s="200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163</v>
      </c>
      <c r="AU137" s="14" t="s">
        <v>83</v>
      </c>
    </row>
    <row r="138" spans="1:65" s="2" customFormat="1" ht="21.75" customHeight="1">
      <c r="A138" s="31"/>
      <c r="B138" s="32"/>
      <c r="C138" s="183" t="s">
        <v>279</v>
      </c>
      <c r="D138" s="183" t="s">
        <v>157</v>
      </c>
      <c r="E138" s="184" t="s">
        <v>530</v>
      </c>
      <c r="F138" s="185" t="s">
        <v>531</v>
      </c>
      <c r="G138" s="186" t="s">
        <v>173</v>
      </c>
      <c r="H138" s="187">
        <v>130</v>
      </c>
      <c r="I138" s="188"/>
      <c r="J138" s="189">
        <f>ROUND(I138*H138,2)</f>
        <v>0</v>
      </c>
      <c r="K138" s="185" t="s">
        <v>161</v>
      </c>
      <c r="L138" s="36"/>
      <c r="M138" s="190" t="s">
        <v>1</v>
      </c>
      <c r="N138" s="191" t="s">
        <v>38</v>
      </c>
      <c r="O138" s="68"/>
      <c r="P138" s="192">
        <f>O138*H138</f>
        <v>0</v>
      </c>
      <c r="Q138" s="192">
        <v>6.0000000000000002E-5</v>
      </c>
      <c r="R138" s="192">
        <f>Q138*H138</f>
        <v>7.8000000000000005E-3</v>
      </c>
      <c r="S138" s="192">
        <v>0</v>
      </c>
      <c r="T138" s="19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162</v>
      </c>
      <c r="AT138" s="194" t="s">
        <v>157</v>
      </c>
      <c r="AU138" s="194" t="s">
        <v>83</v>
      </c>
      <c r="AY138" s="14" t="s">
        <v>155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14" t="s">
        <v>81</v>
      </c>
      <c r="BK138" s="195">
        <f>ROUND(I138*H138,2)</f>
        <v>0</v>
      </c>
      <c r="BL138" s="14" t="s">
        <v>162</v>
      </c>
      <c r="BM138" s="194" t="s">
        <v>532</v>
      </c>
    </row>
    <row r="139" spans="1:65" s="2" customFormat="1">
      <c r="A139" s="31"/>
      <c r="B139" s="32"/>
      <c r="C139" s="33"/>
      <c r="D139" s="196" t="s">
        <v>163</v>
      </c>
      <c r="E139" s="33"/>
      <c r="F139" s="197" t="s">
        <v>533</v>
      </c>
      <c r="G139" s="33"/>
      <c r="H139" s="33"/>
      <c r="I139" s="198"/>
      <c r="J139" s="33"/>
      <c r="K139" s="33"/>
      <c r="L139" s="36"/>
      <c r="M139" s="199"/>
      <c r="N139" s="200"/>
      <c r="O139" s="68"/>
      <c r="P139" s="68"/>
      <c r="Q139" s="68"/>
      <c r="R139" s="68"/>
      <c r="S139" s="68"/>
      <c r="T139" s="69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4" t="s">
        <v>163</v>
      </c>
      <c r="AU139" s="14" t="s">
        <v>83</v>
      </c>
    </row>
    <row r="140" spans="1:65" s="2" customFormat="1" ht="16.5" customHeight="1">
      <c r="A140" s="31"/>
      <c r="B140" s="32"/>
      <c r="C140" s="238" t="s">
        <v>230</v>
      </c>
      <c r="D140" s="238" t="s">
        <v>232</v>
      </c>
      <c r="E140" s="239" t="s">
        <v>534</v>
      </c>
      <c r="F140" s="235" t="s">
        <v>535</v>
      </c>
      <c r="G140" s="236" t="s">
        <v>173</v>
      </c>
      <c r="H140" s="237">
        <v>130</v>
      </c>
      <c r="I140" s="240"/>
      <c r="J140" s="209">
        <f>ROUND(I140*H140,2)</f>
        <v>0</v>
      </c>
      <c r="K140" s="205" t="s">
        <v>1</v>
      </c>
      <c r="L140" s="210"/>
      <c r="M140" s="211" t="s">
        <v>1</v>
      </c>
      <c r="N140" s="212" t="s">
        <v>38</v>
      </c>
      <c r="O140" s="68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178</v>
      </c>
      <c r="AT140" s="194" t="s">
        <v>232</v>
      </c>
      <c r="AU140" s="194" t="s">
        <v>83</v>
      </c>
      <c r="AY140" s="14" t="s">
        <v>155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14" t="s">
        <v>81</v>
      </c>
      <c r="BK140" s="195">
        <f>ROUND(I140*H140,2)</f>
        <v>0</v>
      </c>
      <c r="BL140" s="14" t="s">
        <v>162</v>
      </c>
      <c r="BM140" s="194" t="s">
        <v>284</v>
      </c>
    </row>
    <row r="141" spans="1:65" s="12" customFormat="1" ht="25.9" customHeight="1">
      <c r="B141" s="167"/>
      <c r="C141" s="168"/>
      <c r="D141" s="169" t="s">
        <v>72</v>
      </c>
      <c r="E141" s="170" t="s">
        <v>232</v>
      </c>
      <c r="F141" s="170" t="s">
        <v>419</v>
      </c>
      <c r="G141" s="168"/>
      <c r="H141" s="168"/>
      <c r="I141" s="171"/>
      <c r="J141" s="172">
        <f>BK141</f>
        <v>0</v>
      </c>
      <c r="K141" s="168"/>
      <c r="L141" s="173"/>
      <c r="M141" s="174"/>
      <c r="N141" s="175"/>
      <c r="O141" s="175"/>
      <c r="P141" s="176">
        <f>P142</f>
        <v>0</v>
      </c>
      <c r="Q141" s="175"/>
      <c r="R141" s="176">
        <f>R142</f>
        <v>0</v>
      </c>
      <c r="S141" s="175"/>
      <c r="T141" s="177">
        <f>T142</f>
        <v>0</v>
      </c>
      <c r="AR141" s="178" t="s">
        <v>170</v>
      </c>
      <c r="AT141" s="179" t="s">
        <v>72</v>
      </c>
      <c r="AU141" s="179" t="s">
        <v>73</v>
      </c>
      <c r="AY141" s="178" t="s">
        <v>155</v>
      </c>
      <c r="BK141" s="180">
        <f>BK142</f>
        <v>0</v>
      </c>
    </row>
    <row r="142" spans="1:65" s="12" customFormat="1" ht="22.9" customHeight="1">
      <c r="B142" s="167"/>
      <c r="C142" s="168"/>
      <c r="D142" s="169" t="s">
        <v>72</v>
      </c>
      <c r="E142" s="181" t="s">
        <v>536</v>
      </c>
      <c r="F142" s="181" t="s">
        <v>537</v>
      </c>
      <c r="G142" s="168"/>
      <c r="H142" s="168"/>
      <c r="I142" s="171"/>
      <c r="J142" s="182">
        <f>BK142</f>
        <v>0</v>
      </c>
      <c r="K142" s="168"/>
      <c r="L142" s="173"/>
      <c r="M142" s="174"/>
      <c r="N142" s="175"/>
      <c r="O142" s="175"/>
      <c r="P142" s="176">
        <f>SUM(P143:P169)</f>
        <v>0</v>
      </c>
      <c r="Q142" s="175"/>
      <c r="R142" s="176">
        <f>SUM(R143:R169)</f>
        <v>0</v>
      </c>
      <c r="S142" s="175"/>
      <c r="T142" s="177">
        <f>SUM(T143:T169)</f>
        <v>0</v>
      </c>
      <c r="AR142" s="178" t="s">
        <v>170</v>
      </c>
      <c r="AT142" s="179" t="s">
        <v>72</v>
      </c>
      <c r="AU142" s="179" t="s">
        <v>81</v>
      </c>
      <c r="AY142" s="178" t="s">
        <v>155</v>
      </c>
      <c r="BK142" s="180">
        <f>SUM(BK143:BK169)</f>
        <v>0</v>
      </c>
    </row>
    <row r="143" spans="1:65" s="2" customFormat="1" ht="33" customHeight="1">
      <c r="A143" s="31"/>
      <c r="B143" s="32"/>
      <c r="C143" s="183" t="s">
        <v>162</v>
      </c>
      <c r="D143" s="183" t="s">
        <v>157</v>
      </c>
      <c r="E143" s="184" t="s">
        <v>538</v>
      </c>
      <c r="F143" s="185" t="s">
        <v>539</v>
      </c>
      <c r="G143" s="186" t="s">
        <v>290</v>
      </c>
      <c r="H143" s="187">
        <v>20</v>
      </c>
      <c r="I143" s="188"/>
      <c r="J143" s="189">
        <f>ROUND(I143*H143,2)</f>
        <v>0</v>
      </c>
      <c r="K143" s="185" t="s">
        <v>161</v>
      </c>
      <c r="L143" s="36"/>
      <c r="M143" s="190" t="s">
        <v>1</v>
      </c>
      <c r="N143" s="191" t="s">
        <v>38</v>
      </c>
      <c r="O143" s="68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255</v>
      </c>
      <c r="AT143" s="194" t="s">
        <v>157</v>
      </c>
      <c r="AU143" s="194" t="s">
        <v>83</v>
      </c>
      <c r="AY143" s="14" t="s">
        <v>155</v>
      </c>
      <c r="BE143" s="195">
        <f>IF(N143="základní",J143,0)</f>
        <v>0</v>
      </c>
      <c r="BF143" s="195">
        <f>IF(N143="snížená",J143,0)</f>
        <v>0</v>
      </c>
      <c r="BG143" s="195">
        <f>IF(N143="zákl. přenesená",J143,0)</f>
        <v>0</v>
      </c>
      <c r="BH143" s="195">
        <f>IF(N143="sníž. přenesená",J143,0)</f>
        <v>0</v>
      </c>
      <c r="BI143" s="195">
        <f>IF(N143="nulová",J143,0)</f>
        <v>0</v>
      </c>
      <c r="BJ143" s="14" t="s">
        <v>81</v>
      </c>
      <c r="BK143" s="195">
        <f>ROUND(I143*H143,2)</f>
        <v>0</v>
      </c>
      <c r="BL143" s="14" t="s">
        <v>255</v>
      </c>
      <c r="BM143" s="194" t="s">
        <v>178</v>
      </c>
    </row>
    <row r="144" spans="1:65" s="2" customFormat="1">
      <c r="A144" s="31"/>
      <c r="B144" s="32"/>
      <c r="C144" s="33"/>
      <c r="D144" s="196" t="s">
        <v>163</v>
      </c>
      <c r="E144" s="33"/>
      <c r="F144" s="197" t="s">
        <v>540</v>
      </c>
      <c r="G144" s="33"/>
      <c r="H144" s="33"/>
      <c r="I144" s="198"/>
      <c r="J144" s="33"/>
      <c r="K144" s="33"/>
      <c r="L144" s="36"/>
      <c r="M144" s="199"/>
      <c r="N144" s="200"/>
      <c r="O144" s="68"/>
      <c r="P144" s="68"/>
      <c r="Q144" s="68"/>
      <c r="R144" s="68"/>
      <c r="S144" s="68"/>
      <c r="T144" s="69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4" t="s">
        <v>163</v>
      </c>
      <c r="AU144" s="14" t="s">
        <v>83</v>
      </c>
    </row>
    <row r="145" spans="1:65" s="2" customFormat="1" ht="24.2" customHeight="1">
      <c r="A145" s="31"/>
      <c r="B145" s="32"/>
      <c r="C145" s="238" t="s">
        <v>180</v>
      </c>
      <c r="D145" s="238" t="s">
        <v>232</v>
      </c>
      <c r="E145" s="239" t="s">
        <v>541</v>
      </c>
      <c r="F145" s="235" t="s">
        <v>542</v>
      </c>
      <c r="G145" s="236" t="s">
        <v>290</v>
      </c>
      <c r="H145" s="237">
        <v>6</v>
      </c>
      <c r="I145" s="240"/>
      <c r="J145" s="209">
        <f>ROUND(I145*H145,2)</f>
        <v>0</v>
      </c>
      <c r="K145" s="205" t="s">
        <v>161</v>
      </c>
      <c r="L145" s="210"/>
      <c r="M145" s="211" t="s">
        <v>1</v>
      </c>
      <c r="N145" s="212" t="s">
        <v>38</v>
      </c>
      <c r="O145" s="68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429</v>
      </c>
      <c r="AT145" s="194" t="s">
        <v>232</v>
      </c>
      <c r="AU145" s="194" t="s">
        <v>83</v>
      </c>
      <c r="AY145" s="14" t="s">
        <v>155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14" t="s">
        <v>81</v>
      </c>
      <c r="BK145" s="195">
        <f>ROUND(I145*H145,2)</f>
        <v>0</v>
      </c>
      <c r="BL145" s="14" t="s">
        <v>255</v>
      </c>
      <c r="BM145" s="194" t="s">
        <v>183</v>
      </c>
    </row>
    <row r="146" spans="1:65" s="2" customFormat="1" ht="24.2" customHeight="1">
      <c r="A146" s="31"/>
      <c r="B146" s="32"/>
      <c r="C146" s="203" t="s">
        <v>174</v>
      </c>
      <c r="D146" s="203" t="s">
        <v>232</v>
      </c>
      <c r="E146" s="204" t="s">
        <v>543</v>
      </c>
      <c r="F146" s="205" t="s">
        <v>544</v>
      </c>
      <c r="G146" s="206" t="s">
        <v>290</v>
      </c>
      <c r="H146" s="207">
        <v>2</v>
      </c>
      <c r="I146" s="208"/>
      <c r="J146" s="209">
        <f>ROUND(I146*H146,2)</f>
        <v>0</v>
      </c>
      <c r="K146" s="205" t="s">
        <v>545</v>
      </c>
      <c r="L146" s="210"/>
      <c r="M146" s="211" t="s">
        <v>1</v>
      </c>
      <c r="N146" s="212" t="s">
        <v>38</v>
      </c>
      <c r="O146" s="68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429</v>
      </c>
      <c r="AT146" s="194" t="s">
        <v>232</v>
      </c>
      <c r="AU146" s="194" t="s">
        <v>83</v>
      </c>
      <c r="AY146" s="14" t="s">
        <v>155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14" t="s">
        <v>81</v>
      </c>
      <c r="BK146" s="195">
        <f>ROUND(I146*H146,2)</f>
        <v>0</v>
      </c>
      <c r="BL146" s="14" t="s">
        <v>255</v>
      </c>
      <c r="BM146" s="194" t="s">
        <v>8</v>
      </c>
    </row>
    <row r="147" spans="1:65" s="2" customFormat="1" ht="24.2" customHeight="1">
      <c r="A147" s="31"/>
      <c r="B147" s="32"/>
      <c r="C147" s="203" t="s">
        <v>199</v>
      </c>
      <c r="D147" s="203" t="s">
        <v>232</v>
      </c>
      <c r="E147" s="204" t="s">
        <v>546</v>
      </c>
      <c r="F147" s="205" t="s">
        <v>547</v>
      </c>
      <c r="G147" s="206" t="s">
        <v>290</v>
      </c>
      <c r="H147" s="207">
        <v>2</v>
      </c>
      <c r="I147" s="208"/>
      <c r="J147" s="209">
        <f>ROUND(I147*H147,2)</f>
        <v>0</v>
      </c>
      <c r="K147" s="205" t="s">
        <v>545</v>
      </c>
      <c r="L147" s="210"/>
      <c r="M147" s="211" t="s">
        <v>1</v>
      </c>
      <c r="N147" s="212" t="s">
        <v>38</v>
      </c>
      <c r="O147" s="68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429</v>
      </c>
      <c r="AT147" s="194" t="s">
        <v>232</v>
      </c>
      <c r="AU147" s="194" t="s">
        <v>83</v>
      </c>
      <c r="AY147" s="14" t="s">
        <v>155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14" t="s">
        <v>81</v>
      </c>
      <c r="BK147" s="195">
        <f>ROUND(I147*H147,2)</f>
        <v>0</v>
      </c>
      <c r="BL147" s="14" t="s">
        <v>255</v>
      </c>
      <c r="BM147" s="194" t="s">
        <v>202</v>
      </c>
    </row>
    <row r="148" spans="1:65" s="2" customFormat="1" ht="33" customHeight="1">
      <c r="A148" s="31"/>
      <c r="B148" s="32"/>
      <c r="C148" s="238" t="s">
        <v>178</v>
      </c>
      <c r="D148" s="238" t="s">
        <v>232</v>
      </c>
      <c r="E148" s="239" t="s">
        <v>548</v>
      </c>
      <c r="F148" s="235" t="s">
        <v>549</v>
      </c>
      <c r="G148" s="236" t="s">
        <v>290</v>
      </c>
      <c r="H148" s="237">
        <v>2</v>
      </c>
      <c r="I148" s="240"/>
      <c r="J148" s="209">
        <f>ROUND(I148*H148,2)</f>
        <v>0</v>
      </c>
      <c r="K148" s="205" t="s">
        <v>161</v>
      </c>
      <c r="L148" s="210"/>
      <c r="M148" s="211" t="s">
        <v>1</v>
      </c>
      <c r="N148" s="212" t="s">
        <v>38</v>
      </c>
      <c r="O148" s="68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4" t="s">
        <v>429</v>
      </c>
      <c r="AT148" s="194" t="s">
        <v>232</v>
      </c>
      <c r="AU148" s="194" t="s">
        <v>83</v>
      </c>
      <c r="AY148" s="14" t="s">
        <v>155</v>
      </c>
      <c r="BE148" s="195">
        <f>IF(N148="základní",J148,0)</f>
        <v>0</v>
      </c>
      <c r="BF148" s="195">
        <f>IF(N148="snížená",J148,0)</f>
        <v>0</v>
      </c>
      <c r="BG148" s="195">
        <f>IF(N148="zákl. přenesená",J148,0)</f>
        <v>0</v>
      </c>
      <c r="BH148" s="195">
        <f>IF(N148="sníž. přenesená",J148,0)</f>
        <v>0</v>
      </c>
      <c r="BI148" s="195">
        <f>IF(N148="nulová",J148,0)</f>
        <v>0</v>
      </c>
      <c r="BJ148" s="14" t="s">
        <v>81</v>
      </c>
      <c r="BK148" s="195">
        <f>ROUND(I148*H148,2)</f>
        <v>0</v>
      </c>
      <c r="BL148" s="14" t="s">
        <v>255</v>
      </c>
      <c r="BM148" s="194" t="s">
        <v>206</v>
      </c>
    </row>
    <row r="149" spans="1:65" s="2" customFormat="1" ht="33" customHeight="1">
      <c r="A149" s="31"/>
      <c r="B149" s="32"/>
      <c r="C149" s="183" t="s">
        <v>208</v>
      </c>
      <c r="D149" s="183" t="s">
        <v>157</v>
      </c>
      <c r="E149" s="184" t="s">
        <v>538</v>
      </c>
      <c r="F149" s="185" t="s">
        <v>539</v>
      </c>
      <c r="G149" s="186" t="s">
        <v>290</v>
      </c>
      <c r="H149" s="187">
        <v>2</v>
      </c>
      <c r="I149" s="188"/>
      <c r="J149" s="189">
        <f>ROUND(I149*H149,2)</f>
        <v>0</v>
      </c>
      <c r="K149" s="185" t="s">
        <v>161</v>
      </c>
      <c r="L149" s="36"/>
      <c r="M149" s="190" t="s">
        <v>1</v>
      </c>
      <c r="N149" s="191" t="s">
        <v>38</v>
      </c>
      <c r="O149" s="68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255</v>
      </c>
      <c r="AT149" s="194" t="s">
        <v>157</v>
      </c>
      <c r="AU149" s="194" t="s">
        <v>83</v>
      </c>
      <c r="AY149" s="14" t="s">
        <v>155</v>
      </c>
      <c r="BE149" s="195">
        <f>IF(N149="základní",J149,0)</f>
        <v>0</v>
      </c>
      <c r="BF149" s="195">
        <f>IF(N149="snížená",J149,0)</f>
        <v>0</v>
      </c>
      <c r="BG149" s="195">
        <f>IF(N149="zákl. přenesená",J149,0)</f>
        <v>0</v>
      </c>
      <c r="BH149" s="195">
        <f>IF(N149="sníž. přenesená",J149,0)</f>
        <v>0</v>
      </c>
      <c r="BI149" s="195">
        <f>IF(N149="nulová",J149,0)</f>
        <v>0</v>
      </c>
      <c r="BJ149" s="14" t="s">
        <v>81</v>
      </c>
      <c r="BK149" s="195">
        <f>ROUND(I149*H149,2)</f>
        <v>0</v>
      </c>
      <c r="BL149" s="14" t="s">
        <v>255</v>
      </c>
      <c r="BM149" s="194" t="s">
        <v>211</v>
      </c>
    </row>
    <row r="150" spans="1:65" s="2" customFormat="1">
      <c r="A150" s="31"/>
      <c r="B150" s="32"/>
      <c r="C150" s="33"/>
      <c r="D150" s="196" t="s">
        <v>163</v>
      </c>
      <c r="E150" s="33"/>
      <c r="F150" s="197" t="s">
        <v>540</v>
      </c>
      <c r="G150" s="33"/>
      <c r="H150" s="33"/>
      <c r="I150" s="198"/>
      <c r="J150" s="33"/>
      <c r="K150" s="33"/>
      <c r="L150" s="36"/>
      <c r="M150" s="199"/>
      <c r="N150" s="200"/>
      <c r="O150" s="68"/>
      <c r="P150" s="68"/>
      <c r="Q150" s="68"/>
      <c r="R150" s="68"/>
      <c r="S150" s="68"/>
      <c r="T150" s="69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4" t="s">
        <v>163</v>
      </c>
      <c r="AU150" s="14" t="s">
        <v>83</v>
      </c>
    </row>
    <row r="151" spans="1:65" s="2" customFormat="1" ht="24.2" customHeight="1">
      <c r="A151" s="31"/>
      <c r="B151" s="32"/>
      <c r="C151" s="238" t="s">
        <v>183</v>
      </c>
      <c r="D151" s="238" t="s">
        <v>232</v>
      </c>
      <c r="E151" s="239" t="s">
        <v>550</v>
      </c>
      <c r="F151" s="235" t="s">
        <v>551</v>
      </c>
      <c r="G151" s="236" t="s">
        <v>290</v>
      </c>
      <c r="H151" s="237">
        <v>2</v>
      </c>
      <c r="I151" s="240"/>
      <c r="J151" s="209">
        <f>ROUND(I151*H151,2)</f>
        <v>0</v>
      </c>
      <c r="K151" s="205" t="s">
        <v>545</v>
      </c>
      <c r="L151" s="210"/>
      <c r="M151" s="211" t="s">
        <v>1</v>
      </c>
      <c r="N151" s="212" t="s">
        <v>38</v>
      </c>
      <c r="O151" s="68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4" t="s">
        <v>429</v>
      </c>
      <c r="AT151" s="194" t="s">
        <v>232</v>
      </c>
      <c r="AU151" s="194" t="s">
        <v>83</v>
      </c>
      <c r="AY151" s="14" t="s">
        <v>155</v>
      </c>
      <c r="BE151" s="195">
        <f>IF(N151="základní",J151,0)</f>
        <v>0</v>
      </c>
      <c r="BF151" s="195">
        <f>IF(N151="snížená",J151,0)</f>
        <v>0</v>
      </c>
      <c r="BG151" s="195">
        <f>IF(N151="zákl. přenesená",J151,0)</f>
        <v>0</v>
      </c>
      <c r="BH151" s="195">
        <f>IF(N151="sníž. přenesená",J151,0)</f>
        <v>0</v>
      </c>
      <c r="BI151" s="195">
        <f>IF(N151="nulová",J151,0)</f>
        <v>0</v>
      </c>
      <c r="BJ151" s="14" t="s">
        <v>81</v>
      </c>
      <c r="BK151" s="195">
        <f>ROUND(I151*H151,2)</f>
        <v>0</v>
      </c>
      <c r="BL151" s="14" t="s">
        <v>255</v>
      </c>
      <c r="BM151" s="194" t="s">
        <v>215</v>
      </c>
    </row>
    <row r="152" spans="1:65" s="2" customFormat="1" ht="33" customHeight="1">
      <c r="A152" s="31"/>
      <c r="B152" s="32"/>
      <c r="C152" s="183" t="s">
        <v>227</v>
      </c>
      <c r="D152" s="183" t="s">
        <v>157</v>
      </c>
      <c r="E152" s="184" t="s">
        <v>552</v>
      </c>
      <c r="F152" s="185" t="s">
        <v>553</v>
      </c>
      <c r="G152" s="186" t="s">
        <v>290</v>
      </c>
      <c r="H152" s="187">
        <v>2</v>
      </c>
      <c r="I152" s="188"/>
      <c r="J152" s="189">
        <f>ROUND(I152*H152,2)</f>
        <v>0</v>
      </c>
      <c r="K152" s="185" t="s">
        <v>161</v>
      </c>
      <c r="L152" s="36"/>
      <c r="M152" s="190" t="s">
        <v>1</v>
      </c>
      <c r="N152" s="191" t="s">
        <v>38</v>
      </c>
      <c r="O152" s="68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255</v>
      </c>
      <c r="AT152" s="194" t="s">
        <v>157</v>
      </c>
      <c r="AU152" s="194" t="s">
        <v>83</v>
      </c>
      <c r="AY152" s="14" t="s">
        <v>155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14" t="s">
        <v>81</v>
      </c>
      <c r="BK152" s="195">
        <f>ROUND(I152*H152,2)</f>
        <v>0</v>
      </c>
      <c r="BL152" s="14" t="s">
        <v>255</v>
      </c>
      <c r="BM152" s="194" t="s">
        <v>230</v>
      </c>
    </row>
    <row r="153" spans="1:65" s="2" customFormat="1">
      <c r="A153" s="31"/>
      <c r="B153" s="32"/>
      <c r="C153" s="33"/>
      <c r="D153" s="196" t="s">
        <v>163</v>
      </c>
      <c r="E153" s="33"/>
      <c r="F153" s="197" t="s">
        <v>554</v>
      </c>
      <c r="G153" s="33"/>
      <c r="H153" s="33"/>
      <c r="I153" s="198"/>
      <c r="J153" s="33"/>
      <c r="K153" s="33"/>
      <c r="L153" s="36"/>
      <c r="M153" s="199"/>
      <c r="N153" s="200"/>
      <c r="O153" s="68"/>
      <c r="P153" s="68"/>
      <c r="Q153" s="68"/>
      <c r="R153" s="68"/>
      <c r="S153" s="68"/>
      <c r="T153" s="69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4" t="s">
        <v>163</v>
      </c>
      <c r="AU153" s="14" t="s">
        <v>83</v>
      </c>
    </row>
    <row r="154" spans="1:65" s="2" customFormat="1" ht="33" customHeight="1">
      <c r="A154" s="31"/>
      <c r="B154" s="32"/>
      <c r="C154" s="238" t="s">
        <v>8</v>
      </c>
      <c r="D154" s="238" t="s">
        <v>232</v>
      </c>
      <c r="E154" s="239" t="s">
        <v>555</v>
      </c>
      <c r="F154" s="235" t="s">
        <v>556</v>
      </c>
      <c r="G154" s="236" t="s">
        <v>290</v>
      </c>
      <c r="H154" s="237">
        <v>2</v>
      </c>
      <c r="I154" s="240"/>
      <c r="J154" s="209">
        <f t="shared" ref="J154:J161" si="0">ROUND(I154*H154,2)</f>
        <v>0</v>
      </c>
      <c r="K154" s="205" t="s">
        <v>545</v>
      </c>
      <c r="L154" s="210"/>
      <c r="M154" s="211" t="s">
        <v>1</v>
      </c>
      <c r="N154" s="212" t="s">
        <v>38</v>
      </c>
      <c r="O154" s="68"/>
      <c r="P154" s="192">
        <f t="shared" ref="P154:P161" si="1">O154*H154</f>
        <v>0</v>
      </c>
      <c r="Q154" s="192">
        <v>0</v>
      </c>
      <c r="R154" s="192">
        <f t="shared" ref="R154:R161" si="2">Q154*H154</f>
        <v>0</v>
      </c>
      <c r="S154" s="192">
        <v>0</v>
      </c>
      <c r="T154" s="193">
        <f t="shared" ref="T154:T161" si="3"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4" t="s">
        <v>429</v>
      </c>
      <c r="AT154" s="194" t="s">
        <v>232</v>
      </c>
      <c r="AU154" s="194" t="s">
        <v>83</v>
      </c>
      <c r="AY154" s="14" t="s">
        <v>155</v>
      </c>
      <c r="BE154" s="195">
        <f t="shared" ref="BE154:BE161" si="4">IF(N154="základní",J154,0)</f>
        <v>0</v>
      </c>
      <c r="BF154" s="195">
        <f t="shared" ref="BF154:BF161" si="5">IF(N154="snížená",J154,0)</f>
        <v>0</v>
      </c>
      <c r="BG154" s="195">
        <f t="shared" ref="BG154:BG161" si="6">IF(N154="zákl. přenesená",J154,0)</f>
        <v>0</v>
      </c>
      <c r="BH154" s="195">
        <f t="shared" ref="BH154:BH161" si="7">IF(N154="sníž. přenesená",J154,0)</f>
        <v>0</v>
      </c>
      <c r="BI154" s="195">
        <f t="shared" ref="BI154:BI161" si="8">IF(N154="nulová",J154,0)</f>
        <v>0</v>
      </c>
      <c r="BJ154" s="14" t="s">
        <v>81</v>
      </c>
      <c r="BK154" s="195">
        <f t="shared" ref="BK154:BK161" si="9">ROUND(I154*H154,2)</f>
        <v>0</v>
      </c>
      <c r="BL154" s="14" t="s">
        <v>255</v>
      </c>
      <c r="BM154" s="194" t="s">
        <v>236</v>
      </c>
    </row>
    <row r="155" spans="1:65" s="2" customFormat="1" ht="24.2" customHeight="1">
      <c r="A155" s="31"/>
      <c r="B155" s="32"/>
      <c r="C155" s="183" t="s">
        <v>206</v>
      </c>
      <c r="D155" s="183" t="s">
        <v>157</v>
      </c>
      <c r="E155" s="184" t="s">
        <v>557</v>
      </c>
      <c r="F155" s="185" t="s">
        <v>558</v>
      </c>
      <c r="G155" s="186" t="s">
        <v>290</v>
      </c>
      <c r="H155" s="187">
        <v>2</v>
      </c>
      <c r="I155" s="188"/>
      <c r="J155" s="189">
        <f t="shared" si="0"/>
        <v>0</v>
      </c>
      <c r="K155" s="185" t="s">
        <v>545</v>
      </c>
      <c r="L155" s="36"/>
      <c r="M155" s="190" t="s">
        <v>1</v>
      </c>
      <c r="N155" s="191" t="s">
        <v>38</v>
      </c>
      <c r="O155" s="68"/>
      <c r="P155" s="192">
        <f t="shared" si="1"/>
        <v>0</v>
      </c>
      <c r="Q155" s="192">
        <v>0</v>
      </c>
      <c r="R155" s="192">
        <f t="shared" si="2"/>
        <v>0</v>
      </c>
      <c r="S155" s="192">
        <v>0</v>
      </c>
      <c r="T155" s="193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255</v>
      </c>
      <c r="AT155" s="194" t="s">
        <v>157</v>
      </c>
      <c r="AU155" s="194" t="s">
        <v>83</v>
      </c>
      <c r="AY155" s="14" t="s">
        <v>155</v>
      </c>
      <c r="BE155" s="195">
        <f t="shared" si="4"/>
        <v>0</v>
      </c>
      <c r="BF155" s="195">
        <f t="shared" si="5"/>
        <v>0</v>
      </c>
      <c r="BG155" s="195">
        <f t="shared" si="6"/>
        <v>0</v>
      </c>
      <c r="BH155" s="195">
        <f t="shared" si="7"/>
        <v>0</v>
      </c>
      <c r="BI155" s="195">
        <f t="shared" si="8"/>
        <v>0</v>
      </c>
      <c r="BJ155" s="14" t="s">
        <v>81</v>
      </c>
      <c r="BK155" s="195">
        <f t="shared" si="9"/>
        <v>0</v>
      </c>
      <c r="BL155" s="14" t="s">
        <v>255</v>
      </c>
      <c r="BM155" s="194" t="s">
        <v>253</v>
      </c>
    </row>
    <row r="156" spans="1:65" s="2" customFormat="1" ht="24.2" customHeight="1">
      <c r="A156" s="31"/>
      <c r="B156" s="32"/>
      <c r="C156" s="238" t="s">
        <v>559</v>
      </c>
      <c r="D156" s="238" t="s">
        <v>232</v>
      </c>
      <c r="E156" s="239" t="s">
        <v>560</v>
      </c>
      <c r="F156" s="235" t="s">
        <v>561</v>
      </c>
      <c r="G156" s="236" t="s">
        <v>290</v>
      </c>
      <c r="H156" s="237">
        <v>2</v>
      </c>
      <c r="I156" s="240"/>
      <c r="J156" s="209">
        <f t="shared" si="0"/>
        <v>0</v>
      </c>
      <c r="K156" s="205" t="s">
        <v>545</v>
      </c>
      <c r="L156" s="210"/>
      <c r="M156" s="211" t="s">
        <v>1</v>
      </c>
      <c r="N156" s="212" t="s">
        <v>38</v>
      </c>
      <c r="O156" s="68"/>
      <c r="P156" s="192">
        <f t="shared" si="1"/>
        <v>0</v>
      </c>
      <c r="Q156" s="192">
        <v>0</v>
      </c>
      <c r="R156" s="192">
        <f t="shared" si="2"/>
        <v>0</v>
      </c>
      <c r="S156" s="192">
        <v>0</v>
      </c>
      <c r="T156" s="193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4" t="s">
        <v>429</v>
      </c>
      <c r="AT156" s="194" t="s">
        <v>232</v>
      </c>
      <c r="AU156" s="194" t="s">
        <v>83</v>
      </c>
      <c r="AY156" s="14" t="s">
        <v>155</v>
      </c>
      <c r="BE156" s="195">
        <f t="shared" si="4"/>
        <v>0</v>
      </c>
      <c r="BF156" s="195">
        <f t="shared" si="5"/>
        <v>0</v>
      </c>
      <c r="BG156" s="195">
        <f t="shared" si="6"/>
        <v>0</v>
      </c>
      <c r="BH156" s="195">
        <f t="shared" si="7"/>
        <v>0</v>
      </c>
      <c r="BI156" s="195">
        <f t="shared" si="8"/>
        <v>0</v>
      </c>
      <c r="BJ156" s="14" t="s">
        <v>81</v>
      </c>
      <c r="BK156" s="195">
        <f t="shared" si="9"/>
        <v>0</v>
      </c>
      <c r="BL156" s="14" t="s">
        <v>255</v>
      </c>
      <c r="BM156" s="194" t="s">
        <v>345</v>
      </c>
    </row>
    <row r="157" spans="1:65" s="2" customFormat="1" ht="16.5" customHeight="1">
      <c r="A157" s="31"/>
      <c r="B157" s="32"/>
      <c r="C157" s="183" t="s">
        <v>377</v>
      </c>
      <c r="D157" s="183" t="s">
        <v>157</v>
      </c>
      <c r="E157" s="184" t="s">
        <v>562</v>
      </c>
      <c r="F157" s="185" t="s">
        <v>563</v>
      </c>
      <c r="G157" s="186" t="s">
        <v>290</v>
      </c>
      <c r="H157" s="187">
        <v>2</v>
      </c>
      <c r="I157" s="188"/>
      <c r="J157" s="189">
        <f t="shared" si="0"/>
        <v>0</v>
      </c>
      <c r="K157" s="185" t="s">
        <v>1</v>
      </c>
      <c r="L157" s="36"/>
      <c r="M157" s="190" t="s">
        <v>1</v>
      </c>
      <c r="N157" s="191" t="s">
        <v>38</v>
      </c>
      <c r="O157" s="68"/>
      <c r="P157" s="192">
        <f t="shared" si="1"/>
        <v>0</v>
      </c>
      <c r="Q157" s="192">
        <v>0</v>
      </c>
      <c r="R157" s="192">
        <f t="shared" si="2"/>
        <v>0</v>
      </c>
      <c r="S157" s="192">
        <v>0</v>
      </c>
      <c r="T157" s="193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255</v>
      </c>
      <c r="AT157" s="194" t="s">
        <v>157</v>
      </c>
      <c r="AU157" s="194" t="s">
        <v>83</v>
      </c>
      <c r="AY157" s="14" t="s">
        <v>155</v>
      </c>
      <c r="BE157" s="195">
        <f t="shared" si="4"/>
        <v>0</v>
      </c>
      <c r="BF157" s="195">
        <f t="shared" si="5"/>
        <v>0</v>
      </c>
      <c r="BG157" s="195">
        <f t="shared" si="6"/>
        <v>0</v>
      </c>
      <c r="BH157" s="195">
        <f t="shared" si="7"/>
        <v>0</v>
      </c>
      <c r="BI157" s="195">
        <f t="shared" si="8"/>
        <v>0</v>
      </c>
      <c r="BJ157" s="14" t="s">
        <v>81</v>
      </c>
      <c r="BK157" s="195">
        <f t="shared" si="9"/>
        <v>0</v>
      </c>
      <c r="BL157" s="14" t="s">
        <v>255</v>
      </c>
      <c r="BM157" s="194" t="s">
        <v>564</v>
      </c>
    </row>
    <row r="158" spans="1:65" s="2" customFormat="1" ht="24.2" customHeight="1">
      <c r="A158" s="31"/>
      <c r="B158" s="32"/>
      <c r="C158" s="238" t="s">
        <v>211</v>
      </c>
      <c r="D158" s="238" t="s">
        <v>232</v>
      </c>
      <c r="E158" s="239" t="s">
        <v>565</v>
      </c>
      <c r="F158" s="235" t="s">
        <v>566</v>
      </c>
      <c r="G158" s="236" t="s">
        <v>290</v>
      </c>
      <c r="H158" s="237">
        <v>2</v>
      </c>
      <c r="I158" s="240"/>
      <c r="J158" s="209">
        <f t="shared" si="0"/>
        <v>0</v>
      </c>
      <c r="K158" s="205" t="s">
        <v>545</v>
      </c>
      <c r="L158" s="210"/>
      <c r="M158" s="211" t="s">
        <v>1</v>
      </c>
      <c r="N158" s="212" t="s">
        <v>38</v>
      </c>
      <c r="O158" s="68"/>
      <c r="P158" s="192">
        <f t="shared" si="1"/>
        <v>0</v>
      </c>
      <c r="Q158" s="192">
        <v>0</v>
      </c>
      <c r="R158" s="192">
        <f t="shared" si="2"/>
        <v>0</v>
      </c>
      <c r="S158" s="192">
        <v>0</v>
      </c>
      <c r="T158" s="193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4" t="s">
        <v>429</v>
      </c>
      <c r="AT158" s="194" t="s">
        <v>232</v>
      </c>
      <c r="AU158" s="194" t="s">
        <v>83</v>
      </c>
      <c r="AY158" s="14" t="s">
        <v>155</v>
      </c>
      <c r="BE158" s="195">
        <f t="shared" si="4"/>
        <v>0</v>
      </c>
      <c r="BF158" s="195">
        <f t="shared" si="5"/>
        <v>0</v>
      </c>
      <c r="BG158" s="195">
        <f t="shared" si="6"/>
        <v>0</v>
      </c>
      <c r="BH158" s="195">
        <f t="shared" si="7"/>
        <v>0</v>
      </c>
      <c r="BI158" s="195">
        <f t="shared" si="8"/>
        <v>0</v>
      </c>
      <c r="BJ158" s="14" t="s">
        <v>81</v>
      </c>
      <c r="BK158" s="195">
        <f t="shared" si="9"/>
        <v>0</v>
      </c>
      <c r="BL158" s="14" t="s">
        <v>255</v>
      </c>
      <c r="BM158" s="194" t="s">
        <v>354</v>
      </c>
    </row>
    <row r="159" spans="1:65" s="2" customFormat="1" ht="16.5" customHeight="1">
      <c r="A159" s="31"/>
      <c r="B159" s="32"/>
      <c r="C159" s="183" t="s">
        <v>237</v>
      </c>
      <c r="D159" s="183" t="s">
        <v>157</v>
      </c>
      <c r="E159" s="184" t="s">
        <v>567</v>
      </c>
      <c r="F159" s="185" t="s">
        <v>568</v>
      </c>
      <c r="G159" s="186" t="s">
        <v>290</v>
      </c>
      <c r="H159" s="187">
        <v>12</v>
      </c>
      <c r="I159" s="188"/>
      <c r="J159" s="189">
        <f t="shared" si="0"/>
        <v>0</v>
      </c>
      <c r="K159" s="185" t="s">
        <v>1</v>
      </c>
      <c r="L159" s="36"/>
      <c r="M159" s="190" t="s">
        <v>1</v>
      </c>
      <c r="N159" s="191" t="s">
        <v>38</v>
      </c>
      <c r="O159" s="68"/>
      <c r="P159" s="192">
        <f t="shared" si="1"/>
        <v>0</v>
      </c>
      <c r="Q159" s="192">
        <v>0</v>
      </c>
      <c r="R159" s="192">
        <f t="shared" si="2"/>
        <v>0</v>
      </c>
      <c r="S159" s="192">
        <v>0</v>
      </c>
      <c r="T159" s="193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4" t="s">
        <v>255</v>
      </c>
      <c r="AT159" s="194" t="s">
        <v>157</v>
      </c>
      <c r="AU159" s="194" t="s">
        <v>83</v>
      </c>
      <c r="AY159" s="14" t="s">
        <v>155</v>
      </c>
      <c r="BE159" s="195">
        <f t="shared" si="4"/>
        <v>0</v>
      </c>
      <c r="BF159" s="195">
        <f t="shared" si="5"/>
        <v>0</v>
      </c>
      <c r="BG159" s="195">
        <f t="shared" si="6"/>
        <v>0</v>
      </c>
      <c r="BH159" s="195">
        <f t="shared" si="7"/>
        <v>0</v>
      </c>
      <c r="BI159" s="195">
        <f t="shared" si="8"/>
        <v>0</v>
      </c>
      <c r="BJ159" s="14" t="s">
        <v>81</v>
      </c>
      <c r="BK159" s="195">
        <f t="shared" si="9"/>
        <v>0</v>
      </c>
      <c r="BL159" s="14" t="s">
        <v>255</v>
      </c>
      <c r="BM159" s="194" t="s">
        <v>569</v>
      </c>
    </row>
    <row r="160" spans="1:65" s="2" customFormat="1" ht="24.2" customHeight="1">
      <c r="A160" s="31"/>
      <c r="B160" s="32"/>
      <c r="C160" s="238" t="s">
        <v>253</v>
      </c>
      <c r="D160" s="238" t="s">
        <v>232</v>
      </c>
      <c r="E160" s="239" t="s">
        <v>570</v>
      </c>
      <c r="F160" s="235" t="s">
        <v>571</v>
      </c>
      <c r="G160" s="236" t="s">
        <v>290</v>
      </c>
      <c r="H160" s="237">
        <v>12</v>
      </c>
      <c r="I160" s="240"/>
      <c r="J160" s="209">
        <f t="shared" si="0"/>
        <v>0</v>
      </c>
      <c r="K160" s="205"/>
      <c r="L160" s="210"/>
      <c r="M160" s="211" t="s">
        <v>1</v>
      </c>
      <c r="N160" s="212" t="s">
        <v>38</v>
      </c>
      <c r="O160" s="68"/>
      <c r="P160" s="192">
        <f t="shared" si="1"/>
        <v>0</v>
      </c>
      <c r="Q160" s="192">
        <v>0</v>
      </c>
      <c r="R160" s="192">
        <f t="shared" si="2"/>
        <v>0</v>
      </c>
      <c r="S160" s="192">
        <v>0</v>
      </c>
      <c r="T160" s="193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429</v>
      </c>
      <c r="AT160" s="194" t="s">
        <v>232</v>
      </c>
      <c r="AU160" s="194" t="s">
        <v>83</v>
      </c>
      <c r="AY160" s="14" t="s">
        <v>155</v>
      </c>
      <c r="BE160" s="195">
        <f t="shared" si="4"/>
        <v>0</v>
      </c>
      <c r="BF160" s="195">
        <f t="shared" si="5"/>
        <v>0</v>
      </c>
      <c r="BG160" s="195">
        <f t="shared" si="6"/>
        <v>0</v>
      </c>
      <c r="BH160" s="195">
        <f t="shared" si="7"/>
        <v>0</v>
      </c>
      <c r="BI160" s="195">
        <f t="shared" si="8"/>
        <v>0</v>
      </c>
      <c r="BJ160" s="14" t="s">
        <v>81</v>
      </c>
      <c r="BK160" s="195">
        <f t="shared" si="9"/>
        <v>0</v>
      </c>
      <c r="BL160" s="14" t="s">
        <v>255</v>
      </c>
      <c r="BM160" s="194" t="s">
        <v>572</v>
      </c>
    </row>
    <row r="161" spans="1:65" s="2" customFormat="1" ht="24.2" customHeight="1">
      <c r="A161" s="31"/>
      <c r="B161" s="32"/>
      <c r="C161" s="183" t="s">
        <v>266</v>
      </c>
      <c r="D161" s="183" t="s">
        <v>157</v>
      </c>
      <c r="E161" s="184" t="s">
        <v>573</v>
      </c>
      <c r="F161" s="185" t="s">
        <v>574</v>
      </c>
      <c r="G161" s="186" t="s">
        <v>173</v>
      </c>
      <c r="H161" s="187">
        <v>150</v>
      </c>
      <c r="I161" s="188"/>
      <c r="J161" s="189">
        <f t="shared" si="0"/>
        <v>0</v>
      </c>
      <c r="K161" s="185" t="s">
        <v>161</v>
      </c>
      <c r="L161" s="36"/>
      <c r="M161" s="190" t="s">
        <v>1</v>
      </c>
      <c r="N161" s="191" t="s">
        <v>38</v>
      </c>
      <c r="O161" s="68"/>
      <c r="P161" s="192">
        <f t="shared" si="1"/>
        <v>0</v>
      </c>
      <c r="Q161" s="192">
        <v>0</v>
      </c>
      <c r="R161" s="192">
        <f t="shared" si="2"/>
        <v>0</v>
      </c>
      <c r="S161" s="192">
        <v>0</v>
      </c>
      <c r="T161" s="193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4" t="s">
        <v>255</v>
      </c>
      <c r="AT161" s="194" t="s">
        <v>157</v>
      </c>
      <c r="AU161" s="194" t="s">
        <v>83</v>
      </c>
      <c r="AY161" s="14" t="s">
        <v>155</v>
      </c>
      <c r="BE161" s="195">
        <f t="shared" si="4"/>
        <v>0</v>
      </c>
      <c r="BF161" s="195">
        <f t="shared" si="5"/>
        <v>0</v>
      </c>
      <c r="BG161" s="195">
        <f t="shared" si="6"/>
        <v>0</v>
      </c>
      <c r="BH161" s="195">
        <f t="shared" si="7"/>
        <v>0</v>
      </c>
      <c r="BI161" s="195">
        <f t="shared" si="8"/>
        <v>0</v>
      </c>
      <c r="BJ161" s="14" t="s">
        <v>81</v>
      </c>
      <c r="BK161" s="195">
        <f t="shared" si="9"/>
        <v>0</v>
      </c>
      <c r="BL161" s="14" t="s">
        <v>255</v>
      </c>
      <c r="BM161" s="194" t="s">
        <v>269</v>
      </c>
    </row>
    <row r="162" spans="1:65" s="2" customFormat="1">
      <c r="A162" s="31"/>
      <c r="B162" s="32"/>
      <c r="C162" s="33"/>
      <c r="D162" s="196" t="s">
        <v>163</v>
      </c>
      <c r="E162" s="33"/>
      <c r="F162" s="197" t="s">
        <v>575</v>
      </c>
      <c r="G162" s="33"/>
      <c r="H162" s="33"/>
      <c r="I162" s="198"/>
      <c r="J162" s="33"/>
      <c r="K162" s="33"/>
      <c r="L162" s="36"/>
      <c r="M162" s="199"/>
      <c r="N162" s="200"/>
      <c r="O162" s="68"/>
      <c r="P162" s="68"/>
      <c r="Q162" s="68"/>
      <c r="R162" s="68"/>
      <c r="S162" s="68"/>
      <c r="T162" s="69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T162" s="14" t="s">
        <v>163</v>
      </c>
      <c r="AU162" s="14" t="s">
        <v>83</v>
      </c>
    </row>
    <row r="163" spans="1:65" s="2" customFormat="1" ht="16.5" customHeight="1">
      <c r="A163" s="31"/>
      <c r="B163" s="32"/>
      <c r="C163" s="203" t="s">
        <v>215</v>
      </c>
      <c r="D163" s="203" t="s">
        <v>232</v>
      </c>
      <c r="E163" s="204" t="s">
        <v>576</v>
      </c>
      <c r="F163" s="205" t="s">
        <v>577</v>
      </c>
      <c r="G163" s="206" t="s">
        <v>192</v>
      </c>
      <c r="H163" s="207">
        <v>5.5</v>
      </c>
      <c r="I163" s="208"/>
      <c r="J163" s="209">
        <f>ROUND(I163*H163,2)</f>
        <v>0</v>
      </c>
      <c r="K163" s="205" t="s">
        <v>161</v>
      </c>
      <c r="L163" s="210"/>
      <c r="M163" s="211" t="s">
        <v>1</v>
      </c>
      <c r="N163" s="212" t="s">
        <v>38</v>
      </c>
      <c r="O163" s="68"/>
      <c r="P163" s="192">
        <f>O163*H163</f>
        <v>0</v>
      </c>
      <c r="Q163" s="192">
        <v>0</v>
      </c>
      <c r="R163" s="192">
        <f>Q163*H163</f>
        <v>0</v>
      </c>
      <c r="S163" s="192">
        <v>0</v>
      </c>
      <c r="T163" s="19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4" t="s">
        <v>429</v>
      </c>
      <c r="AT163" s="194" t="s">
        <v>232</v>
      </c>
      <c r="AU163" s="194" t="s">
        <v>83</v>
      </c>
      <c r="AY163" s="14" t="s">
        <v>155</v>
      </c>
      <c r="BE163" s="195">
        <f>IF(N163="základní",J163,0)</f>
        <v>0</v>
      </c>
      <c r="BF163" s="195">
        <f>IF(N163="snížená",J163,0)</f>
        <v>0</v>
      </c>
      <c r="BG163" s="195">
        <f>IF(N163="zákl. přenesená",J163,0)</f>
        <v>0</v>
      </c>
      <c r="BH163" s="195">
        <f>IF(N163="sníž. přenesená",J163,0)</f>
        <v>0</v>
      </c>
      <c r="BI163" s="195">
        <f>IF(N163="nulová",J163,0)</f>
        <v>0</v>
      </c>
      <c r="BJ163" s="14" t="s">
        <v>81</v>
      </c>
      <c r="BK163" s="195">
        <f>ROUND(I163*H163,2)</f>
        <v>0</v>
      </c>
      <c r="BL163" s="14" t="s">
        <v>255</v>
      </c>
      <c r="BM163" s="194" t="s">
        <v>274</v>
      </c>
    </row>
    <row r="164" spans="1:65" s="2" customFormat="1" ht="16.5" customHeight="1">
      <c r="A164" s="31"/>
      <c r="B164" s="32"/>
      <c r="C164" s="183" t="s">
        <v>7</v>
      </c>
      <c r="D164" s="183" t="s">
        <v>157</v>
      </c>
      <c r="E164" s="184" t="s">
        <v>578</v>
      </c>
      <c r="F164" s="185" t="s">
        <v>579</v>
      </c>
      <c r="G164" s="186" t="s">
        <v>173</v>
      </c>
      <c r="H164" s="187">
        <v>150</v>
      </c>
      <c r="I164" s="188"/>
      <c r="J164" s="189">
        <f>ROUND(I164*H164,2)</f>
        <v>0</v>
      </c>
      <c r="K164" s="185" t="s">
        <v>161</v>
      </c>
      <c r="L164" s="36"/>
      <c r="M164" s="190" t="s">
        <v>1</v>
      </c>
      <c r="N164" s="191" t="s">
        <v>38</v>
      </c>
      <c r="O164" s="68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255</v>
      </c>
      <c r="AT164" s="194" t="s">
        <v>157</v>
      </c>
      <c r="AU164" s="194" t="s">
        <v>83</v>
      </c>
      <c r="AY164" s="14" t="s">
        <v>155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14" t="s">
        <v>81</v>
      </c>
      <c r="BK164" s="195">
        <f>ROUND(I164*H164,2)</f>
        <v>0</v>
      </c>
      <c r="BL164" s="14" t="s">
        <v>255</v>
      </c>
      <c r="BM164" s="194" t="s">
        <v>279</v>
      </c>
    </row>
    <row r="165" spans="1:65" s="2" customFormat="1">
      <c r="A165" s="31"/>
      <c r="B165" s="32"/>
      <c r="C165" s="33"/>
      <c r="D165" s="196" t="s">
        <v>163</v>
      </c>
      <c r="E165" s="33"/>
      <c r="F165" s="197" t="s">
        <v>580</v>
      </c>
      <c r="G165" s="33"/>
      <c r="H165" s="33"/>
      <c r="I165" s="198"/>
      <c r="J165" s="33"/>
      <c r="K165" s="33"/>
      <c r="L165" s="36"/>
      <c r="M165" s="199"/>
      <c r="N165" s="200"/>
      <c r="O165" s="68"/>
      <c r="P165" s="68"/>
      <c r="Q165" s="68"/>
      <c r="R165" s="68"/>
      <c r="S165" s="68"/>
      <c r="T165" s="69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4" t="s">
        <v>163</v>
      </c>
      <c r="AU165" s="14" t="s">
        <v>83</v>
      </c>
    </row>
    <row r="166" spans="1:65" s="2" customFormat="1" ht="24.2" customHeight="1">
      <c r="A166" s="31"/>
      <c r="B166" s="32"/>
      <c r="C166" s="183" t="s">
        <v>287</v>
      </c>
      <c r="D166" s="183" t="s">
        <v>157</v>
      </c>
      <c r="E166" s="184" t="s">
        <v>581</v>
      </c>
      <c r="F166" s="185" t="s">
        <v>582</v>
      </c>
      <c r="G166" s="186" t="s">
        <v>583</v>
      </c>
      <c r="H166" s="187">
        <v>1</v>
      </c>
      <c r="I166" s="188"/>
      <c r="J166" s="189">
        <f>ROUND(I166*H166,2)</f>
        <v>0</v>
      </c>
      <c r="K166" s="185" t="s">
        <v>161</v>
      </c>
      <c r="L166" s="36"/>
      <c r="M166" s="190" t="s">
        <v>1</v>
      </c>
      <c r="N166" s="191" t="s">
        <v>38</v>
      </c>
      <c r="O166" s="68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255</v>
      </c>
      <c r="AT166" s="194" t="s">
        <v>157</v>
      </c>
      <c r="AU166" s="194" t="s">
        <v>83</v>
      </c>
      <c r="AY166" s="14" t="s">
        <v>155</v>
      </c>
      <c r="BE166" s="195">
        <f>IF(N166="základní",J166,0)</f>
        <v>0</v>
      </c>
      <c r="BF166" s="195">
        <f>IF(N166="snížená",J166,0)</f>
        <v>0</v>
      </c>
      <c r="BG166" s="195">
        <f>IF(N166="zákl. přenesená",J166,0)</f>
        <v>0</v>
      </c>
      <c r="BH166" s="195">
        <f>IF(N166="sníž. přenesená",J166,0)</f>
        <v>0</v>
      </c>
      <c r="BI166" s="195">
        <f>IF(N166="nulová",J166,0)</f>
        <v>0</v>
      </c>
      <c r="BJ166" s="14" t="s">
        <v>81</v>
      </c>
      <c r="BK166" s="195">
        <f>ROUND(I166*H166,2)</f>
        <v>0</v>
      </c>
      <c r="BL166" s="14" t="s">
        <v>255</v>
      </c>
      <c r="BM166" s="194" t="s">
        <v>291</v>
      </c>
    </row>
    <row r="167" spans="1:65" s="2" customFormat="1">
      <c r="A167" s="31"/>
      <c r="B167" s="32"/>
      <c r="C167" s="33"/>
      <c r="D167" s="196" t="s">
        <v>163</v>
      </c>
      <c r="E167" s="33"/>
      <c r="F167" s="197" t="s">
        <v>584</v>
      </c>
      <c r="G167" s="33"/>
      <c r="H167" s="33"/>
      <c r="I167" s="198"/>
      <c r="J167" s="33"/>
      <c r="K167" s="33"/>
      <c r="L167" s="36"/>
      <c r="M167" s="199"/>
      <c r="N167" s="200"/>
      <c r="O167" s="68"/>
      <c r="P167" s="68"/>
      <c r="Q167" s="68"/>
      <c r="R167" s="68"/>
      <c r="S167" s="68"/>
      <c r="T167" s="69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4" t="s">
        <v>163</v>
      </c>
      <c r="AU167" s="14" t="s">
        <v>83</v>
      </c>
    </row>
    <row r="168" spans="1:65" s="2" customFormat="1" ht="24.2" customHeight="1">
      <c r="A168" s="31"/>
      <c r="B168" s="32"/>
      <c r="C168" s="183" t="s">
        <v>236</v>
      </c>
      <c r="D168" s="183" t="s">
        <v>157</v>
      </c>
      <c r="E168" s="184" t="s">
        <v>585</v>
      </c>
      <c r="F168" s="185" t="s">
        <v>586</v>
      </c>
      <c r="G168" s="186" t="s">
        <v>583</v>
      </c>
      <c r="H168" s="187">
        <v>1</v>
      </c>
      <c r="I168" s="188"/>
      <c r="J168" s="189">
        <f>ROUND(I168*H168,2)</f>
        <v>0</v>
      </c>
      <c r="K168" s="185" t="s">
        <v>161</v>
      </c>
      <c r="L168" s="36"/>
      <c r="M168" s="190" t="s">
        <v>1</v>
      </c>
      <c r="N168" s="191" t="s">
        <v>38</v>
      </c>
      <c r="O168" s="68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4" t="s">
        <v>255</v>
      </c>
      <c r="AT168" s="194" t="s">
        <v>157</v>
      </c>
      <c r="AU168" s="194" t="s">
        <v>83</v>
      </c>
      <c r="AY168" s="14" t="s">
        <v>155</v>
      </c>
      <c r="BE168" s="195">
        <f>IF(N168="základní",J168,0)</f>
        <v>0</v>
      </c>
      <c r="BF168" s="195">
        <f>IF(N168="snížená",J168,0)</f>
        <v>0</v>
      </c>
      <c r="BG168" s="195">
        <f>IF(N168="zákl. přenesená",J168,0)</f>
        <v>0</v>
      </c>
      <c r="BH168" s="195">
        <f>IF(N168="sníž. přenesená",J168,0)</f>
        <v>0</v>
      </c>
      <c r="BI168" s="195">
        <f>IF(N168="nulová",J168,0)</f>
        <v>0</v>
      </c>
      <c r="BJ168" s="14" t="s">
        <v>81</v>
      </c>
      <c r="BK168" s="195">
        <f>ROUND(I168*H168,2)</f>
        <v>0</v>
      </c>
      <c r="BL168" s="14" t="s">
        <v>255</v>
      </c>
      <c r="BM168" s="194" t="s">
        <v>295</v>
      </c>
    </row>
    <row r="169" spans="1:65" s="2" customFormat="1">
      <c r="A169" s="31"/>
      <c r="B169" s="32"/>
      <c r="C169" s="33"/>
      <c r="D169" s="196" t="s">
        <v>163</v>
      </c>
      <c r="E169" s="33"/>
      <c r="F169" s="197" t="s">
        <v>587</v>
      </c>
      <c r="G169" s="33"/>
      <c r="H169" s="33"/>
      <c r="I169" s="198"/>
      <c r="J169" s="33"/>
      <c r="K169" s="33"/>
      <c r="L169" s="36"/>
      <c r="M169" s="199"/>
      <c r="N169" s="200"/>
      <c r="O169" s="68"/>
      <c r="P169" s="68"/>
      <c r="Q169" s="68"/>
      <c r="R169" s="68"/>
      <c r="S169" s="68"/>
      <c r="T169" s="69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4" t="s">
        <v>163</v>
      </c>
      <c r="AU169" s="14" t="s">
        <v>83</v>
      </c>
    </row>
    <row r="170" spans="1:65" s="12" customFormat="1" ht="25.9" customHeight="1">
      <c r="B170" s="167"/>
      <c r="C170" s="168"/>
      <c r="D170" s="169" t="s">
        <v>72</v>
      </c>
      <c r="E170" s="170" t="s">
        <v>431</v>
      </c>
      <c r="F170" s="170" t="s">
        <v>432</v>
      </c>
      <c r="G170" s="168"/>
      <c r="H170" s="168"/>
      <c r="I170" s="171"/>
      <c r="J170" s="172">
        <f>BK170</f>
        <v>0</v>
      </c>
      <c r="K170" s="168"/>
      <c r="L170" s="173"/>
      <c r="M170" s="174"/>
      <c r="N170" s="175"/>
      <c r="O170" s="175"/>
      <c r="P170" s="176">
        <f>SUM(P171:P176)</f>
        <v>0</v>
      </c>
      <c r="Q170" s="175"/>
      <c r="R170" s="176">
        <f>SUM(R171:R176)</f>
        <v>0</v>
      </c>
      <c r="S170" s="175"/>
      <c r="T170" s="177">
        <f>SUM(T171:T176)</f>
        <v>0</v>
      </c>
      <c r="AR170" s="178" t="s">
        <v>162</v>
      </c>
      <c r="AT170" s="179" t="s">
        <v>72</v>
      </c>
      <c r="AU170" s="179" t="s">
        <v>73</v>
      </c>
      <c r="AY170" s="178" t="s">
        <v>155</v>
      </c>
      <c r="BK170" s="180">
        <f>SUM(BK171:BK176)</f>
        <v>0</v>
      </c>
    </row>
    <row r="171" spans="1:65" s="2" customFormat="1" ht="37.9" customHeight="1">
      <c r="A171" s="31"/>
      <c r="B171" s="32"/>
      <c r="C171" s="183" t="s">
        <v>297</v>
      </c>
      <c r="D171" s="183" t="s">
        <v>157</v>
      </c>
      <c r="E171" s="184" t="s">
        <v>588</v>
      </c>
      <c r="F171" s="185" t="s">
        <v>589</v>
      </c>
      <c r="G171" s="186" t="s">
        <v>188</v>
      </c>
      <c r="H171" s="187">
        <v>12</v>
      </c>
      <c r="I171" s="188"/>
      <c r="J171" s="189">
        <f>ROUND(I171*H171,2)</f>
        <v>0</v>
      </c>
      <c r="K171" s="185" t="s">
        <v>161</v>
      </c>
      <c r="L171" s="36"/>
      <c r="M171" s="190" t="s">
        <v>1</v>
      </c>
      <c r="N171" s="191" t="s">
        <v>38</v>
      </c>
      <c r="O171" s="68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4" t="s">
        <v>435</v>
      </c>
      <c r="AT171" s="194" t="s">
        <v>157</v>
      </c>
      <c r="AU171" s="194" t="s">
        <v>81</v>
      </c>
      <c r="AY171" s="14" t="s">
        <v>155</v>
      </c>
      <c r="BE171" s="195">
        <f>IF(N171="základní",J171,0)</f>
        <v>0</v>
      </c>
      <c r="BF171" s="195">
        <f>IF(N171="snížená",J171,0)</f>
        <v>0</v>
      </c>
      <c r="BG171" s="195">
        <f>IF(N171="zákl. přenesená",J171,0)</f>
        <v>0</v>
      </c>
      <c r="BH171" s="195">
        <f>IF(N171="sníž. přenesená",J171,0)</f>
        <v>0</v>
      </c>
      <c r="BI171" s="195">
        <f>IF(N171="nulová",J171,0)</f>
        <v>0</v>
      </c>
      <c r="BJ171" s="14" t="s">
        <v>81</v>
      </c>
      <c r="BK171" s="195">
        <f>ROUND(I171*H171,2)</f>
        <v>0</v>
      </c>
      <c r="BL171" s="14" t="s">
        <v>435</v>
      </c>
      <c r="BM171" s="194" t="s">
        <v>300</v>
      </c>
    </row>
    <row r="172" spans="1:65" s="2" customFormat="1">
      <c r="A172" s="31"/>
      <c r="B172" s="32"/>
      <c r="C172" s="33"/>
      <c r="D172" s="196" t="s">
        <v>163</v>
      </c>
      <c r="E172" s="33"/>
      <c r="F172" s="197" t="s">
        <v>590</v>
      </c>
      <c r="G172" s="33"/>
      <c r="H172" s="33"/>
      <c r="I172" s="198"/>
      <c r="J172" s="33"/>
      <c r="K172" s="33"/>
      <c r="L172" s="36"/>
      <c r="M172" s="199"/>
      <c r="N172" s="200"/>
      <c r="O172" s="68"/>
      <c r="P172" s="68"/>
      <c r="Q172" s="68"/>
      <c r="R172" s="68"/>
      <c r="S172" s="68"/>
      <c r="T172" s="69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T172" s="14" t="s">
        <v>163</v>
      </c>
      <c r="AU172" s="14" t="s">
        <v>81</v>
      </c>
    </row>
    <row r="173" spans="1:65" s="2" customFormat="1" ht="19.5">
      <c r="A173" s="31"/>
      <c r="B173" s="32"/>
      <c r="C173" s="33"/>
      <c r="D173" s="201" t="s">
        <v>168</v>
      </c>
      <c r="E173" s="33"/>
      <c r="F173" s="202" t="s">
        <v>591</v>
      </c>
      <c r="G173" s="33"/>
      <c r="H173" s="33"/>
      <c r="I173" s="198"/>
      <c r="J173" s="33"/>
      <c r="K173" s="33"/>
      <c r="L173" s="36"/>
      <c r="M173" s="199"/>
      <c r="N173" s="200"/>
      <c r="O173" s="68"/>
      <c r="P173" s="68"/>
      <c r="Q173" s="68"/>
      <c r="R173" s="68"/>
      <c r="S173" s="68"/>
      <c r="T173" s="69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4" t="s">
        <v>168</v>
      </c>
      <c r="AU173" s="14" t="s">
        <v>81</v>
      </c>
    </row>
    <row r="174" spans="1:65" s="2" customFormat="1" ht="33" customHeight="1">
      <c r="A174" s="31"/>
      <c r="B174" s="32"/>
      <c r="C174" s="183" t="s">
        <v>240</v>
      </c>
      <c r="D174" s="183" t="s">
        <v>157</v>
      </c>
      <c r="E174" s="184" t="s">
        <v>592</v>
      </c>
      <c r="F174" s="185" t="s">
        <v>593</v>
      </c>
      <c r="G174" s="186" t="s">
        <v>188</v>
      </c>
      <c r="H174" s="187">
        <v>27.2</v>
      </c>
      <c r="I174" s="188"/>
      <c r="J174" s="189">
        <f>ROUND(I174*H174,2)</f>
        <v>0</v>
      </c>
      <c r="K174" s="185" t="s">
        <v>161</v>
      </c>
      <c r="L174" s="36"/>
      <c r="M174" s="190" t="s">
        <v>1</v>
      </c>
      <c r="N174" s="191" t="s">
        <v>38</v>
      </c>
      <c r="O174" s="68"/>
      <c r="P174" s="192">
        <f>O174*H174</f>
        <v>0</v>
      </c>
      <c r="Q174" s="192">
        <v>0</v>
      </c>
      <c r="R174" s="192">
        <f>Q174*H174</f>
        <v>0</v>
      </c>
      <c r="S174" s="192">
        <v>0</v>
      </c>
      <c r="T174" s="193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4" t="s">
        <v>435</v>
      </c>
      <c r="AT174" s="194" t="s">
        <v>157</v>
      </c>
      <c r="AU174" s="194" t="s">
        <v>81</v>
      </c>
      <c r="AY174" s="14" t="s">
        <v>155</v>
      </c>
      <c r="BE174" s="195">
        <f>IF(N174="základní",J174,0)</f>
        <v>0</v>
      </c>
      <c r="BF174" s="195">
        <f>IF(N174="snížená",J174,0)</f>
        <v>0</v>
      </c>
      <c r="BG174" s="195">
        <f>IF(N174="zákl. přenesená",J174,0)</f>
        <v>0</v>
      </c>
      <c r="BH174" s="195">
        <f>IF(N174="sníž. přenesená",J174,0)</f>
        <v>0</v>
      </c>
      <c r="BI174" s="195">
        <f>IF(N174="nulová",J174,0)</f>
        <v>0</v>
      </c>
      <c r="BJ174" s="14" t="s">
        <v>81</v>
      </c>
      <c r="BK174" s="195">
        <f>ROUND(I174*H174,2)</f>
        <v>0</v>
      </c>
      <c r="BL174" s="14" t="s">
        <v>435</v>
      </c>
      <c r="BM174" s="194" t="s">
        <v>304</v>
      </c>
    </row>
    <row r="175" spans="1:65" s="2" customFormat="1">
      <c r="A175" s="31"/>
      <c r="B175" s="32"/>
      <c r="C175" s="33"/>
      <c r="D175" s="196" t="s">
        <v>163</v>
      </c>
      <c r="E175" s="33"/>
      <c r="F175" s="197" t="s">
        <v>594</v>
      </c>
      <c r="G175" s="33"/>
      <c r="H175" s="33"/>
      <c r="I175" s="198"/>
      <c r="J175" s="33"/>
      <c r="K175" s="33"/>
      <c r="L175" s="36"/>
      <c r="M175" s="199"/>
      <c r="N175" s="200"/>
      <c r="O175" s="68"/>
      <c r="P175" s="68"/>
      <c r="Q175" s="68"/>
      <c r="R175" s="68"/>
      <c r="S175" s="68"/>
      <c r="T175" s="69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T175" s="14" t="s">
        <v>163</v>
      </c>
      <c r="AU175" s="14" t="s">
        <v>81</v>
      </c>
    </row>
    <row r="176" spans="1:65" s="2" customFormat="1" ht="29.25">
      <c r="A176" s="31"/>
      <c r="B176" s="32"/>
      <c r="C176" s="33"/>
      <c r="D176" s="201" t="s">
        <v>168</v>
      </c>
      <c r="E176" s="33"/>
      <c r="F176" s="202" t="s">
        <v>595</v>
      </c>
      <c r="G176" s="33"/>
      <c r="H176" s="33"/>
      <c r="I176" s="198"/>
      <c r="J176" s="33"/>
      <c r="K176" s="33"/>
      <c r="L176" s="36"/>
      <c r="M176" s="199"/>
      <c r="N176" s="200"/>
      <c r="O176" s="68"/>
      <c r="P176" s="68"/>
      <c r="Q176" s="68"/>
      <c r="R176" s="68"/>
      <c r="S176" s="68"/>
      <c r="T176" s="69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4" t="s">
        <v>168</v>
      </c>
      <c r="AU176" s="14" t="s">
        <v>81</v>
      </c>
    </row>
    <row r="177" spans="1:65" s="12" customFormat="1" ht="25.9" customHeight="1">
      <c r="B177" s="167"/>
      <c r="C177" s="168"/>
      <c r="D177" s="169" t="s">
        <v>72</v>
      </c>
      <c r="E177" s="170" t="s">
        <v>93</v>
      </c>
      <c r="F177" s="170" t="s">
        <v>445</v>
      </c>
      <c r="G177" s="168"/>
      <c r="H177" s="168"/>
      <c r="I177" s="171"/>
      <c r="J177" s="172">
        <f>BK177</f>
        <v>0</v>
      </c>
      <c r="K177" s="168"/>
      <c r="L177" s="173"/>
      <c r="M177" s="174"/>
      <c r="N177" s="175"/>
      <c r="O177" s="175"/>
      <c r="P177" s="176">
        <f>P178+P182</f>
        <v>0</v>
      </c>
      <c r="Q177" s="175"/>
      <c r="R177" s="176">
        <f>R178+R182</f>
        <v>0</v>
      </c>
      <c r="S177" s="175"/>
      <c r="T177" s="177">
        <f>T178+T182</f>
        <v>0</v>
      </c>
      <c r="AR177" s="178" t="s">
        <v>180</v>
      </c>
      <c r="AT177" s="179" t="s">
        <v>72</v>
      </c>
      <c r="AU177" s="179" t="s">
        <v>73</v>
      </c>
      <c r="AY177" s="178" t="s">
        <v>155</v>
      </c>
      <c r="BK177" s="180">
        <f>BK178+BK182</f>
        <v>0</v>
      </c>
    </row>
    <row r="178" spans="1:65" s="12" customFormat="1" ht="22.9" customHeight="1">
      <c r="B178" s="167"/>
      <c r="C178" s="168"/>
      <c r="D178" s="169" t="s">
        <v>72</v>
      </c>
      <c r="E178" s="181" t="s">
        <v>446</v>
      </c>
      <c r="F178" s="181" t="s">
        <v>447</v>
      </c>
      <c r="G178" s="168"/>
      <c r="H178" s="168"/>
      <c r="I178" s="171"/>
      <c r="J178" s="182">
        <f>BK178</f>
        <v>0</v>
      </c>
      <c r="K178" s="168"/>
      <c r="L178" s="173"/>
      <c r="M178" s="174"/>
      <c r="N178" s="175"/>
      <c r="O178" s="175"/>
      <c r="P178" s="176">
        <f>SUM(P179:P181)</f>
        <v>0</v>
      </c>
      <c r="Q178" s="175"/>
      <c r="R178" s="176">
        <f>SUM(R179:R181)</f>
        <v>0</v>
      </c>
      <c r="S178" s="175"/>
      <c r="T178" s="177">
        <f>SUM(T179:T181)</f>
        <v>0</v>
      </c>
      <c r="AR178" s="178" t="s">
        <v>180</v>
      </c>
      <c r="AT178" s="179" t="s">
        <v>72</v>
      </c>
      <c r="AU178" s="179" t="s">
        <v>81</v>
      </c>
      <c r="AY178" s="178" t="s">
        <v>155</v>
      </c>
      <c r="BK178" s="180">
        <f>SUM(BK179:BK181)</f>
        <v>0</v>
      </c>
    </row>
    <row r="179" spans="1:65" s="2" customFormat="1" ht="16.5" customHeight="1">
      <c r="A179" s="31"/>
      <c r="B179" s="32"/>
      <c r="C179" s="183" t="s">
        <v>305</v>
      </c>
      <c r="D179" s="183" t="s">
        <v>157</v>
      </c>
      <c r="E179" s="184" t="s">
        <v>596</v>
      </c>
      <c r="F179" s="185" t="s">
        <v>597</v>
      </c>
      <c r="G179" s="186" t="s">
        <v>334</v>
      </c>
      <c r="H179" s="187">
        <v>34</v>
      </c>
      <c r="I179" s="188"/>
      <c r="J179" s="189">
        <f>ROUND(I179*H179,2)</f>
        <v>0</v>
      </c>
      <c r="K179" s="185" t="s">
        <v>161</v>
      </c>
      <c r="L179" s="36"/>
      <c r="M179" s="190" t="s">
        <v>1</v>
      </c>
      <c r="N179" s="191" t="s">
        <v>38</v>
      </c>
      <c r="O179" s="68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4" t="s">
        <v>162</v>
      </c>
      <c r="AT179" s="194" t="s">
        <v>157</v>
      </c>
      <c r="AU179" s="194" t="s">
        <v>83</v>
      </c>
      <c r="AY179" s="14" t="s">
        <v>155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14" t="s">
        <v>81</v>
      </c>
      <c r="BK179" s="195">
        <f>ROUND(I179*H179,2)</f>
        <v>0</v>
      </c>
      <c r="BL179" s="14" t="s">
        <v>162</v>
      </c>
      <c r="BM179" s="194" t="s">
        <v>308</v>
      </c>
    </row>
    <row r="180" spans="1:65" s="2" customFormat="1">
      <c r="A180" s="31"/>
      <c r="B180" s="32"/>
      <c r="C180" s="33"/>
      <c r="D180" s="196" t="s">
        <v>163</v>
      </c>
      <c r="E180" s="33"/>
      <c r="F180" s="197" t="s">
        <v>598</v>
      </c>
      <c r="G180" s="33"/>
      <c r="H180" s="33"/>
      <c r="I180" s="198"/>
      <c r="J180" s="33"/>
      <c r="K180" s="33"/>
      <c r="L180" s="36"/>
      <c r="M180" s="199"/>
      <c r="N180" s="200"/>
      <c r="O180" s="68"/>
      <c r="P180" s="68"/>
      <c r="Q180" s="68"/>
      <c r="R180" s="68"/>
      <c r="S180" s="68"/>
      <c r="T180" s="69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4" t="s">
        <v>163</v>
      </c>
      <c r="AU180" s="14" t="s">
        <v>83</v>
      </c>
    </row>
    <row r="181" spans="1:65" s="2" customFormat="1" ht="29.25">
      <c r="A181" s="31"/>
      <c r="B181" s="32"/>
      <c r="C181" s="33"/>
      <c r="D181" s="201" t="s">
        <v>168</v>
      </c>
      <c r="E181" s="33"/>
      <c r="F181" s="202" t="s">
        <v>599</v>
      </c>
      <c r="G181" s="33"/>
      <c r="H181" s="33"/>
      <c r="I181" s="198"/>
      <c r="J181" s="33"/>
      <c r="K181" s="33"/>
      <c r="L181" s="36"/>
      <c r="M181" s="199"/>
      <c r="N181" s="200"/>
      <c r="O181" s="68"/>
      <c r="P181" s="68"/>
      <c r="Q181" s="68"/>
      <c r="R181" s="68"/>
      <c r="S181" s="68"/>
      <c r="T181" s="69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4" t="s">
        <v>168</v>
      </c>
      <c r="AU181" s="14" t="s">
        <v>83</v>
      </c>
    </row>
    <row r="182" spans="1:65" s="12" customFormat="1" ht="22.9" customHeight="1">
      <c r="B182" s="167"/>
      <c r="C182" s="168"/>
      <c r="D182" s="169" t="s">
        <v>72</v>
      </c>
      <c r="E182" s="181" t="s">
        <v>489</v>
      </c>
      <c r="F182" s="181" t="s">
        <v>490</v>
      </c>
      <c r="G182" s="168"/>
      <c r="H182" s="168"/>
      <c r="I182" s="171"/>
      <c r="J182" s="182">
        <f>BK182</f>
        <v>0</v>
      </c>
      <c r="K182" s="168"/>
      <c r="L182" s="173"/>
      <c r="M182" s="174"/>
      <c r="N182" s="175"/>
      <c r="O182" s="175"/>
      <c r="P182" s="176">
        <f>SUM(P183:P190)</f>
        <v>0</v>
      </c>
      <c r="Q182" s="175"/>
      <c r="R182" s="176">
        <f>SUM(R183:R190)</f>
        <v>0</v>
      </c>
      <c r="S182" s="175"/>
      <c r="T182" s="177">
        <f>SUM(T183:T190)</f>
        <v>0</v>
      </c>
      <c r="AR182" s="178" t="s">
        <v>180</v>
      </c>
      <c r="AT182" s="179" t="s">
        <v>72</v>
      </c>
      <c r="AU182" s="179" t="s">
        <v>81</v>
      </c>
      <c r="AY182" s="178" t="s">
        <v>155</v>
      </c>
      <c r="BK182" s="180">
        <f>SUM(BK183:BK190)</f>
        <v>0</v>
      </c>
    </row>
    <row r="183" spans="1:65" s="2" customFormat="1" ht="16.5" customHeight="1">
      <c r="A183" s="31"/>
      <c r="B183" s="32"/>
      <c r="C183" s="183" t="s">
        <v>244</v>
      </c>
      <c r="D183" s="183" t="s">
        <v>157</v>
      </c>
      <c r="E183" s="184" t="s">
        <v>600</v>
      </c>
      <c r="F183" s="185" t="s">
        <v>601</v>
      </c>
      <c r="G183" s="186" t="s">
        <v>334</v>
      </c>
      <c r="H183" s="187">
        <v>10</v>
      </c>
      <c r="I183" s="188"/>
      <c r="J183" s="189">
        <f>ROUND(I183*H183,2)</f>
        <v>0</v>
      </c>
      <c r="K183" s="185" t="s">
        <v>161</v>
      </c>
      <c r="L183" s="36"/>
      <c r="M183" s="190" t="s">
        <v>1</v>
      </c>
      <c r="N183" s="191" t="s">
        <v>38</v>
      </c>
      <c r="O183" s="68"/>
      <c r="P183" s="192">
        <f>O183*H183</f>
        <v>0</v>
      </c>
      <c r="Q183" s="192">
        <v>0</v>
      </c>
      <c r="R183" s="192">
        <f>Q183*H183</f>
        <v>0</v>
      </c>
      <c r="S183" s="192">
        <v>0</v>
      </c>
      <c r="T183" s="193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4" t="s">
        <v>162</v>
      </c>
      <c r="AT183" s="194" t="s">
        <v>157</v>
      </c>
      <c r="AU183" s="194" t="s">
        <v>83</v>
      </c>
      <c r="AY183" s="14" t="s">
        <v>155</v>
      </c>
      <c r="BE183" s="195">
        <f>IF(N183="základní",J183,0)</f>
        <v>0</v>
      </c>
      <c r="BF183" s="195">
        <f>IF(N183="snížená",J183,0)</f>
        <v>0</v>
      </c>
      <c r="BG183" s="195">
        <f>IF(N183="zákl. přenesená",J183,0)</f>
        <v>0</v>
      </c>
      <c r="BH183" s="195">
        <f>IF(N183="sníž. přenesená",J183,0)</f>
        <v>0</v>
      </c>
      <c r="BI183" s="195">
        <f>IF(N183="nulová",J183,0)</f>
        <v>0</v>
      </c>
      <c r="BJ183" s="14" t="s">
        <v>81</v>
      </c>
      <c r="BK183" s="195">
        <f>ROUND(I183*H183,2)</f>
        <v>0</v>
      </c>
      <c r="BL183" s="14" t="s">
        <v>162</v>
      </c>
      <c r="BM183" s="194" t="s">
        <v>315</v>
      </c>
    </row>
    <row r="184" spans="1:65" s="2" customFormat="1">
      <c r="A184" s="31"/>
      <c r="B184" s="32"/>
      <c r="C184" s="33"/>
      <c r="D184" s="196" t="s">
        <v>163</v>
      </c>
      <c r="E184" s="33"/>
      <c r="F184" s="197" t="s">
        <v>602</v>
      </c>
      <c r="G184" s="33"/>
      <c r="H184" s="33"/>
      <c r="I184" s="198"/>
      <c r="J184" s="33"/>
      <c r="K184" s="33"/>
      <c r="L184" s="36"/>
      <c r="M184" s="199"/>
      <c r="N184" s="200"/>
      <c r="O184" s="68"/>
      <c r="P184" s="68"/>
      <c r="Q184" s="68"/>
      <c r="R184" s="68"/>
      <c r="S184" s="68"/>
      <c r="T184" s="69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4" t="s">
        <v>163</v>
      </c>
      <c r="AU184" s="14" t="s">
        <v>83</v>
      </c>
    </row>
    <row r="185" spans="1:65" s="2" customFormat="1" ht="16.5" customHeight="1">
      <c r="A185" s="31"/>
      <c r="B185" s="32"/>
      <c r="C185" s="183" t="s">
        <v>318</v>
      </c>
      <c r="D185" s="183" t="s">
        <v>157</v>
      </c>
      <c r="E185" s="184" t="s">
        <v>603</v>
      </c>
      <c r="F185" s="185" t="s">
        <v>604</v>
      </c>
      <c r="G185" s="186" t="s">
        <v>334</v>
      </c>
      <c r="H185" s="187">
        <v>34</v>
      </c>
      <c r="I185" s="188"/>
      <c r="J185" s="189">
        <f>ROUND(I185*H185,2)</f>
        <v>0</v>
      </c>
      <c r="K185" s="185" t="s">
        <v>545</v>
      </c>
      <c r="L185" s="36"/>
      <c r="M185" s="190" t="s">
        <v>1</v>
      </c>
      <c r="N185" s="191" t="s">
        <v>38</v>
      </c>
      <c r="O185" s="68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4" t="s">
        <v>162</v>
      </c>
      <c r="AT185" s="194" t="s">
        <v>157</v>
      </c>
      <c r="AU185" s="194" t="s">
        <v>83</v>
      </c>
      <c r="AY185" s="14" t="s">
        <v>155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14" t="s">
        <v>81</v>
      </c>
      <c r="BK185" s="195">
        <f>ROUND(I185*H185,2)</f>
        <v>0</v>
      </c>
      <c r="BL185" s="14" t="s">
        <v>162</v>
      </c>
      <c r="BM185" s="194" t="s">
        <v>321</v>
      </c>
    </row>
    <row r="186" spans="1:65" s="2" customFormat="1" ht="16.5" customHeight="1">
      <c r="A186" s="31"/>
      <c r="B186" s="32"/>
      <c r="C186" s="183" t="s">
        <v>248</v>
      </c>
      <c r="D186" s="183" t="s">
        <v>157</v>
      </c>
      <c r="E186" s="184" t="s">
        <v>605</v>
      </c>
      <c r="F186" s="185" t="s">
        <v>606</v>
      </c>
      <c r="G186" s="186" t="s">
        <v>188</v>
      </c>
      <c r="H186" s="187">
        <v>6</v>
      </c>
      <c r="I186" s="188"/>
      <c r="J186" s="189">
        <f>ROUND(I186*H186,2)</f>
        <v>0</v>
      </c>
      <c r="K186" s="185" t="s">
        <v>161</v>
      </c>
      <c r="L186" s="36"/>
      <c r="M186" s="190" t="s">
        <v>1</v>
      </c>
      <c r="N186" s="191" t="s">
        <v>38</v>
      </c>
      <c r="O186" s="68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4" t="s">
        <v>162</v>
      </c>
      <c r="AT186" s="194" t="s">
        <v>157</v>
      </c>
      <c r="AU186" s="194" t="s">
        <v>83</v>
      </c>
      <c r="AY186" s="14" t="s">
        <v>155</v>
      </c>
      <c r="BE186" s="195">
        <f>IF(N186="základní",J186,0)</f>
        <v>0</v>
      </c>
      <c r="BF186" s="195">
        <f>IF(N186="snížená",J186,0)</f>
        <v>0</v>
      </c>
      <c r="BG186" s="195">
        <f>IF(N186="zákl. přenesená",J186,0)</f>
        <v>0</v>
      </c>
      <c r="BH186" s="195">
        <f>IF(N186="sníž. přenesená",J186,0)</f>
        <v>0</v>
      </c>
      <c r="BI186" s="195">
        <f>IF(N186="nulová",J186,0)</f>
        <v>0</v>
      </c>
      <c r="BJ186" s="14" t="s">
        <v>81</v>
      </c>
      <c r="BK186" s="195">
        <f>ROUND(I186*H186,2)</f>
        <v>0</v>
      </c>
      <c r="BL186" s="14" t="s">
        <v>162</v>
      </c>
      <c r="BM186" s="194" t="s">
        <v>324</v>
      </c>
    </row>
    <row r="187" spans="1:65" s="2" customFormat="1">
      <c r="A187" s="31"/>
      <c r="B187" s="32"/>
      <c r="C187" s="33"/>
      <c r="D187" s="196" t="s">
        <v>163</v>
      </c>
      <c r="E187" s="33"/>
      <c r="F187" s="197" t="s">
        <v>607</v>
      </c>
      <c r="G187" s="33"/>
      <c r="H187" s="33"/>
      <c r="I187" s="198"/>
      <c r="J187" s="33"/>
      <c r="K187" s="33"/>
      <c r="L187" s="36"/>
      <c r="M187" s="199"/>
      <c r="N187" s="200"/>
      <c r="O187" s="68"/>
      <c r="P187" s="68"/>
      <c r="Q187" s="68"/>
      <c r="R187" s="68"/>
      <c r="S187" s="68"/>
      <c r="T187" s="69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T187" s="14" t="s">
        <v>163</v>
      </c>
      <c r="AU187" s="14" t="s">
        <v>83</v>
      </c>
    </row>
    <row r="188" spans="1:65" s="2" customFormat="1" ht="19.5">
      <c r="A188" s="31"/>
      <c r="B188" s="32"/>
      <c r="C188" s="33"/>
      <c r="D188" s="201" t="s">
        <v>168</v>
      </c>
      <c r="E188" s="33"/>
      <c r="F188" s="202" t="s">
        <v>608</v>
      </c>
      <c r="G188" s="33"/>
      <c r="H188" s="33"/>
      <c r="I188" s="198"/>
      <c r="J188" s="33"/>
      <c r="K188" s="33"/>
      <c r="L188" s="36"/>
      <c r="M188" s="199"/>
      <c r="N188" s="200"/>
      <c r="O188" s="68"/>
      <c r="P188" s="68"/>
      <c r="Q188" s="68"/>
      <c r="R188" s="68"/>
      <c r="S188" s="68"/>
      <c r="T188" s="69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T188" s="14" t="s">
        <v>168</v>
      </c>
      <c r="AU188" s="14" t="s">
        <v>83</v>
      </c>
    </row>
    <row r="189" spans="1:65" s="2" customFormat="1" ht="16.5" customHeight="1">
      <c r="A189" s="31"/>
      <c r="B189" s="32"/>
      <c r="C189" s="183" t="s">
        <v>326</v>
      </c>
      <c r="D189" s="183" t="s">
        <v>157</v>
      </c>
      <c r="E189" s="184" t="s">
        <v>609</v>
      </c>
      <c r="F189" s="185" t="s">
        <v>610</v>
      </c>
      <c r="G189" s="186" t="s">
        <v>188</v>
      </c>
      <c r="H189" s="187">
        <v>2</v>
      </c>
      <c r="I189" s="188"/>
      <c r="J189" s="189">
        <f>ROUND(I189*H189,2)</f>
        <v>0</v>
      </c>
      <c r="K189" s="185" t="s">
        <v>545</v>
      </c>
      <c r="L189" s="36"/>
      <c r="M189" s="190" t="s">
        <v>1</v>
      </c>
      <c r="N189" s="191" t="s">
        <v>38</v>
      </c>
      <c r="O189" s="68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3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4" t="s">
        <v>162</v>
      </c>
      <c r="AT189" s="194" t="s">
        <v>157</v>
      </c>
      <c r="AU189" s="194" t="s">
        <v>83</v>
      </c>
      <c r="AY189" s="14" t="s">
        <v>155</v>
      </c>
      <c r="BE189" s="195">
        <f>IF(N189="základní",J189,0)</f>
        <v>0</v>
      </c>
      <c r="BF189" s="195">
        <f>IF(N189="snížená",J189,0)</f>
        <v>0</v>
      </c>
      <c r="BG189" s="195">
        <f>IF(N189="zákl. přenesená",J189,0)</f>
        <v>0</v>
      </c>
      <c r="BH189" s="195">
        <f>IF(N189="sníž. přenesená",J189,0)</f>
        <v>0</v>
      </c>
      <c r="BI189" s="195">
        <f>IF(N189="nulová",J189,0)</f>
        <v>0</v>
      </c>
      <c r="BJ189" s="14" t="s">
        <v>81</v>
      </c>
      <c r="BK189" s="195">
        <f>ROUND(I189*H189,2)</f>
        <v>0</v>
      </c>
      <c r="BL189" s="14" t="s">
        <v>162</v>
      </c>
      <c r="BM189" s="194" t="s">
        <v>329</v>
      </c>
    </row>
    <row r="190" spans="1:65" s="2" customFormat="1" ht="19.5">
      <c r="A190" s="31"/>
      <c r="B190" s="32"/>
      <c r="C190" s="33"/>
      <c r="D190" s="201" t="s">
        <v>168</v>
      </c>
      <c r="E190" s="33"/>
      <c r="F190" s="202" t="s">
        <v>608</v>
      </c>
      <c r="G190" s="33"/>
      <c r="H190" s="33"/>
      <c r="I190" s="198"/>
      <c r="J190" s="33"/>
      <c r="K190" s="33"/>
      <c r="L190" s="36"/>
      <c r="M190" s="213"/>
      <c r="N190" s="214"/>
      <c r="O190" s="215"/>
      <c r="P190" s="215"/>
      <c r="Q190" s="215"/>
      <c r="R190" s="215"/>
      <c r="S190" s="215"/>
      <c r="T190" s="216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4" t="s">
        <v>168</v>
      </c>
      <c r="AU190" s="14" t="s">
        <v>83</v>
      </c>
    </row>
    <row r="191" spans="1:65" s="2" customFormat="1" ht="6.95" customHeight="1">
      <c r="A191" s="31"/>
      <c r="B191" s="51"/>
      <c r="C191" s="52"/>
      <c r="D191" s="52"/>
      <c r="E191" s="52"/>
      <c r="F191" s="52"/>
      <c r="G191" s="52"/>
      <c r="H191" s="52"/>
      <c r="I191" s="52"/>
      <c r="J191" s="52"/>
      <c r="K191" s="52"/>
      <c r="L191" s="36"/>
      <c r="M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</row>
  </sheetData>
  <sheetProtection algorithmName="SHA-512" hashValue="VytRW+u3wwNRJU05pVBw043YU+ftqHO4XFXzlzNjwTy9F2tJsVkfoercgo1T9QAiv7fiqDLz1tJ5NEpxYJ8k1w==" saltValue="1red3H8YEFHULdXBlwSl5Q==" spinCount="100000" sheet="1" objects="1" scenarios="1" formatColumns="0" formatRows="0" autoFilter="0"/>
  <autoFilter ref="C123:K190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8" r:id="rId1"/>
    <hyperlink ref="F131" r:id="rId2"/>
    <hyperlink ref="F134" r:id="rId3"/>
    <hyperlink ref="F137" r:id="rId4"/>
    <hyperlink ref="F139" r:id="rId5"/>
    <hyperlink ref="F144" r:id="rId6"/>
    <hyperlink ref="F150" r:id="rId7"/>
    <hyperlink ref="F153" r:id="rId8"/>
    <hyperlink ref="F162" r:id="rId9"/>
    <hyperlink ref="F165" r:id="rId10"/>
    <hyperlink ref="F167" r:id="rId11"/>
    <hyperlink ref="F169" r:id="rId12"/>
    <hyperlink ref="F172" r:id="rId13"/>
    <hyperlink ref="F175" r:id="rId14"/>
    <hyperlink ref="F180" r:id="rId15"/>
    <hyperlink ref="F184" r:id="rId16"/>
    <hyperlink ref="F187" r:id="rId17"/>
  </hyperlinks>
  <pageMargins left="0.39374999999999999" right="0.39374999999999999" top="0.39374999999999999" bottom="0.39374999999999999" header="0" footer="0"/>
  <pageSetup paperSize="9" fitToHeight="100" orientation="portrait" blackAndWhite="1" r:id="rId18"/>
  <headerFooter>
    <oddFooter>&amp;CStrana &amp;P z &amp;N</oddFooter>
  </headerFooter>
  <drawing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2:BM495"/>
  <sheetViews>
    <sheetView showGridLines="0" topLeftCell="A440" workbookViewId="0">
      <selection activeCell="H453" sqref="H453:I453"/>
    </sheetView>
  </sheetViews>
  <sheetFormatPr defaultRowHeight="11.25"/>
  <cols>
    <col min="1" max="1" width="8.33203125" style="1" customWidth="1"/>
    <col min="2" max="2" width="1.1640625" style="1" customWidth="1"/>
    <col min="3" max="3" width="4.6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2" width="0" style="1" hidden="1" customWidth="1"/>
    <col min="63" max="63" width="10.1640625" style="1" hidden="1" customWidth="1"/>
    <col min="64" max="65" width="0" style="1" hidden="1" customWidth="1"/>
  </cols>
  <sheetData>
    <row r="2" spans="1:46" s="1" customFormat="1" ht="36.950000000000003" customHeight="1"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14" t="s">
        <v>88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115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569" t="str">
        <f>'Rekapitulace stavby'!K6</f>
        <v>Rozšíření TN Litvínov etapa I.</v>
      </c>
      <c r="F7" s="570"/>
      <c r="G7" s="570"/>
      <c r="H7" s="570"/>
      <c r="L7" s="17"/>
    </row>
    <row r="8" spans="1:46" s="2" customFormat="1" ht="12" customHeight="1">
      <c r="A8" s="31"/>
      <c r="B8" s="36"/>
      <c r="C8" s="31"/>
      <c r="D8" s="109" t="s">
        <v>116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571" t="s">
        <v>611</v>
      </c>
      <c r="F9" s="572"/>
      <c r="G9" s="572"/>
      <c r="H9" s="57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19. 6. 2024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573" t="str">
        <f>'Rekapitulace stavby'!E14</f>
        <v>Vyplň údaj</v>
      </c>
      <c r="F18" s="574"/>
      <c r="G18" s="574"/>
      <c r="H18" s="57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575" t="s">
        <v>1</v>
      </c>
      <c r="F27" s="575"/>
      <c r="G27" s="575"/>
      <c r="H27" s="57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ROUND(J140,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ROUND((SUM(BE140:BE494)),  2)</f>
        <v>0</v>
      </c>
      <c r="G33" s="31"/>
      <c r="H33" s="31"/>
      <c r="I33" s="121">
        <v>0.21</v>
      </c>
      <c r="J33" s="120">
        <f>ROUND(((SUM(BE140:BE494))*I33),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ROUND((SUM(BF140:BF494)),  2)</f>
        <v>0</v>
      </c>
      <c r="G34" s="31"/>
      <c r="H34" s="31"/>
      <c r="I34" s="121">
        <v>0.12</v>
      </c>
      <c r="J34" s="120">
        <f>ROUND(((SUM(BF140:BF494))*I34),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ROUND((SUM(BG140:BG494)),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ROUND((SUM(BH140:BH494)),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ROUND((SUM(BI140:BI494)),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118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567" t="str">
        <f>E7</f>
        <v>Rozšíření TN Litvínov etapa I.</v>
      </c>
      <c r="F85" s="568"/>
      <c r="G85" s="568"/>
      <c r="H85" s="56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116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527" t="str">
        <f>E9</f>
        <v>InO 02-D2.1 - Horkovodní...</v>
      </c>
      <c r="F87" s="566"/>
      <c r="G87" s="566"/>
      <c r="H87" s="56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19. 6. 2024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119</v>
      </c>
      <c r="D94" s="141"/>
      <c r="E94" s="141"/>
      <c r="F94" s="141"/>
      <c r="G94" s="141"/>
      <c r="H94" s="141"/>
      <c r="I94" s="141"/>
      <c r="J94" s="142" t="s">
        <v>120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121</v>
      </c>
      <c r="D96" s="33"/>
      <c r="E96" s="33"/>
      <c r="F96" s="33"/>
      <c r="G96" s="33"/>
      <c r="H96" s="33"/>
      <c r="I96" s="33"/>
      <c r="J96" s="81">
        <f>J140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122</v>
      </c>
    </row>
    <row r="97" spans="2:12" s="9" customFormat="1" ht="24.95" customHeight="1">
      <c r="B97" s="144"/>
      <c r="C97" s="145"/>
      <c r="D97" s="146" t="s">
        <v>123</v>
      </c>
      <c r="E97" s="147"/>
      <c r="F97" s="147"/>
      <c r="G97" s="147"/>
      <c r="H97" s="147"/>
      <c r="I97" s="147"/>
      <c r="J97" s="148">
        <f>J141</f>
        <v>0</v>
      </c>
      <c r="K97" s="145"/>
      <c r="L97" s="149"/>
    </row>
    <row r="98" spans="2:12" s="10" customFormat="1" ht="19.899999999999999" customHeight="1">
      <c r="B98" s="150"/>
      <c r="C98" s="151"/>
      <c r="D98" s="152" t="s">
        <v>124</v>
      </c>
      <c r="E98" s="153"/>
      <c r="F98" s="153"/>
      <c r="G98" s="153"/>
      <c r="H98" s="153"/>
      <c r="I98" s="153"/>
      <c r="J98" s="154">
        <f>J142</f>
        <v>0</v>
      </c>
      <c r="K98" s="151"/>
      <c r="L98" s="155"/>
    </row>
    <row r="99" spans="2:12" s="10" customFormat="1" ht="19.899999999999999" customHeight="1">
      <c r="B99" s="150"/>
      <c r="C99" s="151"/>
      <c r="D99" s="152" t="s">
        <v>125</v>
      </c>
      <c r="E99" s="153"/>
      <c r="F99" s="153"/>
      <c r="G99" s="153"/>
      <c r="H99" s="153"/>
      <c r="I99" s="153"/>
      <c r="J99" s="154">
        <f>J267</f>
        <v>0</v>
      </c>
      <c r="K99" s="151"/>
      <c r="L99" s="155"/>
    </row>
    <row r="100" spans="2:12" s="10" customFormat="1" ht="19.899999999999999" customHeight="1">
      <c r="B100" s="150"/>
      <c r="C100" s="151"/>
      <c r="D100" s="152" t="s">
        <v>126</v>
      </c>
      <c r="E100" s="153"/>
      <c r="F100" s="153"/>
      <c r="G100" s="153"/>
      <c r="H100" s="153"/>
      <c r="I100" s="153"/>
      <c r="J100" s="154">
        <f>J296</f>
        <v>0</v>
      </c>
      <c r="K100" s="151"/>
      <c r="L100" s="155"/>
    </row>
    <row r="101" spans="2:12" s="10" customFormat="1" ht="19.899999999999999" customHeight="1">
      <c r="B101" s="150"/>
      <c r="C101" s="151"/>
      <c r="D101" s="152" t="s">
        <v>612</v>
      </c>
      <c r="E101" s="153"/>
      <c r="F101" s="153"/>
      <c r="G101" s="153"/>
      <c r="H101" s="153"/>
      <c r="I101" s="153"/>
      <c r="J101" s="154">
        <f>J307</f>
        <v>0</v>
      </c>
      <c r="K101" s="151"/>
      <c r="L101" s="155"/>
    </row>
    <row r="102" spans="2:12" s="10" customFormat="1" ht="19.899999999999999" customHeight="1">
      <c r="B102" s="150"/>
      <c r="C102" s="151"/>
      <c r="D102" s="152" t="s">
        <v>130</v>
      </c>
      <c r="E102" s="153"/>
      <c r="F102" s="153"/>
      <c r="G102" s="153"/>
      <c r="H102" s="153"/>
      <c r="I102" s="153"/>
      <c r="J102" s="154">
        <f>J315</f>
        <v>0</v>
      </c>
      <c r="K102" s="151"/>
      <c r="L102" s="155"/>
    </row>
    <row r="103" spans="2:12" s="10" customFormat="1" ht="19.899999999999999" customHeight="1">
      <c r="B103" s="150"/>
      <c r="C103" s="151"/>
      <c r="D103" s="152" t="s">
        <v>127</v>
      </c>
      <c r="E103" s="153"/>
      <c r="F103" s="153"/>
      <c r="G103" s="153"/>
      <c r="H103" s="153"/>
      <c r="I103" s="153"/>
      <c r="J103" s="154">
        <f>J345</f>
        <v>0</v>
      </c>
      <c r="K103" s="151"/>
      <c r="L103" s="155"/>
    </row>
    <row r="104" spans="2:12" s="10" customFormat="1" ht="19.899999999999999" customHeight="1">
      <c r="B104" s="150"/>
      <c r="C104" s="151"/>
      <c r="D104" s="152" t="s">
        <v>131</v>
      </c>
      <c r="E104" s="153"/>
      <c r="F104" s="153"/>
      <c r="G104" s="153"/>
      <c r="H104" s="153"/>
      <c r="I104" s="153"/>
      <c r="J104" s="154">
        <f>J352</f>
        <v>0</v>
      </c>
      <c r="K104" s="151"/>
      <c r="L104" s="155"/>
    </row>
    <row r="105" spans="2:12" s="10" customFormat="1" ht="19.899999999999999" customHeight="1">
      <c r="B105" s="150"/>
      <c r="C105" s="151"/>
      <c r="D105" s="152" t="s">
        <v>613</v>
      </c>
      <c r="E105" s="153"/>
      <c r="F105" s="153"/>
      <c r="G105" s="153"/>
      <c r="H105" s="153"/>
      <c r="I105" s="153"/>
      <c r="J105" s="154">
        <f>J383</f>
        <v>0</v>
      </c>
      <c r="K105" s="151"/>
      <c r="L105" s="155"/>
    </row>
    <row r="106" spans="2:12" s="9" customFormat="1" ht="24.95" customHeight="1">
      <c r="B106" s="144"/>
      <c r="C106" s="145"/>
      <c r="D106" s="146" t="s">
        <v>128</v>
      </c>
      <c r="E106" s="147"/>
      <c r="F106" s="147"/>
      <c r="G106" s="147"/>
      <c r="H106" s="147"/>
      <c r="I106" s="147"/>
      <c r="J106" s="148">
        <f>J389</f>
        <v>0</v>
      </c>
      <c r="K106" s="145"/>
      <c r="L106" s="149"/>
    </row>
    <row r="107" spans="2:12" s="10" customFormat="1" ht="19.899999999999999" customHeight="1">
      <c r="B107" s="150"/>
      <c r="C107" s="151"/>
      <c r="D107" s="152" t="s">
        <v>614</v>
      </c>
      <c r="E107" s="153"/>
      <c r="F107" s="153"/>
      <c r="G107" s="153"/>
      <c r="H107" s="153"/>
      <c r="I107" s="153"/>
      <c r="J107" s="154">
        <f>J390</f>
        <v>0</v>
      </c>
      <c r="K107" s="151"/>
      <c r="L107" s="155"/>
    </row>
    <row r="108" spans="2:12" s="10" customFormat="1" ht="19.899999999999999" customHeight="1">
      <c r="B108" s="150"/>
      <c r="C108" s="151"/>
      <c r="D108" s="152" t="s">
        <v>129</v>
      </c>
      <c r="E108" s="153"/>
      <c r="F108" s="153"/>
      <c r="G108" s="153"/>
      <c r="H108" s="153"/>
      <c r="I108" s="153"/>
      <c r="J108" s="154">
        <f>J393</f>
        <v>0</v>
      </c>
      <c r="K108" s="151"/>
      <c r="L108" s="155"/>
    </row>
    <row r="109" spans="2:12" s="10" customFormat="1" ht="19.899999999999999" customHeight="1">
      <c r="B109" s="150"/>
      <c r="C109" s="151"/>
      <c r="D109" s="152" t="s">
        <v>615</v>
      </c>
      <c r="E109" s="153"/>
      <c r="F109" s="153"/>
      <c r="G109" s="153"/>
      <c r="H109" s="153"/>
      <c r="I109" s="153"/>
      <c r="J109" s="154">
        <f>J402</f>
        <v>0</v>
      </c>
      <c r="K109" s="151"/>
      <c r="L109" s="155"/>
    </row>
    <row r="110" spans="2:12" s="10" customFormat="1" ht="19.899999999999999" customHeight="1">
      <c r="B110" s="150"/>
      <c r="C110" s="151"/>
      <c r="D110" s="152" t="s">
        <v>616</v>
      </c>
      <c r="E110" s="153"/>
      <c r="F110" s="153"/>
      <c r="G110" s="153"/>
      <c r="H110" s="153"/>
      <c r="I110" s="153"/>
      <c r="J110" s="154">
        <f>J414</f>
        <v>0</v>
      </c>
      <c r="K110" s="151"/>
      <c r="L110" s="155"/>
    </row>
    <row r="111" spans="2:12" s="9" customFormat="1" ht="24.95" customHeight="1">
      <c r="B111" s="144"/>
      <c r="C111" s="145"/>
      <c r="D111" s="146" t="s">
        <v>132</v>
      </c>
      <c r="E111" s="147"/>
      <c r="F111" s="147"/>
      <c r="G111" s="147"/>
      <c r="H111" s="147"/>
      <c r="I111" s="147"/>
      <c r="J111" s="148">
        <f>J419</f>
        <v>0</v>
      </c>
      <c r="K111" s="145"/>
      <c r="L111" s="149"/>
    </row>
    <row r="112" spans="2:12" s="10" customFormat="1" ht="19.899999999999999" customHeight="1">
      <c r="B112" s="150"/>
      <c r="C112" s="151"/>
      <c r="D112" s="152" t="s">
        <v>617</v>
      </c>
      <c r="E112" s="153"/>
      <c r="F112" s="153"/>
      <c r="G112" s="153"/>
      <c r="H112" s="153"/>
      <c r="I112" s="153"/>
      <c r="J112" s="154">
        <f>J420</f>
        <v>0</v>
      </c>
      <c r="K112" s="151"/>
      <c r="L112" s="155"/>
    </row>
    <row r="113" spans="1:31" s="10" customFormat="1" ht="19.899999999999999" customHeight="1">
      <c r="B113" s="150"/>
      <c r="C113" s="151"/>
      <c r="D113" s="152" t="s">
        <v>618</v>
      </c>
      <c r="E113" s="153"/>
      <c r="F113" s="153"/>
      <c r="G113" s="153"/>
      <c r="H113" s="153"/>
      <c r="I113" s="153"/>
      <c r="J113" s="154">
        <f>J426</f>
        <v>0</v>
      </c>
      <c r="K113" s="151"/>
      <c r="L113" s="155"/>
    </row>
    <row r="114" spans="1:31" s="10" customFormat="1" ht="19.899999999999999" customHeight="1">
      <c r="B114" s="150"/>
      <c r="C114" s="151"/>
      <c r="D114" s="152" t="s">
        <v>133</v>
      </c>
      <c r="E114" s="153"/>
      <c r="F114" s="153"/>
      <c r="G114" s="153"/>
      <c r="H114" s="153"/>
      <c r="I114" s="153"/>
      <c r="J114" s="154">
        <f>J443</f>
        <v>0</v>
      </c>
      <c r="K114" s="151"/>
      <c r="L114" s="155"/>
    </row>
    <row r="115" spans="1:31" s="9" customFormat="1" ht="24.95" customHeight="1">
      <c r="B115" s="144"/>
      <c r="C115" s="145"/>
      <c r="D115" s="146" t="s">
        <v>134</v>
      </c>
      <c r="E115" s="147"/>
      <c r="F115" s="147"/>
      <c r="G115" s="147"/>
      <c r="H115" s="147"/>
      <c r="I115" s="147"/>
      <c r="J115" s="148">
        <f>J456</f>
        <v>0</v>
      </c>
      <c r="K115" s="145"/>
      <c r="L115" s="149"/>
    </row>
    <row r="116" spans="1:31" s="9" customFormat="1" ht="24.95" customHeight="1">
      <c r="B116" s="144"/>
      <c r="C116" s="145"/>
      <c r="D116" s="146" t="s">
        <v>135</v>
      </c>
      <c r="E116" s="147"/>
      <c r="F116" s="147"/>
      <c r="G116" s="147"/>
      <c r="H116" s="147"/>
      <c r="I116" s="147"/>
      <c r="J116" s="148">
        <f>J466</f>
        <v>0</v>
      </c>
      <c r="K116" s="145"/>
      <c r="L116" s="149"/>
    </row>
    <row r="117" spans="1:31" s="10" customFormat="1" ht="19.899999999999999" customHeight="1">
      <c r="B117" s="150"/>
      <c r="C117" s="151"/>
      <c r="D117" s="152" t="s">
        <v>136</v>
      </c>
      <c r="E117" s="153"/>
      <c r="F117" s="153"/>
      <c r="G117" s="153"/>
      <c r="H117" s="153"/>
      <c r="I117" s="153"/>
      <c r="J117" s="154">
        <f>J467</f>
        <v>0</v>
      </c>
      <c r="K117" s="151"/>
      <c r="L117" s="155"/>
    </row>
    <row r="118" spans="1:31" s="10" customFormat="1" ht="19.899999999999999" customHeight="1">
      <c r="B118" s="150"/>
      <c r="C118" s="151"/>
      <c r="D118" s="152" t="s">
        <v>137</v>
      </c>
      <c r="E118" s="153"/>
      <c r="F118" s="153"/>
      <c r="G118" s="153"/>
      <c r="H118" s="153"/>
      <c r="I118" s="153"/>
      <c r="J118" s="154">
        <f>J481</f>
        <v>0</v>
      </c>
      <c r="K118" s="151"/>
      <c r="L118" s="155"/>
    </row>
    <row r="119" spans="1:31" s="10" customFormat="1" ht="19.899999999999999" customHeight="1">
      <c r="B119" s="150"/>
      <c r="C119" s="151"/>
      <c r="D119" s="152" t="s">
        <v>138</v>
      </c>
      <c r="E119" s="153"/>
      <c r="F119" s="153"/>
      <c r="G119" s="153"/>
      <c r="H119" s="153"/>
      <c r="I119" s="153"/>
      <c r="J119" s="154">
        <f>J488</f>
        <v>0</v>
      </c>
      <c r="K119" s="151"/>
      <c r="L119" s="155"/>
    </row>
    <row r="120" spans="1:31" s="10" customFormat="1" ht="19.899999999999999" customHeight="1">
      <c r="B120" s="150"/>
      <c r="C120" s="151"/>
      <c r="D120" s="152" t="s">
        <v>139</v>
      </c>
      <c r="E120" s="153"/>
      <c r="F120" s="153"/>
      <c r="G120" s="153"/>
      <c r="H120" s="153"/>
      <c r="I120" s="153"/>
      <c r="J120" s="154">
        <f>J491</f>
        <v>0</v>
      </c>
      <c r="K120" s="151"/>
      <c r="L120" s="155"/>
    </row>
    <row r="121" spans="1:31" s="2" customFormat="1" ht="21.7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6" spans="1:31" s="2" customFormat="1" ht="6.95" customHeight="1">
      <c r="A126" s="31"/>
      <c r="B126" s="53"/>
      <c r="C126" s="54"/>
      <c r="D126" s="54"/>
      <c r="E126" s="54"/>
      <c r="F126" s="54"/>
      <c r="G126" s="54"/>
      <c r="H126" s="54"/>
      <c r="I126" s="54"/>
      <c r="J126" s="54"/>
      <c r="K126" s="54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4.95" customHeight="1">
      <c r="A127" s="31"/>
      <c r="B127" s="32"/>
      <c r="C127" s="20" t="s">
        <v>140</v>
      </c>
      <c r="D127" s="33"/>
      <c r="E127" s="33"/>
      <c r="F127" s="33"/>
      <c r="G127" s="33"/>
      <c r="H127" s="33"/>
      <c r="I127" s="33"/>
      <c r="J127" s="33"/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48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16</v>
      </c>
      <c r="D129" s="33"/>
      <c r="E129" s="33"/>
      <c r="F129" s="33"/>
      <c r="G129" s="33"/>
      <c r="H129" s="33"/>
      <c r="I129" s="33"/>
      <c r="J129" s="33"/>
      <c r="K129" s="33"/>
      <c r="L129" s="48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6.5" customHeight="1">
      <c r="A130" s="31"/>
      <c r="B130" s="32"/>
      <c r="C130" s="33"/>
      <c r="D130" s="33"/>
      <c r="E130" s="567" t="str">
        <f>E7</f>
        <v>Rozšíření TN Litvínov etapa I.</v>
      </c>
      <c r="F130" s="568"/>
      <c r="G130" s="568"/>
      <c r="H130" s="568"/>
      <c r="I130" s="33"/>
      <c r="J130" s="33"/>
      <c r="K130" s="33"/>
      <c r="L130" s="48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2" customHeight="1">
      <c r="A131" s="31"/>
      <c r="B131" s="32"/>
      <c r="C131" s="26" t="s">
        <v>116</v>
      </c>
      <c r="D131" s="33"/>
      <c r="E131" s="33"/>
      <c r="F131" s="33"/>
      <c r="G131" s="33"/>
      <c r="H131" s="33"/>
      <c r="I131" s="33"/>
      <c r="J131" s="33"/>
      <c r="K131" s="33"/>
      <c r="L131" s="48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6.5" customHeight="1">
      <c r="A132" s="31"/>
      <c r="B132" s="32"/>
      <c r="C132" s="33"/>
      <c r="D132" s="33"/>
      <c r="E132" s="527" t="str">
        <f>E9</f>
        <v>InO 02-D2.1 - Horkovodní...</v>
      </c>
      <c r="F132" s="566"/>
      <c r="G132" s="566"/>
      <c r="H132" s="566"/>
      <c r="I132" s="33"/>
      <c r="J132" s="33"/>
      <c r="K132" s="33"/>
      <c r="L132" s="48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6.95" customHeight="1">
      <c r="A133" s="31"/>
      <c r="B133" s="32"/>
      <c r="C133" s="33"/>
      <c r="D133" s="33"/>
      <c r="E133" s="33"/>
      <c r="F133" s="33"/>
      <c r="G133" s="33"/>
      <c r="H133" s="33"/>
      <c r="I133" s="33"/>
      <c r="J133" s="33"/>
      <c r="K133" s="33"/>
      <c r="L133" s="48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2" customHeight="1">
      <c r="A134" s="31"/>
      <c r="B134" s="32"/>
      <c r="C134" s="26" t="s">
        <v>20</v>
      </c>
      <c r="D134" s="33"/>
      <c r="E134" s="33"/>
      <c r="F134" s="24" t="str">
        <f>F12</f>
        <v xml:space="preserve"> </v>
      </c>
      <c r="G134" s="33"/>
      <c r="H134" s="33"/>
      <c r="I134" s="26" t="s">
        <v>22</v>
      </c>
      <c r="J134" s="63" t="str">
        <f>IF(J12="","",J12)</f>
        <v>19. 6. 2024</v>
      </c>
      <c r="K134" s="33"/>
      <c r="L134" s="48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6.95" customHeight="1">
      <c r="A135" s="31"/>
      <c r="B135" s="32"/>
      <c r="C135" s="33"/>
      <c r="D135" s="33"/>
      <c r="E135" s="33"/>
      <c r="F135" s="33"/>
      <c r="G135" s="33"/>
      <c r="H135" s="33"/>
      <c r="I135" s="33"/>
      <c r="J135" s="33"/>
      <c r="K135" s="33"/>
      <c r="L135" s="48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15.2" customHeight="1">
      <c r="A136" s="31"/>
      <c r="B136" s="32"/>
      <c r="C136" s="26" t="s">
        <v>24</v>
      </c>
      <c r="D136" s="33"/>
      <c r="E136" s="33"/>
      <c r="F136" s="24" t="str">
        <f>E15</f>
        <v xml:space="preserve"> </v>
      </c>
      <c r="G136" s="33"/>
      <c r="H136" s="33"/>
      <c r="I136" s="26" t="s">
        <v>29</v>
      </c>
      <c r="J136" s="29" t="str">
        <f>E21</f>
        <v xml:space="preserve"> </v>
      </c>
      <c r="K136" s="33"/>
      <c r="L136" s="48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2" customFormat="1" ht="15.2" customHeight="1">
      <c r="A137" s="31"/>
      <c r="B137" s="32"/>
      <c r="C137" s="26" t="s">
        <v>27</v>
      </c>
      <c r="D137" s="33"/>
      <c r="E137" s="33"/>
      <c r="F137" s="24" t="str">
        <f>IF(E18="","",E18)</f>
        <v>Vyplň údaj</v>
      </c>
      <c r="G137" s="33"/>
      <c r="H137" s="33"/>
      <c r="I137" s="26" t="s">
        <v>31</v>
      </c>
      <c r="J137" s="29" t="str">
        <f>E24</f>
        <v xml:space="preserve"> </v>
      </c>
      <c r="K137" s="33"/>
      <c r="L137" s="48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5" s="2" customFormat="1" ht="10.35" customHeight="1">
      <c r="A138" s="31"/>
      <c r="B138" s="32"/>
      <c r="C138" s="33"/>
      <c r="D138" s="33"/>
      <c r="E138" s="33"/>
      <c r="F138" s="33"/>
      <c r="G138" s="33"/>
      <c r="H138" s="33"/>
      <c r="I138" s="33"/>
      <c r="J138" s="33"/>
      <c r="K138" s="33"/>
      <c r="L138" s="48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5" s="11" customFormat="1" ht="29.25" customHeight="1">
      <c r="A139" s="156"/>
      <c r="B139" s="157"/>
      <c r="C139" s="158" t="s">
        <v>141</v>
      </c>
      <c r="D139" s="159" t="s">
        <v>58</v>
      </c>
      <c r="E139" s="159" t="s">
        <v>54</v>
      </c>
      <c r="F139" s="159" t="s">
        <v>55</v>
      </c>
      <c r="G139" s="159" t="s">
        <v>142</v>
      </c>
      <c r="H139" s="159" t="s">
        <v>143</v>
      </c>
      <c r="I139" s="159" t="s">
        <v>144</v>
      </c>
      <c r="J139" s="159" t="s">
        <v>120</v>
      </c>
      <c r="K139" s="160" t="s">
        <v>145</v>
      </c>
      <c r="L139" s="161"/>
      <c r="M139" s="72" t="s">
        <v>1</v>
      </c>
      <c r="N139" s="73" t="s">
        <v>37</v>
      </c>
      <c r="O139" s="73" t="s">
        <v>146</v>
      </c>
      <c r="P139" s="73" t="s">
        <v>147</v>
      </c>
      <c r="Q139" s="73" t="s">
        <v>148</v>
      </c>
      <c r="R139" s="73" t="s">
        <v>149</v>
      </c>
      <c r="S139" s="73" t="s">
        <v>150</v>
      </c>
      <c r="T139" s="74" t="s">
        <v>151</v>
      </c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</row>
    <row r="140" spans="1:65" s="2" customFormat="1" ht="22.9" customHeight="1">
      <c r="A140" s="31"/>
      <c r="B140" s="32"/>
      <c r="C140" s="79" t="s">
        <v>152</v>
      </c>
      <c r="D140" s="33"/>
      <c r="E140" s="33"/>
      <c r="F140" s="33"/>
      <c r="G140" s="33"/>
      <c r="H140" s="33"/>
      <c r="I140" s="33"/>
      <c r="J140" s="162">
        <f>BK140</f>
        <v>0</v>
      </c>
      <c r="K140" s="33"/>
      <c r="L140" s="36"/>
      <c r="M140" s="75"/>
      <c r="N140" s="163"/>
      <c r="O140" s="76"/>
      <c r="P140" s="164">
        <f>P141+P389+P419+P456+P466</f>
        <v>0</v>
      </c>
      <c r="Q140" s="76"/>
      <c r="R140" s="164">
        <f>R141+R389+R419+R456+R466</f>
        <v>7.9605499999999996</v>
      </c>
      <c r="S140" s="76"/>
      <c r="T140" s="165">
        <f>T141+T389+T419+T456+T466</f>
        <v>7.1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4" t="s">
        <v>72</v>
      </c>
      <c r="AU140" s="14" t="s">
        <v>122</v>
      </c>
      <c r="BK140" s="166">
        <f>BK141+BK389+BK419+BK456+BK466</f>
        <v>0</v>
      </c>
    </row>
    <row r="141" spans="1:65" s="12" customFormat="1" ht="25.9" customHeight="1">
      <c r="B141" s="167"/>
      <c r="C141" s="168"/>
      <c r="D141" s="169" t="s">
        <v>72</v>
      </c>
      <c r="E141" s="170" t="s">
        <v>153</v>
      </c>
      <c r="F141" s="170" t="s">
        <v>154</v>
      </c>
      <c r="G141" s="168"/>
      <c r="H141" s="168"/>
      <c r="I141" s="171"/>
      <c r="J141" s="172">
        <f>BK141</f>
        <v>0</v>
      </c>
      <c r="K141" s="168"/>
      <c r="L141" s="173"/>
      <c r="M141" s="174"/>
      <c r="N141" s="175"/>
      <c r="O141" s="175"/>
      <c r="P141" s="176">
        <f>P142+P267+P296+P307+P315+P345+P352+P383</f>
        <v>0</v>
      </c>
      <c r="Q141" s="175"/>
      <c r="R141" s="176">
        <f>R142+R267+R296+R307+R315+R345+R352+R383</f>
        <v>7.9605499999999996</v>
      </c>
      <c r="S141" s="175"/>
      <c r="T141" s="177">
        <f>T142+T267+T296+T307+T315+T345+T352+T383</f>
        <v>7.1</v>
      </c>
      <c r="AR141" s="178" t="s">
        <v>81</v>
      </c>
      <c r="AT141" s="179" t="s">
        <v>72</v>
      </c>
      <c r="AU141" s="179" t="s">
        <v>73</v>
      </c>
      <c r="AY141" s="178" t="s">
        <v>155</v>
      </c>
      <c r="BK141" s="180">
        <f>BK142+BK267+BK296+BK307+BK315+BK345+BK352+BK383</f>
        <v>0</v>
      </c>
    </row>
    <row r="142" spans="1:65" s="12" customFormat="1" ht="22.9" customHeight="1">
      <c r="B142" s="167"/>
      <c r="C142" s="168"/>
      <c r="D142" s="169" t="s">
        <v>72</v>
      </c>
      <c r="E142" s="181" t="s">
        <v>81</v>
      </c>
      <c r="F142" s="181" t="s">
        <v>156</v>
      </c>
      <c r="G142" s="168"/>
      <c r="H142" s="168"/>
      <c r="I142" s="171"/>
      <c r="J142" s="182">
        <f>BK142</f>
        <v>0</v>
      </c>
      <c r="K142" s="168"/>
      <c r="L142" s="173"/>
      <c r="M142" s="174"/>
      <c r="N142" s="175"/>
      <c r="O142" s="175"/>
      <c r="P142" s="176">
        <f>SUM(P143:P266)</f>
        <v>0</v>
      </c>
      <c r="Q142" s="175"/>
      <c r="R142" s="176">
        <f>SUM(R143:R266)</f>
        <v>0.45128000000000001</v>
      </c>
      <c r="S142" s="175"/>
      <c r="T142" s="177">
        <f>SUM(T143:T266)</f>
        <v>7.1</v>
      </c>
      <c r="AR142" s="178" t="s">
        <v>81</v>
      </c>
      <c r="AT142" s="179" t="s">
        <v>72</v>
      </c>
      <c r="AU142" s="179" t="s">
        <v>81</v>
      </c>
      <c r="AY142" s="178" t="s">
        <v>155</v>
      </c>
      <c r="BK142" s="180">
        <f>SUM(BK143:BK266)</f>
        <v>0</v>
      </c>
    </row>
    <row r="143" spans="1:65" s="2" customFormat="1" ht="49.15" customHeight="1">
      <c r="A143" s="31"/>
      <c r="B143" s="32"/>
      <c r="C143" s="183" t="s">
        <v>81</v>
      </c>
      <c r="D143" s="183" t="s">
        <v>157</v>
      </c>
      <c r="E143" s="184" t="s">
        <v>619</v>
      </c>
      <c r="F143" s="185" t="s">
        <v>620</v>
      </c>
      <c r="G143" s="186" t="s">
        <v>160</v>
      </c>
      <c r="H143" s="187">
        <v>2735</v>
      </c>
      <c r="I143" s="188"/>
      <c r="J143" s="189">
        <f>ROUND(I143*H143,2)</f>
        <v>0</v>
      </c>
      <c r="K143" s="185" t="s">
        <v>161</v>
      </c>
      <c r="L143" s="36"/>
      <c r="M143" s="190" t="s">
        <v>1</v>
      </c>
      <c r="N143" s="191" t="s">
        <v>38</v>
      </c>
      <c r="O143" s="68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162</v>
      </c>
      <c r="AT143" s="194" t="s">
        <v>157</v>
      </c>
      <c r="AU143" s="194" t="s">
        <v>83</v>
      </c>
      <c r="AY143" s="14" t="s">
        <v>155</v>
      </c>
      <c r="BE143" s="195">
        <f>IF(N143="základní",J143,0)</f>
        <v>0</v>
      </c>
      <c r="BF143" s="195">
        <f>IF(N143="snížená",J143,0)</f>
        <v>0</v>
      </c>
      <c r="BG143" s="195">
        <f>IF(N143="zákl. přenesená",J143,0)</f>
        <v>0</v>
      </c>
      <c r="BH143" s="195">
        <f>IF(N143="sníž. přenesená",J143,0)</f>
        <v>0</v>
      </c>
      <c r="BI143" s="195">
        <f>IF(N143="nulová",J143,0)</f>
        <v>0</v>
      </c>
      <c r="BJ143" s="14" t="s">
        <v>81</v>
      </c>
      <c r="BK143" s="195">
        <f>ROUND(I143*H143,2)</f>
        <v>0</v>
      </c>
      <c r="BL143" s="14" t="s">
        <v>162</v>
      </c>
      <c r="BM143" s="194" t="s">
        <v>83</v>
      </c>
    </row>
    <row r="144" spans="1:65" s="2" customFormat="1">
      <c r="A144" s="31"/>
      <c r="B144" s="32"/>
      <c r="C144" s="33"/>
      <c r="D144" s="196" t="s">
        <v>163</v>
      </c>
      <c r="E144" s="33"/>
      <c r="F144" s="197" t="s">
        <v>621</v>
      </c>
      <c r="G144" s="33"/>
      <c r="H144" s="33"/>
      <c r="I144" s="198"/>
      <c r="J144" s="33"/>
      <c r="K144" s="33"/>
      <c r="L144" s="36"/>
      <c r="M144" s="199"/>
      <c r="N144" s="200"/>
      <c r="O144" s="68"/>
      <c r="P144" s="68"/>
      <c r="Q144" s="68"/>
      <c r="R144" s="68"/>
      <c r="S144" s="68"/>
      <c r="T144" s="69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4" t="s">
        <v>163</v>
      </c>
      <c r="AU144" s="14" t="s">
        <v>83</v>
      </c>
    </row>
    <row r="145" spans="1:65" s="2" customFormat="1" ht="16.5" customHeight="1">
      <c r="A145" s="31"/>
      <c r="B145" s="32"/>
      <c r="C145" s="183" t="s">
        <v>622</v>
      </c>
      <c r="D145" s="183" t="s">
        <v>157</v>
      </c>
      <c r="E145" s="184" t="s">
        <v>623</v>
      </c>
      <c r="F145" s="185" t="s">
        <v>624</v>
      </c>
      <c r="G145" s="186" t="s">
        <v>334</v>
      </c>
      <c r="H145" s="187">
        <v>1</v>
      </c>
      <c r="I145" s="188"/>
      <c r="J145" s="189">
        <f>ROUND(I145*H145,2)</f>
        <v>0</v>
      </c>
      <c r="K145" s="185" t="s">
        <v>1</v>
      </c>
      <c r="L145" s="36"/>
      <c r="M145" s="190" t="s">
        <v>1</v>
      </c>
      <c r="N145" s="191" t="s">
        <v>38</v>
      </c>
      <c r="O145" s="68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162</v>
      </c>
      <c r="AT145" s="194" t="s">
        <v>157</v>
      </c>
      <c r="AU145" s="194" t="s">
        <v>83</v>
      </c>
      <c r="AY145" s="14" t="s">
        <v>155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14" t="s">
        <v>81</v>
      </c>
      <c r="BK145" s="195">
        <f>ROUND(I145*H145,2)</f>
        <v>0</v>
      </c>
      <c r="BL145" s="14" t="s">
        <v>162</v>
      </c>
      <c r="BM145" s="194" t="s">
        <v>625</v>
      </c>
    </row>
    <row r="146" spans="1:65" s="2" customFormat="1" ht="29.25">
      <c r="A146" s="31"/>
      <c r="B146" s="32"/>
      <c r="C146" s="33"/>
      <c r="D146" s="201" t="s">
        <v>168</v>
      </c>
      <c r="E146" s="33"/>
      <c r="F146" s="202" t="s">
        <v>626</v>
      </c>
      <c r="G146" s="33"/>
      <c r="H146" s="33"/>
      <c r="I146" s="198"/>
      <c r="J146" s="33"/>
      <c r="K146" s="33"/>
      <c r="L146" s="36"/>
      <c r="M146" s="199"/>
      <c r="N146" s="200"/>
      <c r="O146" s="68"/>
      <c r="P146" s="68"/>
      <c r="Q146" s="68"/>
      <c r="R146" s="68"/>
      <c r="S146" s="68"/>
      <c r="T146" s="69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4" t="s">
        <v>168</v>
      </c>
      <c r="AU146" s="14" t="s">
        <v>83</v>
      </c>
    </row>
    <row r="147" spans="1:65" s="2" customFormat="1" ht="33" customHeight="1">
      <c r="A147" s="31"/>
      <c r="B147" s="32"/>
      <c r="C147" s="183" t="s">
        <v>83</v>
      </c>
      <c r="D147" s="183" t="s">
        <v>157</v>
      </c>
      <c r="E147" s="184" t="s">
        <v>627</v>
      </c>
      <c r="F147" s="185" t="s">
        <v>628</v>
      </c>
      <c r="G147" s="186" t="s">
        <v>290</v>
      </c>
      <c r="H147" s="187">
        <v>50</v>
      </c>
      <c r="I147" s="188"/>
      <c r="J147" s="189">
        <f>ROUND(I147*H147,2)</f>
        <v>0</v>
      </c>
      <c r="K147" s="185" t="s">
        <v>161</v>
      </c>
      <c r="L147" s="36"/>
      <c r="M147" s="190" t="s">
        <v>1</v>
      </c>
      <c r="N147" s="191" t="s">
        <v>38</v>
      </c>
      <c r="O147" s="68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162</v>
      </c>
      <c r="AT147" s="194" t="s">
        <v>157</v>
      </c>
      <c r="AU147" s="194" t="s">
        <v>83</v>
      </c>
      <c r="AY147" s="14" t="s">
        <v>155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14" t="s">
        <v>81</v>
      </c>
      <c r="BK147" s="195">
        <f>ROUND(I147*H147,2)</f>
        <v>0</v>
      </c>
      <c r="BL147" s="14" t="s">
        <v>162</v>
      </c>
      <c r="BM147" s="194" t="s">
        <v>162</v>
      </c>
    </row>
    <row r="148" spans="1:65" s="2" customFormat="1">
      <c r="A148" s="31"/>
      <c r="B148" s="32"/>
      <c r="C148" s="33"/>
      <c r="D148" s="196" t="s">
        <v>163</v>
      </c>
      <c r="E148" s="33"/>
      <c r="F148" s="197" t="s">
        <v>629</v>
      </c>
      <c r="G148" s="33"/>
      <c r="H148" s="33"/>
      <c r="I148" s="198"/>
      <c r="J148" s="33"/>
      <c r="K148" s="33"/>
      <c r="L148" s="36"/>
      <c r="M148" s="199"/>
      <c r="N148" s="200"/>
      <c r="O148" s="68"/>
      <c r="P148" s="68"/>
      <c r="Q148" s="68"/>
      <c r="R148" s="68"/>
      <c r="S148" s="68"/>
      <c r="T148" s="69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4" t="s">
        <v>163</v>
      </c>
      <c r="AU148" s="14" t="s">
        <v>83</v>
      </c>
    </row>
    <row r="149" spans="1:65" s="2" customFormat="1" ht="33" customHeight="1">
      <c r="A149" s="31"/>
      <c r="B149" s="32"/>
      <c r="C149" s="183" t="s">
        <v>170</v>
      </c>
      <c r="D149" s="183" t="s">
        <v>157</v>
      </c>
      <c r="E149" s="184" t="s">
        <v>630</v>
      </c>
      <c r="F149" s="185" t="s">
        <v>631</v>
      </c>
      <c r="G149" s="186" t="s">
        <v>290</v>
      </c>
      <c r="H149" s="187">
        <v>15</v>
      </c>
      <c r="I149" s="188"/>
      <c r="J149" s="189">
        <f>ROUND(I149*H149,2)</f>
        <v>0</v>
      </c>
      <c r="K149" s="185" t="s">
        <v>161</v>
      </c>
      <c r="L149" s="36"/>
      <c r="M149" s="190" t="s">
        <v>1</v>
      </c>
      <c r="N149" s="191" t="s">
        <v>38</v>
      </c>
      <c r="O149" s="68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162</v>
      </c>
      <c r="AT149" s="194" t="s">
        <v>157</v>
      </c>
      <c r="AU149" s="194" t="s">
        <v>83</v>
      </c>
      <c r="AY149" s="14" t="s">
        <v>155</v>
      </c>
      <c r="BE149" s="195">
        <f>IF(N149="základní",J149,0)</f>
        <v>0</v>
      </c>
      <c r="BF149" s="195">
        <f>IF(N149="snížená",J149,0)</f>
        <v>0</v>
      </c>
      <c r="BG149" s="195">
        <f>IF(N149="zákl. přenesená",J149,0)</f>
        <v>0</v>
      </c>
      <c r="BH149" s="195">
        <f>IF(N149="sníž. přenesená",J149,0)</f>
        <v>0</v>
      </c>
      <c r="BI149" s="195">
        <f>IF(N149="nulová",J149,0)</f>
        <v>0</v>
      </c>
      <c r="BJ149" s="14" t="s">
        <v>81</v>
      </c>
      <c r="BK149" s="195">
        <f>ROUND(I149*H149,2)</f>
        <v>0</v>
      </c>
      <c r="BL149" s="14" t="s">
        <v>162</v>
      </c>
      <c r="BM149" s="194" t="s">
        <v>174</v>
      </c>
    </row>
    <row r="150" spans="1:65" s="2" customFormat="1">
      <c r="A150" s="31"/>
      <c r="B150" s="32"/>
      <c r="C150" s="33"/>
      <c r="D150" s="196" t="s">
        <v>163</v>
      </c>
      <c r="E150" s="33"/>
      <c r="F150" s="197" t="s">
        <v>632</v>
      </c>
      <c r="G150" s="33"/>
      <c r="H150" s="33"/>
      <c r="I150" s="198"/>
      <c r="J150" s="33"/>
      <c r="K150" s="33"/>
      <c r="L150" s="36"/>
      <c r="M150" s="199"/>
      <c r="N150" s="200"/>
      <c r="O150" s="68"/>
      <c r="P150" s="68"/>
      <c r="Q150" s="68"/>
      <c r="R150" s="68"/>
      <c r="S150" s="68"/>
      <c r="T150" s="69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4" t="s">
        <v>163</v>
      </c>
      <c r="AU150" s="14" t="s">
        <v>83</v>
      </c>
    </row>
    <row r="151" spans="1:65" s="2" customFormat="1" ht="33" customHeight="1">
      <c r="A151" s="31"/>
      <c r="B151" s="32"/>
      <c r="C151" s="183" t="s">
        <v>162</v>
      </c>
      <c r="D151" s="183" t="s">
        <v>157</v>
      </c>
      <c r="E151" s="184" t="s">
        <v>633</v>
      </c>
      <c r="F151" s="185" t="s">
        <v>634</v>
      </c>
      <c r="G151" s="186" t="s">
        <v>290</v>
      </c>
      <c r="H151" s="187">
        <v>10</v>
      </c>
      <c r="I151" s="188"/>
      <c r="J151" s="189">
        <f>ROUND(I151*H151,2)</f>
        <v>0</v>
      </c>
      <c r="K151" s="185" t="s">
        <v>161</v>
      </c>
      <c r="L151" s="36"/>
      <c r="M151" s="190" t="s">
        <v>1</v>
      </c>
      <c r="N151" s="191" t="s">
        <v>38</v>
      </c>
      <c r="O151" s="68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4" t="s">
        <v>162</v>
      </c>
      <c r="AT151" s="194" t="s">
        <v>157</v>
      </c>
      <c r="AU151" s="194" t="s">
        <v>83</v>
      </c>
      <c r="AY151" s="14" t="s">
        <v>155</v>
      </c>
      <c r="BE151" s="195">
        <f>IF(N151="základní",J151,0)</f>
        <v>0</v>
      </c>
      <c r="BF151" s="195">
        <f>IF(N151="snížená",J151,0)</f>
        <v>0</v>
      </c>
      <c r="BG151" s="195">
        <f>IF(N151="zákl. přenesená",J151,0)</f>
        <v>0</v>
      </c>
      <c r="BH151" s="195">
        <f>IF(N151="sníž. přenesená",J151,0)</f>
        <v>0</v>
      </c>
      <c r="BI151" s="195">
        <f>IF(N151="nulová",J151,0)</f>
        <v>0</v>
      </c>
      <c r="BJ151" s="14" t="s">
        <v>81</v>
      </c>
      <c r="BK151" s="195">
        <f>ROUND(I151*H151,2)</f>
        <v>0</v>
      </c>
      <c r="BL151" s="14" t="s">
        <v>162</v>
      </c>
      <c r="BM151" s="194" t="s">
        <v>178</v>
      </c>
    </row>
    <row r="152" spans="1:65" s="2" customFormat="1">
      <c r="A152" s="31"/>
      <c r="B152" s="32"/>
      <c r="C152" s="33"/>
      <c r="D152" s="196" t="s">
        <v>163</v>
      </c>
      <c r="E152" s="33"/>
      <c r="F152" s="197" t="s">
        <v>635</v>
      </c>
      <c r="G152" s="33"/>
      <c r="H152" s="33"/>
      <c r="I152" s="198"/>
      <c r="J152" s="33"/>
      <c r="K152" s="33"/>
      <c r="L152" s="36"/>
      <c r="M152" s="199"/>
      <c r="N152" s="200"/>
      <c r="O152" s="68"/>
      <c r="P152" s="68"/>
      <c r="Q152" s="68"/>
      <c r="R152" s="68"/>
      <c r="S152" s="68"/>
      <c r="T152" s="69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4" t="s">
        <v>163</v>
      </c>
      <c r="AU152" s="14" t="s">
        <v>83</v>
      </c>
    </row>
    <row r="153" spans="1:65" s="2" customFormat="1" ht="24.2" customHeight="1">
      <c r="A153" s="31"/>
      <c r="B153" s="32"/>
      <c r="C153" s="183" t="s">
        <v>180</v>
      </c>
      <c r="D153" s="183" t="s">
        <v>157</v>
      </c>
      <c r="E153" s="184" t="s">
        <v>636</v>
      </c>
      <c r="F153" s="185" t="s">
        <v>637</v>
      </c>
      <c r="G153" s="186" t="s">
        <v>290</v>
      </c>
      <c r="H153" s="187">
        <v>50</v>
      </c>
      <c r="I153" s="188"/>
      <c r="J153" s="189">
        <f>ROUND(I153*H153,2)</f>
        <v>0</v>
      </c>
      <c r="K153" s="185" t="s">
        <v>161</v>
      </c>
      <c r="L153" s="36"/>
      <c r="M153" s="190" t="s">
        <v>1</v>
      </c>
      <c r="N153" s="191" t="s">
        <v>38</v>
      </c>
      <c r="O153" s="68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4" t="s">
        <v>162</v>
      </c>
      <c r="AT153" s="194" t="s">
        <v>157</v>
      </c>
      <c r="AU153" s="194" t="s">
        <v>83</v>
      </c>
      <c r="AY153" s="14" t="s">
        <v>155</v>
      </c>
      <c r="BE153" s="195">
        <f>IF(N153="základní",J153,0)</f>
        <v>0</v>
      </c>
      <c r="BF153" s="195">
        <f>IF(N153="snížená",J153,0)</f>
        <v>0</v>
      </c>
      <c r="BG153" s="195">
        <f>IF(N153="zákl. přenesená",J153,0)</f>
        <v>0</v>
      </c>
      <c r="BH153" s="195">
        <f>IF(N153="sníž. přenesená",J153,0)</f>
        <v>0</v>
      </c>
      <c r="BI153" s="195">
        <f>IF(N153="nulová",J153,0)</f>
        <v>0</v>
      </c>
      <c r="BJ153" s="14" t="s">
        <v>81</v>
      </c>
      <c r="BK153" s="195">
        <f>ROUND(I153*H153,2)</f>
        <v>0</v>
      </c>
      <c r="BL153" s="14" t="s">
        <v>162</v>
      </c>
      <c r="BM153" s="194" t="s">
        <v>183</v>
      </c>
    </row>
    <row r="154" spans="1:65" s="2" customFormat="1">
      <c r="A154" s="31"/>
      <c r="B154" s="32"/>
      <c r="C154" s="33"/>
      <c r="D154" s="196" t="s">
        <v>163</v>
      </c>
      <c r="E154" s="33"/>
      <c r="F154" s="197" t="s">
        <v>638</v>
      </c>
      <c r="G154" s="33"/>
      <c r="H154" s="33"/>
      <c r="I154" s="198"/>
      <c r="J154" s="33"/>
      <c r="K154" s="33"/>
      <c r="L154" s="36"/>
      <c r="M154" s="199"/>
      <c r="N154" s="200"/>
      <c r="O154" s="68"/>
      <c r="P154" s="68"/>
      <c r="Q154" s="68"/>
      <c r="R154" s="68"/>
      <c r="S154" s="68"/>
      <c r="T154" s="69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4" t="s">
        <v>163</v>
      </c>
      <c r="AU154" s="14" t="s">
        <v>83</v>
      </c>
    </row>
    <row r="155" spans="1:65" s="2" customFormat="1" ht="24.2" customHeight="1">
      <c r="A155" s="31"/>
      <c r="B155" s="32"/>
      <c r="C155" s="183" t="s">
        <v>639</v>
      </c>
      <c r="D155" s="183" t="s">
        <v>157</v>
      </c>
      <c r="E155" s="184" t="s">
        <v>640</v>
      </c>
      <c r="F155" s="185" t="s">
        <v>641</v>
      </c>
      <c r="G155" s="186" t="s">
        <v>160</v>
      </c>
      <c r="H155" s="187">
        <v>10</v>
      </c>
      <c r="I155" s="188"/>
      <c r="J155" s="189">
        <f>ROUND(I155*H155,2)</f>
        <v>0</v>
      </c>
      <c r="K155" s="185" t="s">
        <v>161</v>
      </c>
      <c r="L155" s="36"/>
      <c r="M155" s="190" t="s">
        <v>1</v>
      </c>
      <c r="N155" s="191" t="s">
        <v>38</v>
      </c>
      <c r="O155" s="68"/>
      <c r="P155" s="192">
        <f>O155*H155</f>
        <v>0</v>
      </c>
      <c r="Q155" s="192">
        <v>0</v>
      </c>
      <c r="R155" s="192">
        <f>Q155*H155</f>
        <v>0</v>
      </c>
      <c r="S155" s="192">
        <v>0.26</v>
      </c>
      <c r="T155" s="193">
        <f>S155*H155</f>
        <v>2.6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162</v>
      </c>
      <c r="AT155" s="194" t="s">
        <v>157</v>
      </c>
      <c r="AU155" s="194" t="s">
        <v>83</v>
      </c>
      <c r="AY155" s="14" t="s">
        <v>155</v>
      </c>
      <c r="BE155" s="195">
        <f>IF(N155="základní",J155,0)</f>
        <v>0</v>
      </c>
      <c r="BF155" s="195">
        <f>IF(N155="snížená",J155,0)</f>
        <v>0</v>
      </c>
      <c r="BG155" s="195">
        <f>IF(N155="zákl. přenesená",J155,0)</f>
        <v>0</v>
      </c>
      <c r="BH155" s="195">
        <f>IF(N155="sníž. přenesená",J155,0)</f>
        <v>0</v>
      </c>
      <c r="BI155" s="195">
        <f>IF(N155="nulová",J155,0)</f>
        <v>0</v>
      </c>
      <c r="BJ155" s="14" t="s">
        <v>81</v>
      </c>
      <c r="BK155" s="195">
        <f>ROUND(I155*H155,2)</f>
        <v>0</v>
      </c>
      <c r="BL155" s="14" t="s">
        <v>162</v>
      </c>
      <c r="BM155" s="194" t="s">
        <v>642</v>
      </c>
    </row>
    <row r="156" spans="1:65" s="2" customFormat="1">
      <c r="A156" s="31"/>
      <c r="B156" s="32"/>
      <c r="C156" s="33"/>
      <c r="D156" s="196" t="s">
        <v>163</v>
      </c>
      <c r="E156" s="33"/>
      <c r="F156" s="197" t="s">
        <v>643</v>
      </c>
      <c r="G156" s="33"/>
      <c r="H156" s="33"/>
      <c r="I156" s="198"/>
      <c r="J156" s="33"/>
      <c r="K156" s="33"/>
      <c r="L156" s="36"/>
      <c r="M156" s="199"/>
      <c r="N156" s="200"/>
      <c r="O156" s="68"/>
      <c r="P156" s="68"/>
      <c r="Q156" s="68"/>
      <c r="R156" s="68"/>
      <c r="S156" s="68"/>
      <c r="T156" s="69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4" t="s">
        <v>163</v>
      </c>
      <c r="AU156" s="14" t="s">
        <v>83</v>
      </c>
    </row>
    <row r="157" spans="1:65" s="2" customFormat="1" ht="24.2" customHeight="1">
      <c r="A157" s="31"/>
      <c r="B157" s="32"/>
      <c r="C157" s="183" t="s">
        <v>644</v>
      </c>
      <c r="D157" s="183" t="s">
        <v>157</v>
      </c>
      <c r="E157" s="184" t="s">
        <v>645</v>
      </c>
      <c r="F157" s="185" t="s">
        <v>646</v>
      </c>
      <c r="G157" s="186" t="s">
        <v>160</v>
      </c>
      <c r="H157" s="187">
        <v>20</v>
      </c>
      <c r="I157" s="188"/>
      <c r="J157" s="189">
        <f>ROUND(I157*H157,2)</f>
        <v>0</v>
      </c>
      <c r="K157" s="185" t="s">
        <v>161</v>
      </c>
      <c r="L157" s="36"/>
      <c r="M157" s="190" t="s">
        <v>1</v>
      </c>
      <c r="N157" s="191" t="s">
        <v>38</v>
      </c>
      <c r="O157" s="68"/>
      <c r="P157" s="192">
        <f>O157*H157</f>
        <v>0</v>
      </c>
      <c r="Q157" s="192">
        <v>0</v>
      </c>
      <c r="R157" s="192">
        <f>Q157*H157</f>
        <v>0</v>
      </c>
      <c r="S157" s="192">
        <v>0.22500000000000001</v>
      </c>
      <c r="T157" s="193">
        <f>S157*H157</f>
        <v>4.5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162</v>
      </c>
      <c r="AT157" s="194" t="s">
        <v>157</v>
      </c>
      <c r="AU157" s="194" t="s">
        <v>83</v>
      </c>
      <c r="AY157" s="14" t="s">
        <v>155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14" t="s">
        <v>81</v>
      </c>
      <c r="BK157" s="195">
        <f>ROUND(I157*H157,2)</f>
        <v>0</v>
      </c>
      <c r="BL157" s="14" t="s">
        <v>162</v>
      </c>
      <c r="BM157" s="194" t="s">
        <v>647</v>
      </c>
    </row>
    <row r="158" spans="1:65" s="2" customFormat="1">
      <c r="A158" s="31"/>
      <c r="B158" s="32"/>
      <c r="C158" s="33"/>
      <c r="D158" s="196" t="s">
        <v>163</v>
      </c>
      <c r="E158" s="33"/>
      <c r="F158" s="197" t="s">
        <v>648</v>
      </c>
      <c r="G158" s="33"/>
      <c r="H158" s="33"/>
      <c r="I158" s="198"/>
      <c r="J158" s="33"/>
      <c r="K158" s="33"/>
      <c r="L158" s="36"/>
      <c r="M158" s="199"/>
      <c r="N158" s="200"/>
      <c r="O158" s="68"/>
      <c r="P158" s="68"/>
      <c r="Q158" s="68"/>
      <c r="R158" s="68"/>
      <c r="S158" s="68"/>
      <c r="T158" s="69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4" t="s">
        <v>163</v>
      </c>
      <c r="AU158" s="14" t="s">
        <v>83</v>
      </c>
    </row>
    <row r="159" spans="1:65" s="2" customFormat="1" ht="62.65" customHeight="1">
      <c r="A159" s="31"/>
      <c r="B159" s="32"/>
      <c r="C159" s="183" t="s">
        <v>174</v>
      </c>
      <c r="D159" s="183" t="s">
        <v>157</v>
      </c>
      <c r="E159" s="184" t="s">
        <v>165</v>
      </c>
      <c r="F159" s="185" t="s">
        <v>166</v>
      </c>
      <c r="G159" s="186" t="s">
        <v>160</v>
      </c>
      <c r="H159" s="187">
        <v>1257</v>
      </c>
      <c r="I159" s="188"/>
      <c r="J159" s="189">
        <f>ROUND(I159*H159,2)</f>
        <v>0</v>
      </c>
      <c r="K159" s="185" t="s">
        <v>161</v>
      </c>
      <c r="L159" s="36"/>
      <c r="M159" s="190" t="s">
        <v>1</v>
      </c>
      <c r="N159" s="191" t="s">
        <v>38</v>
      </c>
      <c r="O159" s="68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4" t="s">
        <v>162</v>
      </c>
      <c r="AT159" s="194" t="s">
        <v>157</v>
      </c>
      <c r="AU159" s="194" t="s">
        <v>83</v>
      </c>
      <c r="AY159" s="14" t="s">
        <v>155</v>
      </c>
      <c r="BE159" s="195">
        <f>IF(N159="základní",J159,0)</f>
        <v>0</v>
      </c>
      <c r="BF159" s="195">
        <f>IF(N159="snížená",J159,0)</f>
        <v>0</v>
      </c>
      <c r="BG159" s="195">
        <f>IF(N159="zákl. přenesená",J159,0)</f>
        <v>0</v>
      </c>
      <c r="BH159" s="195">
        <f>IF(N159="sníž. přenesená",J159,0)</f>
        <v>0</v>
      </c>
      <c r="BI159" s="195">
        <f>IF(N159="nulová",J159,0)</f>
        <v>0</v>
      </c>
      <c r="BJ159" s="14" t="s">
        <v>81</v>
      </c>
      <c r="BK159" s="195">
        <f>ROUND(I159*H159,2)</f>
        <v>0</v>
      </c>
      <c r="BL159" s="14" t="s">
        <v>162</v>
      </c>
      <c r="BM159" s="194" t="s">
        <v>8</v>
      </c>
    </row>
    <row r="160" spans="1:65" s="2" customFormat="1">
      <c r="A160" s="31"/>
      <c r="B160" s="32"/>
      <c r="C160" s="33"/>
      <c r="D160" s="196" t="s">
        <v>163</v>
      </c>
      <c r="E160" s="33"/>
      <c r="F160" s="197" t="s">
        <v>167</v>
      </c>
      <c r="G160" s="33"/>
      <c r="H160" s="33"/>
      <c r="I160" s="198"/>
      <c r="J160" s="33"/>
      <c r="K160" s="33"/>
      <c r="L160" s="36"/>
      <c r="M160" s="199"/>
      <c r="N160" s="200"/>
      <c r="O160" s="68"/>
      <c r="P160" s="68"/>
      <c r="Q160" s="68"/>
      <c r="R160" s="68"/>
      <c r="S160" s="68"/>
      <c r="T160" s="69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4" t="s">
        <v>163</v>
      </c>
      <c r="AU160" s="14" t="s">
        <v>83</v>
      </c>
    </row>
    <row r="161" spans="1:65" s="2" customFormat="1" ht="19.5">
      <c r="A161" s="31"/>
      <c r="B161" s="32"/>
      <c r="C161" s="33"/>
      <c r="D161" s="201" t="s">
        <v>168</v>
      </c>
      <c r="E161" s="33"/>
      <c r="F161" s="202" t="s">
        <v>649</v>
      </c>
      <c r="G161" s="33"/>
      <c r="H161" s="33"/>
      <c r="I161" s="198"/>
      <c r="J161" s="33"/>
      <c r="K161" s="33"/>
      <c r="L161" s="36"/>
      <c r="M161" s="199"/>
      <c r="N161" s="200"/>
      <c r="O161" s="68"/>
      <c r="P161" s="68"/>
      <c r="Q161" s="68"/>
      <c r="R161" s="68"/>
      <c r="S161" s="68"/>
      <c r="T161" s="69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4" t="s">
        <v>168</v>
      </c>
      <c r="AU161" s="14" t="s">
        <v>83</v>
      </c>
    </row>
    <row r="162" spans="1:65" s="2" customFormat="1" ht="55.5" customHeight="1">
      <c r="A162" s="31"/>
      <c r="B162" s="32"/>
      <c r="C162" s="183" t="s">
        <v>199</v>
      </c>
      <c r="D162" s="183" t="s">
        <v>157</v>
      </c>
      <c r="E162" s="184" t="s">
        <v>650</v>
      </c>
      <c r="F162" s="185" t="s">
        <v>651</v>
      </c>
      <c r="G162" s="186" t="s">
        <v>160</v>
      </c>
      <c r="H162" s="187">
        <v>26</v>
      </c>
      <c r="I162" s="188"/>
      <c r="J162" s="189">
        <f>ROUND(I162*H162,2)</f>
        <v>0</v>
      </c>
      <c r="K162" s="185" t="s">
        <v>161</v>
      </c>
      <c r="L162" s="36"/>
      <c r="M162" s="190" t="s">
        <v>1</v>
      </c>
      <c r="N162" s="191" t="s">
        <v>38</v>
      </c>
      <c r="O162" s="68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162</v>
      </c>
      <c r="AT162" s="194" t="s">
        <v>157</v>
      </c>
      <c r="AU162" s="194" t="s">
        <v>83</v>
      </c>
      <c r="AY162" s="14" t="s">
        <v>155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14" t="s">
        <v>81</v>
      </c>
      <c r="BK162" s="195">
        <f>ROUND(I162*H162,2)</f>
        <v>0</v>
      </c>
      <c r="BL162" s="14" t="s">
        <v>162</v>
      </c>
      <c r="BM162" s="194" t="s">
        <v>202</v>
      </c>
    </row>
    <row r="163" spans="1:65" s="2" customFormat="1">
      <c r="A163" s="31"/>
      <c r="B163" s="32"/>
      <c r="C163" s="33"/>
      <c r="D163" s="196" t="s">
        <v>163</v>
      </c>
      <c r="E163" s="33"/>
      <c r="F163" s="197" t="s">
        <v>652</v>
      </c>
      <c r="G163" s="33"/>
      <c r="H163" s="33"/>
      <c r="I163" s="198"/>
      <c r="J163" s="33"/>
      <c r="K163" s="33"/>
      <c r="L163" s="36"/>
      <c r="M163" s="199"/>
      <c r="N163" s="200"/>
      <c r="O163" s="68"/>
      <c r="P163" s="68"/>
      <c r="Q163" s="68"/>
      <c r="R163" s="68"/>
      <c r="S163" s="68"/>
      <c r="T163" s="69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4" t="s">
        <v>163</v>
      </c>
      <c r="AU163" s="14" t="s">
        <v>83</v>
      </c>
    </row>
    <row r="164" spans="1:65" s="2" customFormat="1" ht="19.5">
      <c r="A164" s="31"/>
      <c r="B164" s="32"/>
      <c r="C164" s="33"/>
      <c r="D164" s="201" t="s">
        <v>168</v>
      </c>
      <c r="E164" s="33"/>
      <c r="F164" s="202" t="s">
        <v>653</v>
      </c>
      <c r="G164" s="33"/>
      <c r="H164" s="33"/>
      <c r="I164" s="198"/>
      <c r="J164" s="33"/>
      <c r="K164" s="33"/>
      <c r="L164" s="36"/>
      <c r="M164" s="199"/>
      <c r="N164" s="200"/>
      <c r="O164" s="68"/>
      <c r="P164" s="68"/>
      <c r="Q164" s="68"/>
      <c r="R164" s="68"/>
      <c r="S164" s="68"/>
      <c r="T164" s="69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4" t="s">
        <v>168</v>
      </c>
      <c r="AU164" s="14" t="s">
        <v>83</v>
      </c>
    </row>
    <row r="165" spans="1:65" s="2" customFormat="1" ht="24.2" customHeight="1">
      <c r="A165" s="31"/>
      <c r="B165" s="32"/>
      <c r="C165" s="183" t="s">
        <v>178</v>
      </c>
      <c r="D165" s="183" t="s">
        <v>157</v>
      </c>
      <c r="E165" s="184" t="s">
        <v>654</v>
      </c>
      <c r="F165" s="185" t="s">
        <v>655</v>
      </c>
      <c r="G165" s="186" t="s">
        <v>290</v>
      </c>
      <c r="H165" s="187">
        <v>15</v>
      </c>
      <c r="I165" s="188"/>
      <c r="J165" s="189">
        <f>ROUND(I165*H165,2)</f>
        <v>0</v>
      </c>
      <c r="K165" s="185" t="s">
        <v>161</v>
      </c>
      <c r="L165" s="36"/>
      <c r="M165" s="190" t="s">
        <v>1</v>
      </c>
      <c r="N165" s="191" t="s">
        <v>38</v>
      </c>
      <c r="O165" s="68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4" t="s">
        <v>162</v>
      </c>
      <c r="AT165" s="194" t="s">
        <v>157</v>
      </c>
      <c r="AU165" s="194" t="s">
        <v>83</v>
      </c>
      <c r="AY165" s="14" t="s">
        <v>155</v>
      </c>
      <c r="BE165" s="195">
        <f>IF(N165="základní",J165,0)</f>
        <v>0</v>
      </c>
      <c r="BF165" s="195">
        <f>IF(N165="snížená",J165,0)</f>
        <v>0</v>
      </c>
      <c r="BG165" s="195">
        <f>IF(N165="zákl. přenesená",J165,0)</f>
        <v>0</v>
      </c>
      <c r="BH165" s="195">
        <f>IF(N165="sníž. přenesená",J165,0)</f>
        <v>0</v>
      </c>
      <c r="BI165" s="195">
        <f>IF(N165="nulová",J165,0)</f>
        <v>0</v>
      </c>
      <c r="BJ165" s="14" t="s">
        <v>81</v>
      </c>
      <c r="BK165" s="195">
        <f>ROUND(I165*H165,2)</f>
        <v>0</v>
      </c>
      <c r="BL165" s="14" t="s">
        <v>162</v>
      </c>
      <c r="BM165" s="194" t="s">
        <v>206</v>
      </c>
    </row>
    <row r="166" spans="1:65" s="2" customFormat="1">
      <c r="A166" s="31"/>
      <c r="B166" s="32"/>
      <c r="C166" s="33"/>
      <c r="D166" s="196" t="s">
        <v>163</v>
      </c>
      <c r="E166" s="33"/>
      <c r="F166" s="197" t="s">
        <v>656</v>
      </c>
      <c r="G166" s="33"/>
      <c r="H166" s="33"/>
      <c r="I166" s="198"/>
      <c r="J166" s="33"/>
      <c r="K166" s="33"/>
      <c r="L166" s="36"/>
      <c r="M166" s="199"/>
      <c r="N166" s="200"/>
      <c r="O166" s="68"/>
      <c r="P166" s="68"/>
      <c r="Q166" s="68"/>
      <c r="R166" s="68"/>
      <c r="S166" s="68"/>
      <c r="T166" s="69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4" t="s">
        <v>163</v>
      </c>
      <c r="AU166" s="14" t="s">
        <v>83</v>
      </c>
    </row>
    <row r="167" spans="1:65" s="2" customFormat="1" ht="33" customHeight="1">
      <c r="A167" s="31"/>
      <c r="B167" s="32"/>
      <c r="C167" s="183" t="s">
        <v>208</v>
      </c>
      <c r="D167" s="183" t="s">
        <v>157</v>
      </c>
      <c r="E167" s="184" t="s">
        <v>657</v>
      </c>
      <c r="F167" s="185" t="s">
        <v>658</v>
      </c>
      <c r="G167" s="186" t="s">
        <v>290</v>
      </c>
      <c r="H167" s="187">
        <v>10</v>
      </c>
      <c r="I167" s="188"/>
      <c r="J167" s="189">
        <f>ROUND(I167*H167,2)</f>
        <v>0</v>
      </c>
      <c r="K167" s="185" t="s">
        <v>161</v>
      </c>
      <c r="L167" s="36"/>
      <c r="M167" s="190" t="s">
        <v>1</v>
      </c>
      <c r="N167" s="191" t="s">
        <v>38</v>
      </c>
      <c r="O167" s="68"/>
      <c r="P167" s="192">
        <f>O167*H167</f>
        <v>0</v>
      </c>
      <c r="Q167" s="192">
        <v>0</v>
      </c>
      <c r="R167" s="192">
        <f>Q167*H167</f>
        <v>0</v>
      </c>
      <c r="S167" s="192">
        <v>0</v>
      </c>
      <c r="T167" s="193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4" t="s">
        <v>162</v>
      </c>
      <c r="AT167" s="194" t="s">
        <v>157</v>
      </c>
      <c r="AU167" s="194" t="s">
        <v>83</v>
      </c>
      <c r="AY167" s="14" t="s">
        <v>155</v>
      </c>
      <c r="BE167" s="195">
        <f>IF(N167="základní",J167,0)</f>
        <v>0</v>
      </c>
      <c r="BF167" s="195">
        <f>IF(N167="snížená",J167,0)</f>
        <v>0</v>
      </c>
      <c r="BG167" s="195">
        <f>IF(N167="zákl. přenesená",J167,0)</f>
        <v>0</v>
      </c>
      <c r="BH167" s="195">
        <f>IF(N167="sníž. přenesená",J167,0)</f>
        <v>0</v>
      </c>
      <c r="BI167" s="195">
        <f>IF(N167="nulová",J167,0)</f>
        <v>0</v>
      </c>
      <c r="BJ167" s="14" t="s">
        <v>81</v>
      </c>
      <c r="BK167" s="195">
        <f>ROUND(I167*H167,2)</f>
        <v>0</v>
      </c>
      <c r="BL167" s="14" t="s">
        <v>162</v>
      </c>
      <c r="BM167" s="194" t="s">
        <v>211</v>
      </c>
    </row>
    <row r="168" spans="1:65" s="2" customFormat="1">
      <c r="A168" s="31"/>
      <c r="B168" s="32"/>
      <c r="C168" s="33"/>
      <c r="D168" s="196" t="s">
        <v>163</v>
      </c>
      <c r="E168" s="33"/>
      <c r="F168" s="197" t="s">
        <v>659</v>
      </c>
      <c r="G168" s="33"/>
      <c r="H168" s="33"/>
      <c r="I168" s="198"/>
      <c r="J168" s="33"/>
      <c r="K168" s="33"/>
      <c r="L168" s="36"/>
      <c r="M168" s="199"/>
      <c r="N168" s="200"/>
      <c r="O168" s="68"/>
      <c r="P168" s="68"/>
      <c r="Q168" s="68"/>
      <c r="R168" s="68"/>
      <c r="S168" s="68"/>
      <c r="T168" s="69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4" t="s">
        <v>163</v>
      </c>
      <c r="AU168" s="14" t="s">
        <v>83</v>
      </c>
    </row>
    <row r="169" spans="1:65" s="2" customFormat="1" ht="66.75" customHeight="1">
      <c r="A169" s="31"/>
      <c r="B169" s="32"/>
      <c r="C169" s="183" t="s">
        <v>183</v>
      </c>
      <c r="D169" s="183" t="s">
        <v>157</v>
      </c>
      <c r="E169" s="184" t="s">
        <v>660</v>
      </c>
      <c r="F169" s="185" t="s">
        <v>661</v>
      </c>
      <c r="G169" s="186" t="s">
        <v>160</v>
      </c>
      <c r="H169" s="187">
        <v>25.9</v>
      </c>
      <c r="I169" s="188"/>
      <c r="J169" s="189">
        <f>ROUND(I169*H169,2)</f>
        <v>0</v>
      </c>
      <c r="K169" s="185" t="s">
        <v>161</v>
      </c>
      <c r="L169" s="36"/>
      <c r="M169" s="190" t="s">
        <v>1</v>
      </c>
      <c r="N169" s="191" t="s">
        <v>38</v>
      </c>
      <c r="O169" s="68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4" t="s">
        <v>162</v>
      </c>
      <c r="AT169" s="194" t="s">
        <v>157</v>
      </c>
      <c r="AU169" s="194" t="s">
        <v>83</v>
      </c>
      <c r="AY169" s="14" t="s">
        <v>155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14" t="s">
        <v>81</v>
      </c>
      <c r="BK169" s="195">
        <f>ROUND(I169*H169,2)</f>
        <v>0</v>
      </c>
      <c r="BL169" s="14" t="s">
        <v>162</v>
      </c>
      <c r="BM169" s="194" t="s">
        <v>215</v>
      </c>
    </row>
    <row r="170" spans="1:65" s="2" customFormat="1">
      <c r="A170" s="31"/>
      <c r="B170" s="32"/>
      <c r="C170" s="33"/>
      <c r="D170" s="196" t="s">
        <v>163</v>
      </c>
      <c r="E170" s="33"/>
      <c r="F170" s="197" t="s">
        <v>662</v>
      </c>
      <c r="G170" s="33"/>
      <c r="H170" s="33"/>
      <c r="I170" s="198"/>
      <c r="J170" s="33"/>
      <c r="K170" s="33"/>
      <c r="L170" s="36"/>
      <c r="M170" s="199"/>
      <c r="N170" s="200"/>
      <c r="O170" s="68"/>
      <c r="P170" s="68"/>
      <c r="Q170" s="68"/>
      <c r="R170" s="68"/>
      <c r="S170" s="68"/>
      <c r="T170" s="69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4" t="s">
        <v>163</v>
      </c>
      <c r="AU170" s="14" t="s">
        <v>83</v>
      </c>
    </row>
    <row r="171" spans="1:65" s="2" customFormat="1" ht="55.5" customHeight="1">
      <c r="A171" s="31"/>
      <c r="B171" s="32"/>
      <c r="C171" s="183" t="s">
        <v>227</v>
      </c>
      <c r="D171" s="183" t="s">
        <v>157</v>
      </c>
      <c r="E171" s="184" t="s">
        <v>663</v>
      </c>
      <c r="F171" s="185" t="s">
        <v>664</v>
      </c>
      <c r="G171" s="186" t="s">
        <v>160</v>
      </c>
      <c r="H171" s="187">
        <v>335</v>
      </c>
      <c r="I171" s="188"/>
      <c r="J171" s="189">
        <f>ROUND(I171*H171,2)</f>
        <v>0</v>
      </c>
      <c r="K171" s="185" t="s">
        <v>161</v>
      </c>
      <c r="L171" s="36"/>
      <c r="M171" s="190" t="s">
        <v>1</v>
      </c>
      <c r="N171" s="191" t="s">
        <v>38</v>
      </c>
      <c r="O171" s="68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4" t="s">
        <v>162</v>
      </c>
      <c r="AT171" s="194" t="s">
        <v>157</v>
      </c>
      <c r="AU171" s="194" t="s">
        <v>83</v>
      </c>
      <c r="AY171" s="14" t="s">
        <v>155</v>
      </c>
      <c r="BE171" s="195">
        <f>IF(N171="základní",J171,0)</f>
        <v>0</v>
      </c>
      <c r="BF171" s="195">
        <f>IF(N171="snížená",J171,0)</f>
        <v>0</v>
      </c>
      <c r="BG171" s="195">
        <f>IF(N171="zákl. přenesená",J171,0)</f>
        <v>0</v>
      </c>
      <c r="BH171" s="195">
        <f>IF(N171="sníž. přenesená",J171,0)</f>
        <v>0</v>
      </c>
      <c r="BI171" s="195">
        <f>IF(N171="nulová",J171,0)</f>
        <v>0</v>
      </c>
      <c r="BJ171" s="14" t="s">
        <v>81</v>
      </c>
      <c r="BK171" s="195">
        <f>ROUND(I171*H171,2)</f>
        <v>0</v>
      </c>
      <c r="BL171" s="14" t="s">
        <v>162</v>
      </c>
      <c r="BM171" s="194" t="s">
        <v>230</v>
      </c>
    </row>
    <row r="172" spans="1:65" s="2" customFormat="1">
      <c r="A172" s="31"/>
      <c r="B172" s="32"/>
      <c r="C172" s="33"/>
      <c r="D172" s="196" t="s">
        <v>163</v>
      </c>
      <c r="E172" s="33"/>
      <c r="F172" s="197" t="s">
        <v>665</v>
      </c>
      <c r="G172" s="33"/>
      <c r="H172" s="33"/>
      <c r="I172" s="198"/>
      <c r="J172" s="33"/>
      <c r="K172" s="33"/>
      <c r="L172" s="36"/>
      <c r="M172" s="199"/>
      <c r="N172" s="200"/>
      <c r="O172" s="68"/>
      <c r="P172" s="68"/>
      <c r="Q172" s="68"/>
      <c r="R172" s="68"/>
      <c r="S172" s="68"/>
      <c r="T172" s="69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T172" s="14" t="s">
        <v>163</v>
      </c>
      <c r="AU172" s="14" t="s">
        <v>83</v>
      </c>
    </row>
    <row r="173" spans="1:65" s="2" customFormat="1" ht="55.5" customHeight="1">
      <c r="A173" s="31"/>
      <c r="B173" s="32"/>
      <c r="C173" s="183" t="s">
        <v>8</v>
      </c>
      <c r="D173" s="183" t="s">
        <v>157</v>
      </c>
      <c r="E173" s="184" t="s">
        <v>666</v>
      </c>
      <c r="F173" s="185" t="s">
        <v>667</v>
      </c>
      <c r="G173" s="186" t="s">
        <v>160</v>
      </c>
      <c r="H173" s="187">
        <v>1257</v>
      </c>
      <c r="I173" s="188"/>
      <c r="J173" s="189">
        <f>ROUND(I173*H173,2)</f>
        <v>0</v>
      </c>
      <c r="K173" s="185" t="s">
        <v>161</v>
      </c>
      <c r="L173" s="36"/>
      <c r="M173" s="190" t="s">
        <v>1</v>
      </c>
      <c r="N173" s="191" t="s">
        <v>38</v>
      </c>
      <c r="O173" s="68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4" t="s">
        <v>162</v>
      </c>
      <c r="AT173" s="194" t="s">
        <v>157</v>
      </c>
      <c r="AU173" s="194" t="s">
        <v>83</v>
      </c>
      <c r="AY173" s="14" t="s">
        <v>155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14" t="s">
        <v>81</v>
      </c>
      <c r="BK173" s="195">
        <f>ROUND(I173*H173,2)</f>
        <v>0</v>
      </c>
      <c r="BL173" s="14" t="s">
        <v>162</v>
      </c>
      <c r="BM173" s="194" t="s">
        <v>236</v>
      </c>
    </row>
    <row r="174" spans="1:65" s="2" customFormat="1">
      <c r="A174" s="31"/>
      <c r="B174" s="32"/>
      <c r="C174" s="33"/>
      <c r="D174" s="196" t="s">
        <v>163</v>
      </c>
      <c r="E174" s="33"/>
      <c r="F174" s="197" t="s">
        <v>668</v>
      </c>
      <c r="G174" s="33"/>
      <c r="H174" s="33"/>
      <c r="I174" s="198"/>
      <c r="J174" s="33"/>
      <c r="K174" s="33"/>
      <c r="L174" s="36"/>
      <c r="M174" s="199"/>
      <c r="N174" s="200"/>
      <c r="O174" s="68"/>
      <c r="P174" s="68"/>
      <c r="Q174" s="68"/>
      <c r="R174" s="68"/>
      <c r="S174" s="68"/>
      <c r="T174" s="69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4" t="s">
        <v>163</v>
      </c>
      <c r="AU174" s="14" t="s">
        <v>83</v>
      </c>
    </row>
    <row r="175" spans="1:65" s="2" customFormat="1" ht="29.25">
      <c r="A175" s="31"/>
      <c r="B175" s="32"/>
      <c r="C175" s="33"/>
      <c r="D175" s="201" t="s">
        <v>168</v>
      </c>
      <c r="E175" s="33"/>
      <c r="F175" s="202" t="s">
        <v>669</v>
      </c>
      <c r="G175" s="33"/>
      <c r="H175" s="33"/>
      <c r="I175" s="198"/>
      <c r="J175" s="33"/>
      <c r="K175" s="33"/>
      <c r="L175" s="36"/>
      <c r="M175" s="199"/>
      <c r="N175" s="200"/>
      <c r="O175" s="68"/>
      <c r="P175" s="68"/>
      <c r="Q175" s="68"/>
      <c r="R175" s="68"/>
      <c r="S175" s="68"/>
      <c r="T175" s="69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T175" s="14" t="s">
        <v>168</v>
      </c>
      <c r="AU175" s="14" t="s">
        <v>83</v>
      </c>
    </row>
    <row r="176" spans="1:65" s="2" customFormat="1" ht="49.15" customHeight="1">
      <c r="A176" s="31"/>
      <c r="B176" s="32"/>
      <c r="C176" s="183" t="s">
        <v>237</v>
      </c>
      <c r="D176" s="183" t="s">
        <v>157</v>
      </c>
      <c r="E176" s="184" t="s">
        <v>171</v>
      </c>
      <c r="F176" s="185" t="s">
        <v>172</v>
      </c>
      <c r="G176" s="186" t="s">
        <v>173</v>
      </c>
      <c r="H176" s="187">
        <v>30</v>
      </c>
      <c r="I176" s="188"/>
      <c r="J176" s="189">
        <f>ROUND(I176*H176,2)</f>
        <v>0</v>
      </c>
      <c r="K176" s="185" t="s">
        <v>161</v>
      </c>
      <c r="L176" s="36"/>
      <c r="M176" s="190" t="s">
        <v>1</v>
      </c>
      <c r="N176" s="191" t="s">
        <v>38</v>
      </c>
      <c r="O176" s="68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4" t="s">
        <v>162</v>
      </c>
      <c r="AT176" s="194" t="s">
        <v>157</v>
      </c>
      <c r="AU176" s="194" t="s">
        <v>83</v>
      </c>
      <c r="AY176" s="14" t="s">
        <v>155</v>
      </c>
      <c r="BE176" s="195">
        <f>IF(N176="základní",J176,0)</f>
        <v>0</v>
      </c>
      <c r="BF176" s="195">
        <f>IF(N176="snížená",J176,0)</f>
        <v>0</v>
      </c>
      <c r="BG176" s="195">
        <f>IF(N176="zákl. přenesená",J176,0)</f>
        <v>0</v>
      </c>
      <c r="BH176" s="195">
        <f>IF(N176="sníž. přenesená",J176,0)</f>
        <v>0</v>
      </c>
      <c r="BI176" s="195">
        <f>IF(N176="nulová",J176,0)</f>
        <v>0</v>
      </c>
      <c r="BJ176" s="14" t="s">
        <v>81</v>
      </c>
      <c r="BK176" s="195">
        <f>ROUND(I176*H176,2)</f>
        <v>0</v>
      </c>
      <c r="BL176" s="14" t="s">
        <v>162</v>
      </c>
      <c r="BM176" s="194" t="s">
        <v>240</v>
      </c>
    </row>
    <row r="177" spans="1:65" s="2" customFormat="1">
      <c r="A177" s="31"/>
      <c r="B177" s="32"/>
      <c r="C177" s="33"/>
      <c r="D177" s="196" t="s">
        <v>163</v>
      </c>
      <c r="E177" s="33"/>
      <c r="F177" s="197" t="s">
        <v>175</v>
      </c>
      <c r="G177" s="33"/>
      <c r="H177" s="33"/>
      <c r="I177" s="198"/>
      <c r="J177" s="33"/>
      <c r="K177" s="33"/>
      <c r="L177" s="36"/>
      <c r="M177" s="199"/>
      <c r="N177" s="200"/>
      <c r="O177" s="68"/>
      <c r="P177" s="68"/>
      <c r="Q177" s="68"/>
      <c r="R177" s="68"/>
      <c r="S177" s="68"/>
      <c r="T177" s="69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4" t="s">
        <v>163</v>
      </c>
      <c r="AU177" s="14" t="s">
        <v>83</v>
      </c>
    </row>
    <row r="178" spans="1:65" s="2" customFormat="1" ht="49.15" customHeight="1">
      <c r="A178" s="31"/>
      <c r="B178" s="32"/>
      <c r="C178" s="183" t="s">
        <v>202</v>
      </c>
      <c r="D178" s="183" t="s">
        <v>157</v>
      </c>
      <c r="E178" s="184" t="s">
        <v>171</v>
      </c>
      <c r="F178" s="185" t="s">
        <v>172</v>
      </c>
      <c r="G178" s="186" t="s">
        <v>173</v>
      </c>
      <c r="H178" s="187">
        <v>270</v>
      </c>
      <c r="I178" s="188"/>
      <c r="J178" s="189">
        <f>ROUND(I178*H178,2)</f>
        <v>0</v>
      </c>
      <c r="K178" s="185" t="s">
        <v>161</v>
      </c>
      <c r="L178" s="36"/>
      <c r="M178" s="190" t="s">
        <v>1</v>
      </c>
      <c r="N178" s="191" t="s">
        <v>38</v>
      </c>
      <c r="O178" s="68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4" t="s">
        <v>162</v>
      </c>
      <c r="AT178" s="194" t="s">
        <v>157</v>
      </c>
      <c r="AU178" s="194" t="s">
        <v>83</v>
      </c>
      <c r="AY178" s="14" t="s">
        <v>155</v>
      </c>
      <c r="BE178" s="195">
        <f>IF(N178="základní",J178,0)</f>
        <v>0</v>
      </c>
      <c r="BF178" s="195">
        <f>IF(N178="snížená",J178,0)</f>
        <v>0</v>
      </c>
      <c r="BG178" s="195">
        <f>IF(N178="zákl. přenesená",J178,0)</f>
        <v>0</v>
      </c>
      <c r="BH178" s="195">
        <f>IF(N178="sníž. přenesená",J178,0)</f>
        <v>0</v>
      </c>
      <c r="BI178" s="195">
        <f>IF(N178="nulová",J178,0)</f>
        <v>0</v>
      </c>
      <c r="BJ178" s="14" t="s">
        <v>81</v>
      </c>
      <c r="BK178" s="195">
        <f>ROUND(I178*H178,2)</f>
        <v>0</v>
      </c>
      <c r="BL178" s="14" t="s">
        <v>162</v>
      </c>
      <c r="BM178" s="194" t="s">
        <v>244</v>
      </c>
    </row>
    <row r="179" spans="1:65" s="2" customFormat="1">
      <c r="A179" s="31"/>
      <c r="B179" s="32"/>
      <c r="C179" s="33"/>
      <c r="D179" s="196" t="s">
        <v>163</v>
      </c>
      <c r="E179" s="33"/>
      <c r="F179" s="197" t="s">
        <v>175</v>
      </c>
      <c r="G179" s="33"/>
      <c r="H179" s="33"/>
      <c r="I179" s="198"/>
      <c r="J179" s="33"/>
      <c r="K179" s="33"/>
      <c r="L179" s="36"/>
      <c r="M179" s="199"/>
      <c r="N179" s="200"/>
      <c r="O179" s="68"/>
      <c r="P179" s="68"/>
      <c r="Q179" s="68"/>
      <c r="R179" s="68"/>
      <c r="S179" s="68"/>
      <c r="T179" s="69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T179" s="14" t="s">
        <v>163</v>
      </c>
      <c r="AU179" s="14" t="s">
        <v>83</v>
      </c>
    </row>
    <row r="180" spans="1:65" s="2" customFormat="1" ht="24.2" customHeight="1">
      <c r="A180" s="31"/>
      <c r="B180" s="32"/>
      <c r="C180" s="183" t="s">
        <v>245</v>
      </c>
      <c r="D180" s="183" t="s">
        <v>157</v>
      </c>
      <c r="E180" s="184" t="s">
        <v>186</v>
      </c>
      <c r="F180" s="185" t="s">
        <v>187</v>
      </c>
      <c r="G180" s="186" t="s">
        <v>188</v>
      </c>
      <c r="H180" s="187">
        <v>60</v>
      </c>
      <c r="I180" s="188"/>
      <c r="J180" s="189">
        <f>ROUND(I180*H180,2)</f>
        <v>0</v>
      </c>
      <c r="K180" s="185" t="s">
        <v>161</v>
      </c>
      <c r="L180" s="36"/>
      <c r="M180" s="190" t="s">
        <v>1</v>
      </c>
      <c r="N180" s="191" t="s">
        <v>38</v>
      </c>
      <c r="O180" s="68"/>
      <c r="P180" s="192">
        <f>O180*H180</f>
        <v>0</v>
      </c>
      <c r="Q180" s="192">
        <v>0</v>
      </c>
      <c r="R180" s="192">
        <f>Q180*H180</f>
        <v>0</v>
      </c>
      <c r="S180" s="192">
        <v>0</v>
      </c>
      <c r="T180" s="193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4" t="s">
        <v>162</v>
      </c>
      <c r="AT180" s="194" t="s">
        <v>157</v>
      </c>
      <c r="AU180" s="194" t="s">
        <v>83</v>
      </c>
      <c r="AY180" s="14" t="s">
        <v>155</v>
      </c>
      <c r="BE180" s="195">
        <f>IF(N180="základní",J180,0)</f>
        <v>0</v>
      </c>
      <c r="BF180" s="195">
        <f>IF(N180="snížená",J180,0)</f>
        <v>0</v>
      </c>
      <c r="BG180" s="195">
        <f>IF(N180="zákl. přenesená",J180,0)</f>
        <v>0</v>
      </c>
      <c r="BH180" s="195">
        <f>IF(N180="sníž. přenesená",J180,0)</f>
        <v>0</v>
      </c>
      <c r="BI180" s="195">
        <f>IF(N180="nulová",J180,0)</f>
        <v>0</v>
      </c>
      <c r="BJ180" s="14" t="s">
        <v>81</v>
      </c>
      <c r="BK180" s="195">
        <f>ROUND(I180*H180,2)</f>
        <v>0</v>
      </c>
      <c r="BL180" s="14" t="s">
        <v>162</v>
      </c>
      <c r="BM180" s="194" t="s">
        <v>248</v>
      </c>
    </row>
    <row r="181" spans="1:65" s="2" customFormat="1">
      <c r="A181" s="31"/>
      <c r="B181" s="32"/>
      <c r="C181" s="33"/>
      <c r="D181" s="196" t="s">
        <v>163</v>
      </c>
      <c r="E181" s="33"/>
      <c r="F181" s="197" t="s">
        <v>670</v>
      </c>
      <c r="G181" s="33"/>
      <c r="H181" s="33"/>
      <c r="I181" s="198"/>
      <c r="J181" s="33"/>
      <c r="K181" s="33"/>
      <c r="L181" s="36"/>
      <c r="M181" s="199"/>
      <c r="N181" s="200"/>
      <c r="O181" s="68"/>
      <c r="P181" s="68"/>
      <c r="Q181" s="68"/>
      <c r="R181" s="68"/>
      <c r="S181" s="68"/>
      <c r="T181" s="69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4" t="s">
        <v>163</v>
      </c>
      <c r="AU181" s="14" t="s">
        <v>83</v>
      </c>
    </row>
    <row r="182" spans="1:65" s="2" customFormat="1" ht="37.9" customHeight="1">
      <c r="A182" s="31"/>
      <c r="B182" s="32"/>
      <c r="C182" s="183" t="s">
        <v>206</v>
      </c>
      <c r="D182" s="183" t="s">
        <v>157</v>
      </c>
      <c r="E182" s="184" t="s">
        <v>671</v>
      </c>
      <c r="F182" s="185" t="s">
        <v>672</v>
      </c>
      <c r="G182" s="186" t="s">
        <v>290</v>
      </c>
      <c r="H182" s="187">
        <v>10</v>
      </c>
      <c r="I182" s="188"/>
      <c r="J182" s="189">
        <f>ROUND(I182*H182,2)</f>
        <v>0</v>
      </c>
      <c r="K182" s="185" t="s">
        <v>161</v>
      </c>
      <c r="L182" s="36"/>
      <c r="M182" s="190" t="s">
        <v>1</v>
      </c>
      <c r="N182" s="191" t="s">
        <v>38</v>
      </c>
      <c r="O182" s="68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4" t="s">
        <v>162</v>
      </c>
      <c r="AT182" s="194" t="s">
        <v>157</v>
      </c>
      <c r="AU182" s="194" t="s">
        <v>83</v>
      </c>
      <c r="AY182" s="14" t="s">
        <v>155</v>
      </c>
      <c r="BE182" s="195">
        <f>IF(N182="základní",J182,0)</f>
        <v>0</v>
      </c>
      <c r="BF182" s="195">
        <f>IF(N182="snížená",J182,0)</f>
        <v>0</v>
      </c>
      <c r="BG182" s="195">
        <f>IF(N182="zákl. přenesená",J182,0)</f>
        <v>0</v>
      </c>
      <c r="BH182" s="195">
        <f>IF(N182="sníž. přenesená",J182,0)</f>
        <v>0</v>
      </c>
      <c r="BI182" s="195">
        <f>IF(N182="nulová",J182,0)</f>
        <v>0</v>
      </c>
      <c r="BJ182" s="14" t="s">
        <v>81</v>
      </c>
      <c r="BK182" s="195">
        <f>ROUND(I182*H182,2)</f>
        <v>0</v>
      </c>
      <c r="BL182" s="14" t="s">
        <v>162</v>
      </c>
      <c r="BM182" s="194" t="s">
        <v>253</v>
      </c>
    </row>
    <row r="183" spans="1:65" s="2" customFormat="1">
      <c r="A183" s="31"/>
      <c r="B183" s="32"/>
      <c r="C183" s="33"/>
      <c r="D183" s="196" t="s">
        <v>163</v>
      </c>
      <c r="E183" s="33"/>
      <c r="F183" s="197" t="s">
        <v>673</v>
      </c>
      <c r="G183" s="33"/>
      <c r="H183" s="33"/>
      <c r="I183" s="198"/>
      <c r="J183" s="33"/>
      <c r="K183" s="33"/>
      <c r="L183" s="36"/>
      <c r="M183" s="199"/>
      <c r="N183" s="200"/>
      <c r="O183" s="68"/>
      <c r="P183" s="68"/>
      <c r="Q183" s="68"/>
      <c r="R183" s="68"/>
      <c r="S183" s="68"/>
      <c r="T183" s="69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4" t="s">
        <v>163</v>
      </c>
      <c r="AU183" s="14" t="s">
        <v>83</v>
      </c>
    </row>
    <row r="184" spans="1:65" s="2" customFormat="1" ht="37.9" customHeight="1">
      <c r="A184" s="31"/>
      <c r="B184" s="32"/>
      <c r="C184" s="183" t="s">
        <v>559</v>
      </c>
      <c r="D184" s="183" t="s">
        <v>157</v>
      </c>
      <c r="E184" s="184" t="s">
        <v>674</v>
      </c>
      <c r="F184" s="185" t="s">
        <v>675</v>
      </c>
      <c r="G184" s="186" t="s">
        <v>290</v>
      </c>
      <c r="H184" s="187">
        <v>10</v>
      </c>
      <c r="I184" s="188"/>
      <c r="J184" s="189">
        <f>ROUND(I184*H184,2)</f>
        <v>0</v>
      </c>
      <c r="K184" s="185" t="s">
        <v>161</v>
      </c>
      <c r="L184" s="36"/>
      <c r="M184" s="190" t="s">
        <v>1</v>
      </c>
      <c r="N184" s="191" t="s">
        <v>38</v>
      </c>
      <c r="O184" s="68"/>
      <c r="P184" s="192">
        <f>O184*H184</f>
        <v>0</v>
      </c>
      <c r="Q184" s="192">
        <v>0</v>
      </c>
      <c r="R184" s="192">
        <f>Q184*H184</f>
        <v>0</v>
      </c>
      <c r="S184" s="192">
        <v>0</v>
      </c>
      <c r="T184" s="193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4" t="s">
        <v>162</v>
      </c>
      <c r="AT184" s="194" t="s">
        <v>157</v>
      </c>
      <c r="AU184" s="194" t="s">
        <v>83</v>
      </c>
      <c r="AY184" s="14" t="s">
        <v>155</v>
      </c>
      <c r="BE184" s="195">
        <f>IF(N184="základní",J184,0)</f>
        <v>0</v>
      </c>
      <c r="BF184" s="195">
        <f>IF(N184="snížená",J184,0)</f>
        <v>0</v>
      </c>
      <c r="BG184" s="195">
        <f>IF(N184="zákl. přenesená",J184,0)</f>
        <v>0</v>
      </c>
      <c r="BH184" s="195">
        <f>IF(N184="sníž. přenesená",J184,0)</f>
        <v>0</v>
      </c>
      <c r="BI184" s="195">
        <f>IF(N184="nulová",J184,0)</f>
        <v>0</v>
      </c>
      <c r="BJ184" s="14" t="s">
        <v>81</v>
      </c>
      <c r="BK184" s="195">
        <f>ROUND(I184*H184,2)</f>
        <v>0</v>
      </c>
      <c r="BL184" s="14" t="s">
        <v>162</v>
      </c>
      <c r="BM184" s="194" t="s">
        <v>345</v>
      </c>
    </row>
    <row r="185" spans="1:65" s="2" customFormat="1">
      <c r="A185" s="31"/>
      <c r="B185" s="32"/>
      <c r="C185" s="33"/>
      <c r="D185" s="196" t="s">
        <v>163</v>
      </c>
      <c r="E185" s="33"/>
      <c r="F185" s="197" t="s">
        <v>676</v>
      </c>
      <c r="G185" s="33"/>
      <c r="H185" s="33"/>
      <c r="I185" s="198"/>
      <c r="J185" s="33"/>
      <c r="K185" s="33"/>
      <c r="L185" s="36"/>
      <c r="M185" s="199"/>
      <c r="N185" s="200"/>
      <c r="O185" s="68"/>
      <c r="P185" s="68"/>
      <c r="Q185" s="68"/>
      <c r="R185" s="68"/>
      <c r="S185" s="68"/>
      <c r="T185" s="69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T185" s="14" t="s">
        <v>163</v>
      </c>
      <c r="AU185" s="14" t="s">
        <v>83</v>
      </c>
    </row>
    <row r="186" spans="1:65" s="2" customFormat="1" ht="24.2" customHeight="1">
      <c r="A186" s="31"/>
      <c r="B186" s="32"/>
      <c r="C186" s="183" t="s">
        <v>211</v>
      </c>
      <c r="D186" s="183" t="s">
        <v>157</v>
      </c>
      <c r="E186" s="184" t="s">
        <v>677</v>
      </c>
      <c r="F186" s="185" t="s">
        <v>678</v>
      </c>
      <c r="G186" s="186" t="s">
        <v>290</v>
      </c>
      <c r="H186" s="187">
        <v>7</v>
      </c>
      <c r="I186" s="188"/>
      <c r="J186" s="189">
        <f>ROUND(I186*H186,2)</f>
        <v>0</v>
      </c>
      <c r="K186" s="185" t="s">
        <v>1</v>
      </c>
      <c r="L186" s="36"/>
      <c r="M186" s="190" t="s">
        <v>1</v>
      </c>
      <c r="N186" s="191" t="s">
        <v>38</v>
      </c>
      <c r="O186" s="68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4" t="s">
        <v>162</v>
      </c>
      <c r="AT186" s="194" t="s">
        <v>157</v>
      </c>
      <c r="AU186" s="194" t="s">
        <v>83</v>
      </c>
      <c r="AY186" s="14" t="s">
        <v>155</v>
      </c>
      <c r="BE186" s="195">
        <f>IF(N186="základní",J186,0)</f>
        <v>0</v>
      </c>
      <c r="BF186" s="195">
        <f>IF(N186="snížená",J186,0)</f>
        <v>0</v>
      </c>
      <c r="BG186" s="195">
        <f>IF(N186="zákl. přenesená",J186,0)</f>
        <v>0</v>
      </c>
      <c r="BH186" s="195">
        <f>IF(N186="sníž. přenesená",J186,0)</f>
        <v>0</v>
      </c>
      <c r="BI186" s="195">
        <f>IF(N186="nulová",J186,0)</f>
        <v>0</v>
      </c>
      <c r="BJ186" s="14" t="s">
        <v>81</v>
      </c>
      <c r="BK186" s="195">
        <f>ROUND(I186*H186,2)</f>
        <v>0</v>
      </c>
      <c r="BL186" s="14" t="s">
        <v>162</v>
      </c>
      <c r="BM186" s="194" t="s">
        <v>354</v>
      </c>
    </row>
    <row r="187" spans="1:65" s="2" customFormat="1" ht="24.2" customHeight="1">
      <c r="A187" s="31"/>
      <c r="B187" s="32"/>
      <c r="C187" s="183" t="s">
        <v>266</v>
      </c>
      <c r="D187" s="183" t="s">
        <v>157</v>
      </c>
      <c r="E187" s="184" t="s">
        <v>679</v>
      </c>
      <c r="F187" s="185" t="s">
        <v>680</v>
      </c>
      <c r="G187" s="186" t="s">
        <v>290</v>
      </c>
      <c r="H187" s="187">
        <v>7</v>
      </c>
      <c r="I187" s="188"/>
      <c r="J187" s="189">
        <f>ROUND(I187*H187,2)</f>
        <v>0</v>
      </c>
      <c r="K187" s="185" t="s">
        <v>1</v>
      </c>
      <c r="L187" s="36"/>
      <c r="M187" s="190" t="s">
        <v>1</v>
      </c>
      <c r="N187" s="191" t="s">
        <v>38</v>
      </c>
      <c r="O187" s="68"/>
      <c r="P187" s="192">
        <f>O187*H187</f>
        <v>0</v>
      </c>
      <c r="Q187" s="192">
        <v>0</v>
      </c>
      <c r="R187" s="192">
        <f>Q187*H187</f>
        <v>0</v>
      </c>
      <c r="S187" s="192">
        <v>0</v>
      </c>
      <c r="T187" s="193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4" t="s">
        <v>162</v>
      </c>
      <c r="AT187" s="194" t="s">
        <v>157</v>
      </c>
      <c r="AU187" s="194" t="s">
        <v>83</v>
      </c>
      <c r="AY187" s="14" t="s">
        <v>155</v>
      </c>
      <c r="BE187" s="195">
        <f>IF(N187="základní",J187,0)</f>
        <v>0</v>
      </c>
      <c r="BF187" s="195">
        <f>IF(N187="snížená",J187,0)</f>
        <v>0</v>
      </c>
      <c r="BG187" s="195">
        <f>IF(N187="zákl. přenesená",J187,0)</f>
        <v>0</v>
      </c>
      <c r="BH187" s="195">
        <f>IF(N187="sníž. přenesená",J187,0)</f>
        <v>0</v>
      </c>
      <c r="BI187" s="195">
        <f>IF(N187="nulová",J187,0)</f>
        <v>0</v>
      </c>
      <c r="BJ187" s="14" t="s">
        <v>81</v>
      </c>
      <c r="BK187" s="195">
        <f>ROUND(I187*H187,2)</f>
        <v>0</v>
      </c>
      <c r="BL187" s="14" t="s">
        <v>162</v>
      </c>
      <c r="BM187" s="194" t="s">
        <v>269</v>
      </c>
    </row>
    <row r="188" spans="1:65" s="2" customFormat="1" ht="24.2" customHeight="1">
      <c r="A188" s="31"/>
      <c r="B188" s="32"/>
      <c r="C188" s="183" t="s">
        <v>215</v>
      </c>
      <c r="D188" s="183" t="s">
        <v>157</v>
      </c>
      <c r="E188" s="184" t="s">
        <v>190</v>
      </c>
      <c r="F188" s="185" t="s">
        <v>191</v>
      </c>
      <c r="G188" s="186" t="s">
        <v>192</v>
      </c>
      <c r="H188" s="187">
        <v>127</v>
      </c>
      <c r="I188" s="188"/>
      <c r="J188" s="189">
        <f>ROUND(I188*H188,2)</f>
        <v>0</v>
      </c>
      <c r="K188" s="185" t="s">
        <v>161</v>
      </c>
      <c r="L188" s="36"/>
      <c r="M188" s="190" t="s">
        <v>1</v>
      </c>
      <c r="N188" s="191" t="s">
        <v>38</v>
      </c>
      <c r="O188" s="68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4" t="s">
        <v>162</v>
      </c>
      <c r="AT188" s="194" t="s">
        <v>157</v>
      </c>
      <c r="AU188" s="194" t="s">
        <v>83</v>
      </c>
      <c r="AY188" s="14" t="s">
        <v>155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14" t="s">
        <v>81</v>
      </c>
      <c r="BK188" s="195">
        <f>ROUND(I188*H188,2)</f>
        <v>0</v>
      </c>
      <c r="BL188" s="14" t="s">
        <v>162</v>
      </c>
      <c r="BM188" s="194" t="s">
        <v>274</v>
      </c>
    </row>
    <row r="189" spans="1:65" s="2" customFormat="1">
      <c r="A189" s="31"/>
      <c r="B189" s="32"/>
      <c r="C189" s="33"/>
      <c r="D189" s="196" t="s">
        <v>163</v>
      </c>
      <c r="E189" s="33"/>
      <c r="F189" s="197" t="s">
        <v>193</v>
      </c>
      <c r="G189" s="33"/>
      <c r="H189" s="33"/>
      <c r="I189" s="198"/>
      <c r="J189" s="33"/>
      <c r="K189" s="33"/>
      <c r="L189" s="36"/>
      <c r="M189" s="199"/>
      <c r="N189" s="200"/>
      <c r="O189" s="68"/>
      <c r="P189" s="68"/>
      <c r="Q189" s="68"/>
      <c r="R189" s="68"/>
      <c r="S189" s="68"/>
      <c r="T189" s="69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T189" s="14" t="s">
        <v>163</v>
      </c>
      <c r="AU189" s="14" t="s">
        <v>83</v>
      </c>
    </row>
    <row r="190" spans="1:65" s="2" customFormat="1" ht="24.2" customHeight="1">
      <c r="A190" s="31"/>
      <c r="B190" s="32"/>
      <c r="C190" s="183" t="s">
        <v>681</v>
      </c>
      <c r="D190" s="183" t="s">
        <v>157</v>
      </c>
      <c r="E190" s="184" t="s">
        <v>682</v>
      </c>
      <c r="F190" s="185" t="s">
        <v>683</v>
      </c>
      <c r="G190" s="186" t="s">
        <v>160</v>
      </c>
      <c r="H190" s="187">
        <v>12206</v>
      </c>
      <c r="I190" s="188"/>
      <c r="J190" s="189">
        <f>ROUND(I190*H190,2)</f>
        <v>0</v>
      </c>
      <c r="K190" s="185" t="s">
        <v>161</v>
      </c>
      <c r="L190" s="36"/>
      <c r="M190" s="190" t="s">
        <v>1</v>
      </c>
      <c r="N190" s="191" t="s">
        <v>38</v>
      </c>
      <c r="O190" s="68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4" t="s">
        <v>162</v>
      </c>
      <c r="AT190" s="194" t="s">
        <v>157</v>
      </c>
      <c r="AU190" s="194" t="s">
        <v>83</v>
      </c>
      <c r="AY190" s="14" t="s">
        <v>155</v>
      </c>
      <c r="BE190" s="195">
        <f>IF(N190="základní",J190,0)</f>
        <v>0</v>
      </c>
      <c r="BF190" s="195">
        <f>IF(N190="snížená",J190,0)</f>
        <v>0</v>
      </c>
      <c r="BG190" s="195">
        <f>IF(N190="zákl. přenesená",J190,0)</f>
        <v>0</v>
      </c>
      <c r="BH190" s="195">
        <f>IF(N190="sníž. přenesená",J190,0)</f>
        <v>0</v>
      </c>
      <c r="BI190" s="195">
        <f>IF(N190="nulová",J190,0)</f>
        <v>0</v>
      </c>
      <c r="BJ190" s="14" t="s">
        <v>81</v>
      </c>
      <c r="BK190" s="195">
        <f>ROUND(I190*H190,2)</f>
        <v>0</v>
      </c>
      <c r="BL190" s="14" t="s">
        <v>162</v>
      </c>
      <c r="BM190" s="194" t="s">
        <v>684</v>
      </c>
    </row>
    <row r="191" spans="1:65" s="2" customFormat="1">
      <c r="A191" s="31"/>
      <c r="B191" s="32"/>
      <c r="C191" s="33"/>
      <c r="D191" s="196" t="s">
        <v>163</v>
      </c>
      <c r="E191" s="33"/>
      <c r="F191" s="197" t="s">
        <v>685</v>
      </c>
      <c r="G191" s="33"/>
      <c r="H191" s="33"/>
      <c r="I191" s="198"/>
      <c r="J191" s="33"/>
      <c r="K191" s="33"/>
      <c r="L191" s="36"/>
      <c r="M191" s="199"/>
      <c r="N191" s="200"/>
      <c r="O191" s="68"/>
      <c r="P191" s="68"/>
      <c r="Q191" s="68"/>
      <c r="R191" s="68"/>
      <c r="S191" s="68"/>
      <c r="T191" s="69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T191" s="14" t="s">
        <v>163</v>
      </c>
      <c r="AU191" s="14" t="s">
        <v>83</v>
      </c>
    </row>
    <row r="192" spans="1:65" s="2" customFormat="1" ht="49.15" customHeight="1">
      <c r="A192" s="31"/>
      <c r="B192" s="32"/>
      <c r="C192" s="183" t="s">
        <v>7</v>
      </c>
      <c r="D192" s="183" t="s">
        <v>157</v>
      </c>
      <c r="E192" s="184" t="s">
        <v>686</v>
      </c>
      <c r="F192" s="185" t="s">
        <v>687</v>
      </c>
      <c r="G192" s="186" t="s">
        <v>192</v>
      </c>
      <c r="H192" s="187">
        <v>8560</v>
      </c>
      <c r="I192" s="188"/>
      <c r="J192" s="189">
        <f>ROUND(I192*H192,2)</f>
        <v>0</v>
      </c>
      <c r="K192" s="185" t="s">
        <v>161</v>
      </c>
      <c r="L192" s="36"/>
      <c r="M192" s="190" t="s">
        <v>1</v>
      </c>
      <c r="N192" s="191" t="s">
        <v>38</v>
      </c>
      <c r="O192" s="68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4" t="s">
        <v>162</v>
      </c>
      <c r="AT192" s="194" t="s">
        <v>157</v>
      </c>
      <c r="AU192" s="194" t="s">
        <v>83</v>
      </c>
      <c r="AY192" s="14" t="s">
        <v>155</v>
      </c>
      <c r="BE192" s="195">
        <f>IF(N192="základní",J192,0)</f>
        <v>0</v>
      </c>
      <c r="BF192" s="195">
        <f>IF(N192="snížená",J192,0)</f>
        <v>0</v>
      </c>
      <c r="BG192" s="195">
        <f>IF(N192="zákl. přenesená",J192,0)</f>
        <v>0</v>
      </c>
      <c r="BH192" s="195">
        <f>IF(N192="sníž. přenesená",J192,0)</f>
        <v>0</v>
      </c>
      <c r="BI192" s="195">
        <f>IF(N192="nulová",J192,0)</f>
        <v>0</v>
      </c>
      <c r="BJ192" s="14" t="s">
        <v>81</v>
      </c>
      <c r="BK192" s="195">
        <f>ROUND(I192*H192,2)</f>
        <v>0</v>
      </c>
      <c r="BL192" s="14" t="s">
        <v>162</v>
      </c>
      <c r="BM192" s="194" t="s">
        <v>279</v>
      </c>
    </row>
    <row r="193" spans="1:65" s="2" customFormat="1">
      <c r="A193" s="31"/>
      <c r="B193" s="32"/>
      <c r="C193" s="33"/>
      <c r="D193" s="196" t="s">
        <v>163</v>
      </c>
      <c r="E193" s="33"/>
      <c r="F193" s="197" t="s">
        <v>688</v>
      </c>
      <c r="G193" s="33"/>
      <c r="H193" s="33"/>
      <c r="I193" s="198"/>
      <c r="J193" s="33"/>
      <c r="K193" s="33"/>
      <c r="L193" s="36"/>
      <c r="M193" s="199"/>
      <c r="N193" s="200"/>
      <c r="O193" s="68"/>
      <c r="P193" s="68"/>
      <c r="Q193" s="68"/>
      <c r="R193" s="68"/>
      <c r="S193" s="68"/>
      <c r="T193" s="69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T193" s="14" t="s">
        <v>163</v>
      </c>
      <c r="AU193" s="14" t="s">
        <v>83</v>
      </c>
    </row>
    <row r="194" spans="1:65" s="2" customFormat="1" ht="55.5" customHeight="1">
      <c r="A194" s="31"/>
      <c r="B194" s="32"/>
      <c r="C194" s="183" t="s">
        <v>230</v>
      </c>
      <c r="D194" s="183" t="s">
        <v>157</v>
      </c>
      <c r="E194" s="184" t="s">
        <v>689</v>
      </c>
      <c r="F194" s="185" t="s">
        <v>690</v>
      </c>
      <c r="G194" s="186" t="s">
        <v>173</v>
      </c>
      <c r="H194" s="187">
        <v>56</v>
      </c>
      <c r="I194" s="188"/>
      <c r="J194" s="189">
        <f>ROUND(I194*H194,2)</f>
        <v>0</v>
      </c>
      <c r="K194" s="185" t="s">
        <v>161</v>
      </c>
      <c r="L194" s="36"/>
      <c r="M194" s="190" t="s">
        <v>1</v>
      </c>
      <c r="N194" s="191" t="s">
        <v>38</v>
      </c>
      <c r="O194" s="68"/>
      <c r="P194" s="192">
        <f>O194*H194</f>
        <v>0</v>
      </c>
      <c r="Q194" s="192">
        <v>0</v>
      </c>
      <c r="R194" s="192">
        <f>Q194*H194</f>
        <v>0</v>
      </c>
      <c r="S194" s="192">
        <v>0</v>
      </c>
      <c r="T194" s="193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4" t="s">
        <v>162</v>
      </c>
      <c r="AT194" s="194" t="s">
        <v>157</v>
      </c>
      <c r="AU194" s="194" t="s">
        <v>83</v>
      </c>
      <c r="AY194" s="14" t="s">
        <v>155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14" t="s">
        <v>81</v>
      </c>
      <c r="BK194" s="195">
        <f>ROUND(I194*H194,2)</f>
        <v>0</v>
      </c>
      <c r="BL194" s="14" t="s">
        <v>162</v>
      </c>
      <c r="BM194" s="194" t="s">
        <v>284</v>
      </c>
    </row>
    <row r="195" spans="1:65" s="2" customFormat="1">
      <c r="A195" s="31"/>
      <c r="B195" s="32"/>
      <c r="C195" s="33"/>
      <c r="D195" s="196" t="s">
        <v>163</v>
      </c>
      <c r="E195" s="33"/>
      <c r="F195" s="197" t="s">
        <v>691</v>
      </c>
      <c r="G195" s="33"/>
      <c r="H195" s="33"/>
      <c r="I195" s="198"/>
      <c r="J195" s="33"/>
      <c r="K195" s="33"/>
      <c r="L195" s="36"/>
      <c r="M195" s="199"/>
      <c r="N195" s="200"/>
      <c r="O195" s="68"/>
      <c r="P195" s="68"/>
      <c r="Q195" s="68"/>
      <c r="R195" s="68"/>
      <c r="S195" s="68"/>
      <c r="T195" s="69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4" t="s">
        <v>163</v>
      </c>
      <c r="AU195" s="14" t="s">
        <v>83</v>
      </c>
    </row>
    <row r="196" spans="1:65" s="2" customFormat="1" ht="19.5">
      <c r="A196" s="31"/>
      <c r="B196" s="32"/>
      <c r="C196" s="33"/>
      <c r="D196" s="201" t="s">
        <v>168</v>
      </c>
      <c r="E196" s="33"/>
      <c r="F196" s="202" t="s">
        <v>692</v>
      </c>
      <c r="G196" s="33"/>
      <c r="H196" s="33"/>
      <c r="I196" s="198"/>
      <c r="J196" s="33"/>
      <c r="K196" s="33"/>
      <c r="L196" s="36"/>
      <c r="M196" s="199"/>
      <c r="N196" s="200"/>
      <c r="O196" s="68"/>
      <c r="P196" s="68"/>
      <c r="Q196" s="68"/>
      <c r="R196" s="68"/>
      <c r="S196" s="68"/>
      <c r="T196" s="69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T196" s="14" t="s">
        <v>168</v>
      </c>
      <c r="AU196" s="14" t="s">
        <v>83</v>
      </c>
    </row>
    <row r="197" spans="1:65" s="2" customFormat="1" ht="55.5" customHeight="1">
      <c r="A197" s="31"/>
      <c r="B197" s="32"/>
      <c r="C197" s="183" t="s">
        <v>287</v>
      </c>
      <c r="D197" s="183" t="s">
        <v>157</v>
      </c>
      <c r="E197" s="184" t="s">
        <v>693</v>
      </c>
      <c r="F197" s="185" t="s">
        <v>694</v>
      </c>
      <c r="G197" s="186" t="s">
        <v>173</v>
      </c>
      <c r="H197" s="187">
        <v>28</v>
      </c>
      <c r="I197" s="188"/>
      <c r="J197" s="189">
        <f>ROUND(I197*H197,2)</f>
        <v>0</v>
      </c>
      <c r="K197" s="185" t="s">
        <v>161</v>
      </c>
      <c r="L197" s="36"/>
      <c r="M197" s="190" t="s">
        <v>1</v>
      </c>
      <c r="N197" s="191" t="s">
        <v>38</v>
      </c>
      <c r="O197" s="68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3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4" t="s">
        <v>162</v>
      </c>
      <c r="AT197" s="194" t="s">
        <v>157</v>
      </c>
      <c r="AU197" s="194" t="s">
        <v>83</v>
      </c>
      <c r="AY197" s="14" t="s">
        <v>155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14" t="s">
        <v>81</v>
      </c>
      <c r="BK197" s="195">
        <f>ROUND(I197*H197,2)</f>
        <v>0</v>
      </c>
      <c r="BL197" s="14" t="s">
        <v>162</v>
      </c>
      <c r="BM197" s="194" t="s">
        <v>291</v>
      </c>
    </row>
    <row r="198" spans="1:65" s="2" customFormat="1">
      <c r="A198" s="31"/>
      <c r="B198" s="32"/>
      <c r="C198" s="33"/>
      <c r="D198" s="196" t="s">
        <v>163</v>
      </c>
      <c r="E198" s="33"/>
      <c r="F198" s="197" t="s">
        <v>695</v>
      </c>
      <c r="G198" s="33"/>
      <c r="H198" s="33"/>
      <c r="I198" s="198"/>
      <c r="J198" s="33"/>
      <c r="K198" s="33"/>
      <c r="L198" s="36"/>
      <c r="M198" s="199"/>
      <c r="N198" s="200"/>
      <c r="O198" s="68"/>
      <c r="P198" s="68"/>
      <c r="Q198" s="68"/>
      <c r="R198" s="68"/>
      <c r="S198" s="68"/>
      <c r="T198" s="69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4" t="s">
        <v>163</v>
      </c>
      <c r="AU198" s="14" t="s">
        <v>83</v>
      </c>
    </row>
    <row r="199" spans="1:65" s="2" customFormat="1" ht="19.5">
      <c r="A199" s="31"/>
      <c r="B199" s="32"/>
      <c r="C199" s="33"/>
      <c r="D199" s="201" t="s">
        <v>168</v>
      </c>
      <c r="E199" s="33"/>
      <c r="F199" s="202" t="s">
        <v>692</v>
      </c>
      <c r="G199" s="33"/>
      <c r="H199" s="33"/>
      <c r="I199" s="198"/>
      <c r="J199" s="33"/>
      <c r="K199" s="33"/>
      <c r="L199" s="36"/>
      <c r="M199" s="199"/>
      <c r="N199" s="200"/>
      <c r="O199" s="68"/>
      <c r="P199" s="68"/>
      <c r="Q199" s="68"/>
      <c r="R199" s="68"/>
      <c r="S199" s="68"/>
      <c r="T199" s="69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T199" s="14" t="s">
        <v>168</v>
      </c>
      <c r="AU199" s="14" t="s">
        <v>83</v>
      </c>
    </row>
    <row r="200" spans="1:65" s="2" customFormat="1" ht="37.9" customHeight="1">
      <c r="A200" s="31"/>
      <c r="B200" s="32"/>
      <c r="C200" s="183" t="s">
        <v>236</v>
      </c>
      <c r="D200" s="183" t="s">
        <v>157</v>
      </c>
      <c r="E200" s="184" t="s">
        <v>209</v>
      </c>
      <c r="F200" s="185" t="s">
        <v>210</v>
      </c>
      <c r="G200" s="186" t="s">
        <v>160</v>
      </c>
      <c r="H200" s="187">
        <v>8930</v>
      </c>
      <c r="I200" s="188"/>
      <c r="J200" s="189">
        <f>ROUND(I200*H200,2)</f>
        <v>0</v>
      </c>
      <c r="K200" s="185" t="s">
        <v>161</v>
      </c>
      <c r="L200" s="36"/>
      <c r="M200" s="190" t="s">
        <v>1</v>
      </c>
      <c r="N200" s="191" t="s">
        <v>38</v>
      </c>
      <c r="O200" s="68"/>
      <c r="P200" s="192">
        <f>O200*H200</f>
        <v>0</v>
      </c>
      <c r="Q200" s="192">
        <v>0</v>
      </c>
      <c r="R200" s="192">
        <f>Q200*H200</f>
        <v>0</v>
      </c>
      <c r="S200" s="192">
        <v>0</v>
      </c>
      <c r="T200" s="193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4" t="s">
        <v>162</v>
      </c>
      <c r="AT200" s="194" t="s">
        <v>157</v>
      </c>
      <c r="AU200" s="194" t="s">
        <v>83</v>
      </c>
      <c r="AY200" s="14" t="s">
        <v>155</v>
      </c>
      <c r="BE200" s="195">
        <f>IF(N200="základní",J200,0)</f>
        <v>0</v>
      </c>
      <c r="BF200" s="195">
        <f>IF(N200="snížená",J200,0)</f>
        <v>0</v>
      </c>
      <c r="BG200" s="195">
        <f>IF(N200="zákl. přenesená",J200,0)</f>
        <v>0</v>
      </c>
      <c r="BH200" s="195">
        <f>IF(N200="sníž. přenesená",J200,0)</f>
        <v>0</v>
      </c>
      <c r="BI200" s="195">
        <f>IF(N200="nulová",J200,0)</f>
        <v>0</v>
      </c>
      <c r="BJ200" s="14" t="s">
        <v>81</v>
      </c>
      <c r="BK200" s="195">
        <f>ROUND(I200*H200,2)</f>
        <v>0</v>
      </c>
      <c r="BL200" s="14" t="s">
        <v>162</v>
      </c>
      <c r="BM200" s="194" t="s">
        <v>295</v>
      </c>
    </row>
    <row r="201" spans="1:65" s="2" customFormat="1">
      <c r="A201" s="31"/>
      <c r="B201" s="32"/>
      <c r="C201" s="33"/>
      <c r="D201" s="196" t="s">
        <v>163</v>
      </c>
      <c r="E201" s="33"/>
      <c r="F201" s="197" t="s">
        <v>212</v>
      </c>
      <c r="G201" s="33"/>
      <c r="H201" s="33"/>
      <c r="I201" s="198"/>
      <c r="J201" s="33"/>
      <c r="K201" s="33"/>
      <c r="L201" s="36"/>
      <c r="M201" s="199"/>
      <c r="N201" s="200"/>
      <c r="O201" s="68"/>
      <c r="P201" s="68"/>
      <c r="Q201" s="68"/>
      <c r="R201" s="68"/>
      <c r="S201" s="68"/>
      <c r="T201" s="69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T201" s="14" t="s">
        <v>163</v>
      </c>
      <c r="AU201" s="14" t="s">
        <v>83</v>
      </c>
    </row>
    <row r="202" spans="1:65" s="2" customFormat="1" ht="44.25" customHeight="1">
      <c r="A202" s="31"/>
      <c r="B202" s="32"/>
      <c r="C202" s="183" t="s">
        <v>297</v>
      </c>
      <c r="D202" s="183" t="s">
        <v>157</v>
      </c>
      <c r="E202" s="184" t="s">
        <v>213</v>
      </c>
      <c r="F202" s="185" t="s">
        <v>214</v>
      </c>
      <c r="G202" s="186" t="s">
        <v>160</v>
      </c>
      <c r="H202" s="187">
        <v>8930</v>
      </c>
      <c r="I202" s="188"/>
      <c r="J202" s="189">
        <f>ROUND(I202*H202,2)</f>
        <v>0</v>
      </c>
      <c r="K202" s="185" t="s">
        <v>161</v>
      </c>
      <c r="L202" s="36"/>
      <c r="M202" s="190" t="s">
        <v>1</v>
      </c>
      <c r="N202" s="191" t="s">
        <v>38</v>
      </c>
      <c r="O202" s="68"/>
      <c r="P202" s="192">
        <f>O202*H202</f>
        <v>0</v>
      </c>
      <c r="Q202" s="192">
        <v>0</v>
      </c>
      <c r="R202" s="192">
        <f>Q202*H202</f>
        <v>0</v>
      </c>
      <c r="S202" s="192">
        <v>0</v>
      </c>
      <c r="T202" s="193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4" t="s">
        <v>162</v>
      </c>
      <c r="AT202" s="194" t="s">
        <v>157</v>
      </c>
      <c r="AU202" s="194" t="s">
        <v>83</v>
      </c>
      <c r="AY202" s="14" t="s">
        <v>155</v>
      </c>
      <c r="BE202" s="195">
        <f>IF(N202="základní",J202,0)</f>
        <v>0</v>
      </c>
      <c r="BF202" s="195">
        <f>IF(N202="snížená",J202,0)</f>
        <v>0</v>
      </c>
      <c r="BG202" s="195">
        <f>IF(N202="zákl. přenesená",J202,0)</f>
        <v>0</v>
      </c>
      <c r="BH202" s="195">
        <f>IF(N202="sníž. přenesená",J202,0)</f>
        <v>0</v>
      </c>
      <c r="BI202" s="195">
        <f>IF(N202="nulová",J202,0)</f>
        <v>0</v>
      </c>
      <c r="BJ202" s="14" t="s">
        <v>81</v>
      </c>
      <c r="BK202" s="195">
        <f>ROUND(I202*H202,2)</f>
        <v>0</v>
      </c>
      <c r="BL202" s="14" t="s">
        <v>162</v>
      </c>
      <c r="BM202" s="194" t="s">
        <v>300</v>
      </c>
    </row>
    <row r="203" spans="1:65" s="2" customFormat="1">
      <c r="A203" s="31"/>
      <c r="B203" s="32"/>
      <c r="C203" s="33"/>
      <c r="D203" s="196" t="s">
        <v>163</v>
      </c>
      <c r="E203" s="33"/>
      <c r="F203" s="197" t="s">
        <v>216</v>
      </c>
      <c r="G203" s="33"/>
      <c r="H203" s="33"/>
      <c r="I203" s="198"/>
      <c r="J203" s="33"/>
      <c r="K203" s="33"/>
      <c r="L203" s="36"/>
      <c r="M203" s="199"/>
      <c r="N203" s="200"/>
      <c r="O203" s="68"/>
      <c r="P203" s="68"/>
      <c r="Q203" s="68"/>
      <c r="R203" s="68"/>
      <c r="S203" s="68"/>
      <c r="T203" s="69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T203" s="14" t="s">
        <v>163</v>
      </c>
      <c r="AU203" s="14" t="s">
        <v>83</v>
      </c>
    </row>
    <row r="204" spans="1:65" s="2" customFormat="1" ht="44.25" customHeight="1">
      <c r="A204" s="31"/>
      <c r="B204" s="32"/>
      <c r="C204" s="183" t="s">
        <v>240</v>
      </c>
      <c r="D204" s="183" t="s">
        <v>157</v>
      </c>
      <c r="E204" s="184" t="s">
        <v>696</v>
      </c>
      <c r="F204" s="185" t="s">
        <v>697</v>
      </c>
      <c r="G204" s="186" t="s">
        <v>290</v>
      </c>
      <c r="H204" s="187">
        <v>50</v>
      </c>
      <c r="I204" s="188"/>
      <c r="J204" s="189">
        <f>ROUND(I204*H204,2)</f>
        <v>0</v>
      </c>
      <c r="K204" s="185" t="s">
        <v>161</v>
      </c>
      <c r="L204" s="36"/>
      <c r="M204" s="190" t="s">
        <v>1</v>
      </c>
      <c r="N204" s="191" t="s">
        <v>38</v>
      </c>
      <c r="O204" s="68"/>
      <c r="P204" s="192">
        <f>O204*H204</f>
        <v>0</v>
      </c>
      <c r="Q204" s="192">
        <v>0</v>
      </c>
      <c r="R204" s="192">
        <f>Q204*H204</f>
        <v>0</v>
      </c>
      <c r="S204" s="192">
        <v>0</v>
      </c>
      <c r="T204" s="193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4" t="s">
        <v>162</v>
      </c>
      <c r="AT204" s="194" t="s">
        <v>157</v>
      </c>
      <c r="AU204" s="194" t="s">
        <v>83</v>
      </c>
      <c r="AY204" s="14" t="s">
        <v>155</v>
      </c>
      <c r="BE204" s="195">
        <f>IF(N204="základní",J204,0)</f>
        <v>0</v>
      </c>
      <c r="BF204" s="195">
        <f>IF(N204="snížená",J204,0)</f>
        <v>0</v>
      </c>
      <c r="BG204" s="195">
        <f>IF(N204="zákl. přenesená",J204,0)</f>
        <v>0</v>
      </c>
      <c r="BH204" s="195">
        <f>IF(N204="sníž. přenesená",J204,0)</f>
        <v>0</v>
      </c>
      <c r="BI204" s="195">
        <f>IF(N204="nulová",J204,0)</f>
        <v>0</v>
      </c>
      <c r="BJ204" s="14" t="s">
        <v>81</v>
      </c>
      <c r="BK204" s="195">
        <f>ROUND(I204*H204,2)</f>
        <v>0</v>
      </c>
      <c r="BL204" s="14" t="s">
        <v>162</v>
      </c>
      <c r="BM204" s="194" t="s">
        <v>304</v>
      </c>
    </row>
    <row r="205" spans="1:65" s="2" customFormat="1">
      <c r="A205" s="31"/>
      <c r="B205" s="32"/>
      <c r="C205" s="33"/>
      <c r="D205" s="196" t="s">
        <v>163</v>
      </c>
      <c r="E205" s="33"/>
      <c r="F205" s="197" t="s">
        <v>698</v>
      </c>
      <c r="G205" s="33"/>
      <c r="H205" s="33"/>
      <c r="I205" s="198"/>
      <c r="J205" s="33"/>
      <c r="K205" s="33"/>
      <c r="L205" s="36"/>
      <c r="M205" s="199"/>
      <c r="N205" s="200"/>
      <c r="O205" s="68"/>
      <c r="P205" s="68"/>
      <c r="Q205" s="68"/>
      <c r="R205" s="68"/>
      <c r="S205" s="68"/>
      <c r="T205" s="69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T205" s="14" t="s">
        <v>163</v>
      </c>
      <c r="AU205" s="14" t="s">
        <v>83</v>
      </c>
    </row>
    <row r="206" spans="1:65" s="2" customFormat="1" ht="44.25" customHeight="1">
      <c r="A206" s="31"/>
      <c r="B206" s="32"/>
      <c r="C206" s="183" t="s">
        <v>305</v>
      </c>
      <c r="D206" s="183" t="s">
        <v>157</v>
      </c>
      <c r="E206" s="184" t="s">
        <v>699</v>
      </c>
      <c r="F206" s="185" t="s">
        <v>700</v>
      </c>
      <c r="G206" s="186" t="s">
        <v>290</v>
      </c>
      <c r="H206" s="187">
        <v>15</v>
      </c>
      <c r="I206" s="188"/>
      <c r="J206" s="189">
        <f>ROUND(I206*H206,2)</f>
        <v>0</v>
      </c>
      <c r="K206" s="185" t="s">
        <v>161</v>
      </c>
      <c r="L206" s="36"/>
      <c r="M206" s="190" t="s">
        <v>1</v>
      </c>
      <c r="N206" s="191" t="s">
        <v>38</v>
      </c>
      <c r="O206" s="68"/>
      <c r="P206" s="192">
        <f>O206*H206</f>
        <v>0</v>
      </c>
      <c r="Q206" s="192">
        <v>0</v>
      </c>
      <c r="R206" s="192">
        <f>Q206*H206</f>
        <v>0</v>
      </c>
      <c r="S206" s="192">
        <v>0</v>
      </c>
      <c r="T206" s="193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4" t="s">
        <v>162</v>
      </c>
      <c r="AT206" s="194" t="s">
        <v>157</v>
      </c>
      <c r="AU206" s="194" t="s">
        <v>83</v>
      </c>
      <c r="AY206" s="14" t="s">
        <v>155</v>
      </c>
      <c r="BE206" s="195">
        <f>IF(N206="základní",J206,0)</f>
        <v>0</v>
      </c>
      <c r="BF206" s="195">
        <f>IF(N206="snížená",J206,0)</f>
        <v>0</v>
      </c>
      <c r="BG206" s="195">
        <f>IF(N206="zákl. přenesená",J206,0)</f>
        <v>0</v>
      </c>
      <c r="BH206" s="195">
        <f>IF(N206="sníž. přenesená",J206,0)</f>
        <v>0</v>
      </c>
      <c r="BI206" s="195">
        <f>IF(N206="nulová",J206,0)</f>
        <v>0</v>
      </c>
      <c r="BJ206" s="14" t="s">
        <v>81</v>
      </c>
      <c r="BK206" s="195">
        <f>ROUND(I206*H206,2)</f>
        <v>0</v>
      </c>
      <c r="BL206" s="14" t="s">
        <v>162</v>
      </c>
      <c r="BM206" s="194" t="s">
        <v>308</v>
      </c>
    </row>
    <row r="207" spans="1:65" s="2" customFormat="1">
      <c r="A207" s="31"/>
      <c r="B207" s="32"/>
      <c r="C207" s="33"/>
      <c r="D207" s="196" t="s">
        <v>163</v>
      </c>
      <c r="E207" s="33"/>
      <c r="F207" s="197" t="s">
        <v>701</v>
      </c>
      <c r="G207" s="33"/>
      <c r="H207" s="33"/>
      <c r="I207" s="198"/>
      <c r="J207" s="33"/>
      <c r="K207" s="33"/>
      <c r="L207" s="36"/>
      <c r="M207" s="199"/>
      <c r="N207" s="200"/>
      <c r="O207" s="68"/>
      <c r="P207" s="68"/>
      <c r="Q207" s="68"/>
      <c r="R207" s="68"/>
      <c r="S207" s="68"/>
      <c r="T207" s="69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T207" s="14" t="s">
        <v>163</v>
      </c>
      <c r="AU207" s="14" t="s">
        <v>83</v>
      </c>
    </row>
    <row r="208" spans="1:65" s="2" customFormat="1" ht="44.25" customHeight="1">
      <c r="A208" s="31"/>
      <c r="B208" s="32"/>
      <c r="C208" s="183" t="s">
        <v>244</v>
      </c>
      <c r="D208" s="183" t="s">
        <v>157</v>
      </c>
      <c r="E208" s="184" t="s">
        <v>702</v>
      </c>
      <c r="F208" s="185" t="s">
        <v>703</v>
      </c>
      <c r="G208" s="186" t="s">
        <v>290</v>
      </c>
      <c r="H208" s="187">
        <v>10</v>
      </c>
      <c r="I208" s="188"/>
      <c r="J208" s="189">
        <f>ROUND(I208*H208,2)</f>
        <v>0</v>
      </c>
      <c r="K208" s="185" t="s">
        <v>161</v>
      </c>
      <c r="L208" s="36"/>
      <c r="M208" s="190" t="s">
        <v>1</v>
      </c>
      <c r="N208" s="191" t="s">
        <v>38</v>
      </c>
      <c r="O208" s="68"/>
      <c r="P208" s="192">
        <f>O208*H208</f>
        <v>0</v>
      </c>
      <c r="Q208" s="192">
        <v>0</v>
      </c>
      <c r="R208" s="192">
        <f>Q208*H208</f>
        <v>0</v>
      </c>
      <c r="S208" s="192">
        <v>0</v>
      </c>
      <c r="T208" s="193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4" t="s">
        <v>162</v>
      </c>
      <c r="AT208" s="194" t="s">
        <v>157</v>
      </c>
      <c r="AU208" s="194" t="s">
        <v>83</v>
      </c>
      <c r="AY208" s="14" t="s">
        <v>155</v>
      </c>
      <c r="BE208" s="195">
        <f>IF(N208="základní",J208,0)</f>
        <v>0</v>
      </c>
      <c r="BF208" s="195">
        <f>IF(N208="snížená",J208,0)</f>
        <v>0</v>
      </c>
      <c r="BG208" s="195">
        <f>IF(N208="zákl. přenesená",J208,0)</f>
        <v>0</v>
      </c>
      <c r="BH208" s="195">
        <f>IF(N208="sníž. přenesená",J208,0)</f>
        <v>0</v>
      </c>
      <c r="BI208" s="195">
        <f>IF(N208="nulová",J208,0)</f>
        <v>0</v>
      </c>
      <c r="BJ208" s="14" t="s">
        <v>81</v>
      </c>
      <c r="BK208" s="195">
        <f>ROUND(I208*H208,2)</f>
        <v>0</v>
      </c>
      <c r="BL208" s="14" t="s">
        <v>162</v>
      </c>
      <c r="BM208" s="194" t="s">
        <v>315</v>
      </c>
    </row>
    <row r="209" spans="1:65" s="2" customFormat="1">
      <c r="A209" s="31"/>
      <c r="B209" s="32"/>
      <c r="C209" s="33"/>
      <c r="D209" s="196" t="s">
        <v>163</v>
      </c>
      <c r="E209" s="33"/>
      <c r="F209" s="197" t="s">
        <v>704</v>
      </c>
      <c r="G209" s="33"/>
      <c r="H209" s="33"/>
      <c r="I209" s="198"/>
      <c r="J209" s="33"/>
      <c r="K209" s="33"/>
      <c r="L209" s="36"/>
      <c r="M209" s="199"/>
      <c r="N209" s="200"/>
      <c r="O209" s="68"/>
      <c r="P209" s="68"/>
      <c r="Q209" s="68"/>
      <c r="R209" s="68"/>
      <c r="S209" s="68"/>
      <c r="T209" s="69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T209" s="14" t="s">
        <v>163</v>
      </c>
      <c r="AU209" s="14" t="s">
        <v>83</v>
      </c>
    </row>
    <row r="210" spans="1:65" s="2" customFormat="1" ht="37.9" customHeight="1">
      <c r="A210" s="31"/>
      <c r="B210" s="32"/>
      <c r="C210" s="183" t="s">
        <v>705</v>
      </c>
      <c r="D210" s="183" t="s">
        <v>157</v>
      </c>
      <c r="E210" s="184" t="s">
        <v>706</v>
      </c>
      <c r="F210" s="185" t="s">
        <v>707</v>
      </c>
      <c r="G210" s="186" t="s">
        <v>192</v>
      </c>
      <c r="H210" s="187">
        <v>20406</v>
      </c>
      <c r="I210" s="188"/>
      <c r="J210" s="189">
        <f>ROUND(I210*H210,2)</f>
        <v>0</v>
      </c>
      <c r="K210" s="185" t="s">
        <v>161</v>
      </c>
      <c r="L210" s="36"/>
      <c r="M210" s="190" t="s">
        <v>1</v>
      </c>
      <c r="N210" s="191" t="s">
        <v>38</v>
      </c>
      <c r="O210" s="68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4" t="s">
        <v>162</v>
      </c>
      <c r="AT210" s="194" t="s">
        <v>157</v>
      </c>
      <c r="AU210" s="194" t="s">
        <v>83</v>
      </c>
      <c r="AY210" s="14" t="s">
        <v>155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14" t="s">
        <v>81</v>
      </c>
      <c r="BK210" s="195">
        <f>ROUND(I210*H210,2)</f>
        <v>0</v>
      </c>
      <c r="BL210" s="14" t="s">
        <v>162</v>
      </c>
      <c r="BM210" s="194" t="s">
        <v>708</v>
      </c>
    </row>
    <row r="211" spans="1:65" s="2" customFormat="1">
      <c r="A211" s="31"/>
      <c r="B211" s="32"/>
      <c r="C211" s="33"/>
      <c r="D211" s="196" t="s">
        <v>163</v>
      </c>
      <c r="E211" s="33"/>
      <c r="F211" s="197" t="s">
        <v>709</v>
      </c>
      <c r="G211" s="33"/>
      <c r="H211" s="33"/>
      <c r="I211" s="198"/>
      <c r="J211" s="33"/>
      <c r="K211" s="33"/>
      <c r="L211" s="36"/>
      <c r="M211" s="199"/>
      <c r="N211" s="200"/>
      <c r="O211" s="68"/>
      <c r="P211" s="68"/>
      <c r="Q211" s="68"/>
      <c r="R211" s="68"/>
      <c r="S211" s="68"/>
      <c r="T211" s="69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T211" s="14" t="s">
        <v>163</v>
      </c>
      <c r="AU211" s="14" t="s">
        <v>83</v>
      </c>
    </row>
    <row r="212" spans="1:65" s="2" customFormat="1" ht="62.65" customHeight="1">
      <c r="A212" s="31"/>
      <c r="B212" s="32"/>
      <c r="C212" s="183" t="s">
        <v>318</v>
      </c>
      <c r="D212" s="183" t="s">
        <v>157</v>
      </c>
      <c r="E212" s="184" t="s">
        <v>710</v>
      </c>
      <c r="F212" s="185" t="s">
        <v>711</v>
      </c>
      <c r="G212" s="186" t="s">
        <v>192</v>
      </c>
      <c r="H212" s="187">
        <v>665.05</v>
      </c>
      <c r="I212" s="188"/>
      <c r="J212" s="189">
        <f>ROUND(I212*H212,2)</f>
        <v>0</v>
      </c>
      <c r="K212" s="185" t="s">
        <v>161</v>
      </c>
      <c r="L212" s="36"/>
      <c r="M212" s="190" t="s">
        <v>1</v>
      </c>
      <c r="N212" s="191" t="s">
        <v>38</v>
      </c>
      <c r="O212" s="68"/>
      <c r="P212" s="192">
        <f>O212*H212</f>
        <v>0</v>
      </c>
      <c r="Q212" s="192">
        <v>0</v>
      </c>
      <c r="R212" s="192">
        <f>Q212*H212</f>
        <v>0</v>
      </c>
      <c r="S212" s="192">
        <v>0</v>
      </c>
      <c r="T212" s="193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4" t="s">
        <v>162</v>
      </c>
      <c r="AT212" s="194" t="s">
        <v>157</v>
      </c>
      <c r="AU212" s="194" t="s">
        <v>83</v>
      </c>
      <c r="AY212" s="14" t="s">
        <v>155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14" t="s">
        <v>81</v>
      </c>
      <c r="BK212" s="195">
        <f>ROUND(I212*H212,2)</f>
        <v>0</v>
      </c>
      <c r="BL212" s="14" t="s">
        <v>162</v>
      </c>
      <c r="BM212" s="194" t="s">
        <v>321</v>
      </c>
    </row>
    <row r="213" spans="1:65" s="2" customFormat="1">
      <c r="A213" s="31"/>
      <c r="B213" s="32"/>
      <c r="C213" s="33"/>
      <c r="D213" s="196" t="s">
        <v>163</v>
      </c>
      <c r="E213" s="33"/>
      <c r="F213" s="197" t="s">
        <v>712</v>
      </c>
      <c r="G213" s="33"/>
      <c r="H213" s="33"/>
      <c r="I213" s="198"/>
      <c r="J213" s="33"/>
      <c r="K213" s="33"/>
      <c r="L213" s="36"/>
      <c r="M213" s="199"/>
      <c r="N213" s="200"/>
      <c r="O213" s="68"/>
      <c r="P213" s="68"/>
      <c r="Q213" s="68"/>
      <c r="R213" s="68"/>
      <c r="S213" s="68"/>
      <c r="T213" s="69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T213" s="14" t="s">
        <v>163</v>
      </c>
      <c r="AU213" s="14" t="s">
        <v>83</v>
      </c>
    </row>
    <row r="214" spans="1:65" s="2" customFormat="1" ht="24.2" customHeight="1">
      <c r="A214" s="31"/>
      <c r="B214" s="32"/>
      <c r="C214" s="183" t="s">
        <v>713</v>
      </c>
      <c r="D214" s="183" t="s">
        <v>157</v>
      </c>
      <c r="E214" s="184" t="s">
        <v>223</v>
      </c>
      <c r="F214" s="185" t="s">
        <v>224</v>
      </c>
      <c r="G214" s="186" t="s">
        <v>192</v>
      </c>
      <c r="H214" s="187">
        <v>20406</v>
      </c>
      <c r="I214" s="188"/>
      <c r="J214" s="189">
        <f>ROUND(I214*H214,2)</f>
        <v>0</v>
      </c>
      <c r="K214" s="185" t="s">
        <v>161</v>
      </c>
      <c r="L214" s="36"/>
      <c r="M214" s="190" t="s">
        <v>1</v>
      </c>
      <c r="N214" s="191" t="s">
        <v>38</v>
      </c>
      <c r="O214" s="68"/>
      <c r="P214" s="192">
        <f>O214*H214</f>
        <v>0</v>
      </c>
      <c r="Q214" s="192">
        <v>0</v>
      </c>
      <c r="R214" s="192">
        <f>Q214*H214</f>
        <v>0</v>
      </c>
      <c r="S214" s="192">
        <v>0</v>
      </c>
      <c r="T214" s="193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4" t="s">
        <v>162</v>
      </c>
      <c r="AT214" s="194" t="s">
        <v>157</v>
      </c>
      <c r="AU214" s="194" t="s">
        <v>83</v>
      </c>
      <c r="AY214" s="14" t="s">
        <v>155</v>
      </c>
      <c r="BE214" s="195">
        <f>IF(N214="základní",J214,0)</f>
        <v>0</v>
      </c>
      <c r="BF214" s="195">
        <f>IF(N214="snížená",J214,0)</f>
        <v>0</v>
      </c>
      <c r="BG214" s="195">
        <f>IF(N214="zákl. přenesená",J214,0)</f>
        <v>0</v>
      </c>
      <c r="BH214" s="195">
        <f>IF(N214="sníž. přenesená",J214,0)</f>
        <v>0</v>
      </c>
      <c r="BI214" s="195">
        <f>IF(N214="nulová",J214,0)</f>
        <v>0</v>
      </c>
      <c r="BJ214" s="14" t="s">
        <v>81</v>
      </c>
      <c r="BK214" s="195">
        <f>ROUND(I214*H214,2)</f>
        <v>0</v>
      </c>
      <c r="BL214" s="14" t="s">
        <v>162</v>
      </c>
      <c r="BM214" s="194" t="s">
        <v>714</v>
      </c>
    </row>
    <row r="215" spans="1:65" s="2" customFormat="1">
      <c r="A215" s="31"/>
      <c r="B215" s="32"/>
      <c r="C215" s="33"/>
      <c r="D215" s="196" t="s">
        <v>163</v>
      </c>
      <c r="E215" s="33"/>
      <c r="F215" s="197" t="s">
        <v>226</v>
      </c>
      <c r="G215" s="33"/>
      <c r="H215" s="33"/>
      <c r="I215" s="198"/>
      <c r="J215" s="33"/>
      <c r="K215" s="33"/>
      <c r="L215" s="36"/>
      <c r="M215" s="199"/>
      <c r="N215" s="200"/>
      <c r="O215" s="68"/>
      <c r="P215" s="68"/>
      <c r="Q215" s="68"/>
      <c r="R215" s="68"/>
      <c r="S215" s="68"/>
      <c r="T215" s="69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T215" s="14" t="s">
        <v>163</v>
      </c>
      <c r="AU215" s="14" t="s">
        <v>83</v>
      </c>
    </row>
    <row r="216" spans="1:65" s="2" customFormat="1" ht="44.25" customHeight="1">
      <c r="A216" s="31"/>
      <c r="B216" s="32"/>
      <c r="C216" s="183" t="s">
        <v>248</v>
      </c>
      <c r="D216" s="183" t="s">
        <v>157</v>
      </c>
      <c r="E216" s="184" t="s">
        <v>715</v>
      </c>
      <c r="F216" s="185" t="s">
        <v>716</v>
      </c>
      <c r="G216" s="186" t="s">
        <v>192</v>
      </c>
      <c r="H216" s="187">
        <v>665.05</v>
      </c>
      <c r="I216" s="188"/>
      <c r="J216" s="189">
        <f>ROUND(I216*H216,2)</f>
        <v>0</v>
      </c>
      <c r="K216" s="185" t="s">
        <v>161</v>
      </c>
      <c r="L216" s="36"/>
      <c r="M216" s="190" t="s">
        <v>1</v>
      </c>
      <c r="N216" s="191" t="s">
        <v>38</v>
      </c>
      <c r="O216" s="68"/>
      <c r="P216" s="192">
        <f>O216*H216</f>
        <v>0</v>
      </c>
      <c r="Q216" s="192">
        <v>0</v>
      </c>
      <c r="R216" s="192">
        <f>Q216*H216</f>
        <v>0</v>
      </c>
      <c r="S216" s="192">
        <v>0</v>
      </c>
      <c r="T216" s="193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4" t="s">
        <v>162</v>
      </c>
      <c r="AT216" s="194" t="s">
        <v>157</v>
      </c>
      <c r="AU216" s="194" t="s">
        <v>83</v>
      </c>
      <c r="AY216" s="14" t="s">
        <v>155</v>
      </c>
      <c r="BE216" s="195">
        <f>IF(N216="základní",J216,0)</f>
        <v>0</v>
      </c>
      <c r="BF216" s="195">
        <f>IF(N216="snížená",J216,0)</f>
        <v>0</v>
      </c>
      <c r="BG216" s="195">
        <f>IF(N216="zákl. přenesená",J216,0)</f>
        <v>0</v>
      </c>
      <c r="BH216" s="195">
        <f>IF(N216="sníž. přenesená",J216,0)</f>
        <v>0</v>
      </c>
      <c r="BI216" s="195">
        <f>IF(N216="nulová",J216,0)</f>
        <v>0</v>
      </c>
      <c r="BJ216" s="14" t="s">
        <v>81</v>
      </c>
      <c r="BK216" s="195">
        <f>ROUND(I216*H216,2)</f>
        <v>0</v>
      </c>
      <c r="BL216" s="14" t="s">
        <v>162</v>
      </c>
      <c r="BM216" s="194" t="s">
        <v>324</v>
      </c>
    </row>
    <row r="217" spans="1:65" s="2" customFormat="1">
      <c r="A217" s="31"/>
      <c r="B217" s="32"/>
      <c r="C217" s="33"/>
      <c r="D217" s="196" t="s">
        <v>163</v>
      </c>
      <c r="E217" s="33"/>
      <c r="F217" s="197" t="s">
        <v>717</v>
      </c>
      <c r="G217" s="33"/>
      <c r="H217" s="33"/>
      <c r="I217" s="198"/>
      <c r="J217" s="33"/>
      <c r="K217" s="33"/>
      <c r="L217" s="36"/>
      <c r="M217" s="199"/>
      <c r="N217" s="200"/>
      <c r="O217" s="68"/>
      <c r="P217" s="68"/>
      <c r="Q217" s="68"/>
      <c r="R217" s="68"/>
      <c r="S217" s="68"/>
      <c r="T217" s="69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T217" s="14" t="s">
        <v>163</v>
      </c>
      <c r="AU217" s="14" t="s">
        <v>83</v>
      </c>
    </row>
    <row r="218" spans="1:65" s="2" customFormat="1" ht="44.25" customHeight="1">
      <c r="A218" s="31"/>
      <c r="B218" s="32"/>
      <c r="C218" s="183" t="s">
        <v>326</v>
      </c>
      <c r="D218" s="183" t="s">
        <v>157</v>
      </c>
      <c r="E218" s="184" t="s">
        <v>718</v>
      </c>
      <c r="F218" s="185" t="s">
        <v>719</v>
      </c>
      <c r="G218" s="186" t="s">
        <v>192</v>
      </c>
      <c r="H218" s="187">
        <v>665.05</v>
      </c>
      <c r="I218" s="188"/>
      <c r="J218" s="189">
        <f>ROUND(I218*H218,2)</f>
        <v>0</v>
      </c>
      <c r="K218" s="185" t="s">
        <v>161</v>
      </c>
      <c r="L218" s="36"/>
      <c r="M218" s="190" t="s">
        <v>1</v>
      </c>
      <c r="N218" s="191" t="s">
        <v>38</v>
      </c>
      <c r="O218" s="68"/>
      <c r="P218" s="192">
        <f>O218*H218</f>
        <v>0</v>
      </c>
      <c r="Q218" s="192">
        <v>0</v>
      </c>
      <c r="R218" s="192">
        <f>Q218*H218</f>
        <v>0</v>
      </c>
      <c r="S218" s="192">
        <v>0</v>
      </c>
      <c r="T218" s="193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4" t="s">
        <v>162</v>
      </c>
      <c r="AT218" s="194" t="s">
        <v>157</v>
      </c>
      <c r="AU218" s="194" t="s">
        <v>83</v>
      </c>
      <c r="AY218" s="14" t="s">
        <v>155</v>
      </c>
      <c r="BE218" s="195">
        <f>IF(N218="základní",J218,0)</f>
        <v>0</v>
      </c>
      <c r="BF218" s="195">
        <f>IF(N218="snížená",J218,0)</f>
        <v>0</v>
      </c>
      <c r="BG218" s="195">
        <f>IF(N218="zákl. přenesená",J218,0)</f>
        <v>0</v>
      </c>
      <c r="BH218" s="195">
        <f>IF(N218="sníž. přenesená",J218,0)</f>
        <v>0</v>
      </c>
      <c r="BI218" s="195">
        <f>IF(N218="nulová",J218,0)</f>
        <v>0</v>
      </c>
      <c r="BJ218" s="14" t="s">
        <v>81</v>
      </c>
      <c r="BK218" s="195">
        <f>ROUND(I218*H218,2)</f>
        <v>0</v>
      </c>
      <c r="BL218" s="14" t="s">
        <v>162</v>
      </c>
      <c r="BM218" s="194" t="s">
        <v>329</v>
      </c>
    </row>
    <row r="219" spans="1:65" s="2" customFormat="1">
      <c r="A219" s="31"/>
      <c r="B219" s="32"/>
      <c r="C219" s="33"/>
      <c r="D219" s="196" t="s">
        <v>163</v>
      </c>
      <c r="E219" s="33"/>
      <c r="F219" s="197" t="s">
        <v>720</v>
      </c>
      <c r="G219" s="33"/>
      <c r="H219" s="33"/>
      <c r="I219" s="198"/>
      <c r="J219" s="33"/>
      <c r="K219" s="33"/>
      <c r="L219" s="36"/>
      <c r="M219" s="199"/>
      <c r="N219" s="200"/>
      <c r="O219" s="68"/>
      <c r="P219" s="68"/>
      <c r="Q219" s="68"/>
      <c r="R219" s="68"/>
      <c r="S219" s="68"/>
      <c r="T219" s="69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T219" s="14" t="s">
        <v>163</v>
      </c>
      <c r="AU219" s="14" t="s">
        <v>83</v>
      </c>
    </row>
    <row r="220" spans="1:65" s="2" customFormat="1" ht="44.25" customHeight="1">
      <c r="A220" s="31"/>
      <c r="B220" s="32"/>
      <c r="C220" s="183" t="s">
        <v>253</v>
      </c>
      <c r="D220" s="183" t="s">
        <v>157</v>
      </c>
      <c r="E220" s="184" t="s">
        <v>721</v>
      </c>
      <c r="F220" s="185" t="s">
        <v>722</v>
      </c>
      <c r="G220" s="186" t="s">
        <v>235</v>
      </c>
      <c r="H220" s="187">
        <v>256.245</v>
      </c>
      <c r="I220" s="188"/>
      <c r="J220" s="189">
        <f>ROUND(I220*H220,2)</f>
        <v>0</v>
      </c>
      <c r="K220" s="185" t="s">
        <v>161</v>
      </c>
      <c r="L220" s="36"/>
      <c r="M220" s="190" t="s">
        <v>1</v>
      </c>
      <c r="N220" s="191" t="s">
        <v>38</v>
      </c>
      <c r="O220" s="68"/>
      <c r="P220" s="192">
        <f>O220*H220</f>
        <v>0</v>
      </c>
      <c r="Q220" s="192">
        <v>0</v>
      </c>
      <c r="R220" s="192">
        <f>Q220*H220</f>
        <v>0</v>
      </c>
      <c r="S220" s="192">
        <v>0</v>
      </c>
      <c r="T220" s="193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4" t="s">
        <v>162</v>
      </c>
      <c r="AT220" s="194" t="s">
        <v>157</v>
      </c>
      <c r="AU220" s="194" t="s">
        <v>83</v>
      </c>
      <c r="AY220" s="14" t="s">
        <v>155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14" t="s">
        <v>81</v>
      </c>
      <c r="BK220" s="195">
        <f>ROUND(I220*H220,2)</f>
        <v>0</v>
      </c>
      <c r="BL220" s="14" t="s">
        <v>162</v>
      </c>
      <c r="BM220" s="194" t="s">
        <v>255</v>
      </c>
    </row>
    <row r="221" spans="1:65" s="2" customFormat="1">
      <c r="A221" s="31"/>
      <c r="B221" s="32"/>
      <c r="C221" s="33"/>
      <c r="D221" s="196" t="s">
        <v>163</v>
      </c>
      <c r="E221" s="33"/>
      <c r="F221" s="197" t="s">
        <v>723</v>
      </c>
      <c r="G221" s="33"/>
      <c r="H221" s="33"/>
      <c r="I221" s="198"/>
      <c r="J221" s="33"/>
      <c r="K221" s="33"/>
      <c r="L221" s="36"/>
      <c r="M221" s="199"/>
      <c r="N221" s="200"/>
      <c r="O221" s="68"/>
      <c r="P221" s="68"/>
      <c r="Q221" s="68"/>
      <c r="R221" s="68"/>
      <c r="S221" s="68"/>
      <c r="T221" s="69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T221" s="14" t="s">
        <v>163</v>
      </c>
      <c r="AU221" s="14" t="s">
        <v>83</v>
      </c>
    </row>
    <row r="222" spans="1:65" s="2" customFormat="1" ht="16.5" customHeight="1">
      <c r="A222" s="31"/>
      <c r="B222" s="32"/>
      <c r="C222" s="183" t="s">
        <v>724</v>
      </c>
      <c r="D222" s="183" t="s">
        <v>157</v>
      </c>
      <c r="E222" s="184" t="s">
        <v>725</v>
      </c>
      <c r="F222" s="185" t="s">
        <v>726</v>
      </c>
      <c r="G222" s="186" t="s">
        <v>192</v>
      </c>
      <c r="H222" s="187">
        <v>20406</v>
      </c>
      <c r="I222" s="188"/>
      <c r="J222" s="189">
        <f>ROUND(I222*H222,2)</f>
        <v>0</v>
      </c>
      <c r="K222" s="185" t="s">
        <v>161</v>
      </c>
      <c r="L222" s="36"/>
      <c r="M222" s="190" t="s">
        <v>1</v>
      </c>
      <c r="N222" s="191" t="s">
        <v>38</v>
      </c>
      <c r="O222" s="68"/>
      <c r="P222" s="192">
        <f>O222*H222</f>
        <v>0</v>
      </c>
      <c r="Q222" s="192">
        <v>0</v>
      </c>
      <c r="R222" s="192">
        <f>Q222*H222</f>
        <v>0</v>
      </c>
      <c r="S222" s="192">
        <v>0</v>
      </c>
      <c r="T222" s="193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4" t="s">
        <v>162</v>
      </c>
      <c r="AT222" s="194" t="s">
        <v>157</v>
      </c>
      <c r="AU222" s="194" t="s">
        <v>83</v>
      </c>
      <c r="AY222" s="14" t="s">
        <v>155</v>
      </c>
      <c r="BE222" s="195">
        <f>IF(N222="základní",J222,0)</f>
        <v>0</v>
      </c>
      <c r="BF222" s="195">
        <f>IF(N222="snížená",J222,0)</f>
        <v>0</v>
      </c>
      <c r="BG222" s="195">
        <f>IF(N222="zákl. přenesená",J222,0)</f>
        <v>0</v>
      </c>
      <c r="BH222" s="195">
        <f>IF(N222="sníž. přenesená",J222,0)</f>
        <v>0</v>
      </c>
      <c r="BI222" s="195">
        <f>IF(N222="nulová",J222,0)</f>
        <v>0</v>
      </c>
      <c r="BJ222" s="14" t="s">
        <v>81</v>
      </c>
      <c r="BK222" s="195">
        <f>ROUND(I222*H222,2)</f>
        <v>0</v>
      </c>
      <c r="BL222" s="14" t="s">
        <v>162</v>
      </c>
      <c r="BM222" s="194" t="s">
        <v>727</v>
      </c>
    </row>
    <row r="223" spans="1:65" s="2" customFormat="1">
      <c r="A223" s="31"/>
      <c r="B223" s="32"/>
      <c r="C223" s="33"/>
      <c r="D223" s="196" t="s">
        <v>163</v>
      </c>
      <c r="E223" s="33"/>
      <c r="F223" s="197" t="s">
        <v>728</v>
      </c>
      <c r="G223" s="33"/>
      <c r="H223" s="33"/>
      <c r="I223" s="198"/>
      <c r="J223" s="33"/>
      <c r="K223" s="33"/>
      <c r="L223" s="36"/>
      <c r="M223" s="199"/>
      <c r="N223" s="200"/>
      <c r="O223" s="68"/>
      <c r="P223" s="68"/>
      <c r="Q223" s="68"/>
      <c r="R223" s="68"/>
      <c r="S223" s="68"/>
      <c r="T223" s="69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T223" s="14" t="s">
        <v>163</v>
      </c>
      <c r="AU223" s="14" t="s">
        <v>83</v>
      </c>
    </row>
    <row r="224" spans="1:65" s="2" customFormat="1" ht="44.25" customHeight="1">
      <c r="A224" s="31"/>
      <c r="B224" s="32"/>
      <c r="C224" s="183" t="s">
        <v>340</v>
      </c>
      <c r="D224" s="183" t="s">
        <v>157</v>
      </c>
      <c r="E224" s="184" t="s">
        <v>228</v>
      </c>
      <c r="F224" s="185" t="s">
        <v>229</v>
      </c>
      <c r="G224" s="186" t="s">
        <v>192</v>
      </c>
      <c r="H224" s="187">
        <v>3981</v>
      </c>
      <c r="I224" s="188"/>
      <c r="J224" s="189">
        <f>ROUND(I224*H224,2)</f>
        <v>0</v>
      </c>
      <c r="K224" s="185" t="s">
        <v>161</v>
      </c>
      <c r="L224" s="36"/>
      <c r="M224" s="190" t="s">
        <v>1</v>
      </c>
      <c r="N224" s="191" t="s">
        <v>38</v>
      </c>
      <c r="O224" s="68"/>
      <c r="P224" s="192">
        <f>O224*H224</f>
        <v>0</v>
      </c>
      <c r="Q224" s="192">
        <v>0</v>
      </c>
      <c r="R224" s="192">
        <f>Q224*H224</f>
        <v>0</v>
      </c>
      <c r="S224" s="192">
        <v>0</v>
      </c>
      <c r="T224" s="193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4" t="s">
        <v>162</v>
      </c>
      <c r="AT224" s="194" t="s">
        <v>157</v>
      </c>
      <c r="AU224" s="194" t="s">
        <v>83</v>
      </c>
      <c r="AY224" s="14" t="s">
        <v>155</v>
      </c>
      <c r="BE224" s="195">
        <f>IF(N224="základní",J224,0)</f>
        <v>0</v>
      </c>
      <c r="BF224" s="195">
        <f>IF(N224="snížená",J224,0)</f>
        <v>0</v>
      </c>
      <c r="BG224" s="195">
        <f>IF(N224="zákl. přenesená",J224,0)</f>
        <v>0</v>
      </c>
      <c r="BH224" s="195">
        <f>IF(N224="sníž. přenesená",J224,0)</f>
        <v>0</v>
      </c>
      <c r="BI224" s="195">
        <f>IF(N224="nulová",J224,0)</f>
        <v>0</v>
      </c>
      <c r="BJ224" s="14" t="s">
        <v>81</v>
      </c>
      <c r="BK224" s="195">
        <f>ROUND(I224*H224,2)</f>
        <v>0</v>
      </c>
      <c r="BL224" s="14" t="s">
        <v>162</v>
      </c>
      <c r="BM224" s="194" t="s">
        <v>343</v>
      </c>
    </row>
    <row r="225" spans="1:65" s="2" customFormat="1">
      <c r="A225" s="31"/>
      <c r="B225" s="32"/>
      <c r="C225" s="33"/>
      <c r="D225" s="196" t="s">
        <v>163</v>
      </c>
      <c r="E225" s="33"/>
      <c r="F225" s="197" t="s">
        <v>231</v>
      </c>
      <c r="G225" s="33"/>
      <c r="H225" s="33"/>
      <c r="I225" s="198"/>
      <c r="J225" s="33"/>
      <c r="K225" s="33"/>
      <c r="L225" s="36"/>
      <c r="M225" s="199"/>
      <c r="N225" s="200"/>
      <c r="O225" s="68"/>
      <c r="P225" s="68"/>
      <c r="Q225" s="68"/>
      <c r="R225" s="68"/>
      <c r="S225" s="68"/>
      <c r="T225" s="69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T225" s="14" t="s">
        <v>163</v>
      </c>
      <c r="AU225" s="14" t="s">
        <v>83</v>
      </c>
    </row>
    <row r="226" spans="1:65" s="2" customFormat="1" ht="16.5" customHeight="1">
      <c r="A226" s="31"/>
      <c r="B226" s="32"/>
      <c r="C226" s="203" t="s">
        <v>345</v>
      </c>
      <c r="D226" s="203" t="s">
        <v>232</v>
      </c>
      <c r="E226" s="204" t="s">
        <v>233</v>
      </c>
      <c r="F226" s="205" t="s">
        <v>234</v>
      </c>
      <c r="G226" s="206" t="s">
        <v>235</v>
      </c>
      <c r="H226" s="207">
        <v>6805.8</v>
      </c>
      <c r="I226" s="208"/>
      <c r="J226" s="209">
        <f>ROUND(I226*H226,2)</f>
        <v>0</v>
      </c>
      <c r="K226" s="205" t="s">
        <v>161</v>
      </c>
      <c r="L226" s="210"/>
      <c r="M226" s="211" t="s">
        <v>1</v>
      </c>
      <c r="N226" s="212" t="s">
        <v>38</v>
      </c>
      <c r="O226" s="68"/>
      <c r="P226" s="192">
        <f>O226*H226</f>
        <v>0</v>
      </c>
      <c r="Q226" s="192">
        <v>0</v>
      </c>
      <c r="R226" s="192">
        <f>Q226*H226</f>
        <v>0</v>
      </c>
      <c r="S226" s="192">
        <v>0</v>
      </c>
      <c r="T226" s="193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4" t="s">
        <v>178</v>
      </c>
      <c r="AT226" s="194" t="s">
        <v>232</v>
      </c>
      <c r="AU226" s="194" t="s">
        <v>83</v>
      </c>
      <c r="AY226" s="14" t="s">
        <v>155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14" t="s">
        <v>81</v>
      </c>
      <c r="BK226" s="195">
        <f>ROUND(I226*H226,2)</f>
        <v>0</v>
      </c>
      <c r="BL226" s="14" t="s">
        <v>162</v>
      </c>
      <c r="BM226" s="194" t="s">
        <v>348</v>
      </c>
    </row>
    <row r="227" spans="1:65" s="2" customFormat="1" ht="66.75" customHeight="1">
      <c r="A227" s="31"/>
      <c r="B227" s="32"/>
      <c r="C227" s="183" t="s">
        <v>350</v>
      </c>
      <c r="D227" s="183" t="s">
        <v>157</v>
      </c>
      <c r="E227" s="184" t="s">
        <v>238</v>
      </c>
      <c r="F227" s="185" t="s">
        <v>239</v>
      </c>
      <c r="G227" s="186" t="s">
        <v>192</v>
      </c>
      <c r="H227" s="187">
        <v>2879</v>
      </c>
      <c r="I227" s="188"/>
      <c r="J227" s="189">
        <f>ROUND(I227*H227,2)</f>
        <v>0</v>
      </c>
      <c r="K227" s="185" t="s">
        <v>161</v>
      </c>
      <c r="L227" s="36"/>
      <c r="M227" s="190" t="s">
        <v>1</v>
      </c>
      <c r="N227" s="191" t="s">
        <v>38</v>
      </c>
      <c r="O227" s="68"/>
      <c r="P227" s="192">
        <f>O227*H227</f>
        <v>0</v>
      </c>
      <c r="Q227" s="192">
        <v>0</v>
      </c>
      <c r="R227" s="192">
        <f>Q227*H227</f>
        <v>0</v>
      </c>
      <c r="S227" s="192">
        <v>0</v>
      </c>
      <c r="T227" s="193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4" t="s">
        <v>162</v>
      </c>
      <c r="AT227" s="194" t="s">
        <v>157</v>
      </c>
      <c r="AU227" s="194" t="s">
        <v>83</v>
      </c>
      <c r="AY227" s="14" t="s">
        <v>155</v>
      </c>
      <c r="BE227" s="195">
        <f>IF(N227="základní",J227,0)</f>
        <v>0</v>
      </c>
      <c r="BF227" s="195">
        <f>IF(N227="snížená",J227,0)</f>
        <v>0</v>
      </c>
      <c r="BG227" s="195">
        <f>IF(N227="zákl. přenesená",J227,0)</f>
        <v>0</v>
      </c>
      <c r="BH227" s="195">
        <f>IF(N227="sníž. přenesená",J227,0)</f>
        <v>0</v>
      </c>
      <c r="BI227" s="195">
        <f>IF(N227="nulová",J227,0)</f>
        <v>0</v>
      </c>
      <c r="BJ227" s="14" t="s">
        <v>81</v>
      </c>
      <c r="BK227" s="195">
        <f>ROUND(I227*H227,2)</f>
        <v>0</v>
      </c>
      <c r="BL227" s="14" t="s">
        <v>162</v>
      </c>
      <c r="BM227" s="194" t="s">
        <v>194</v>
      </c>
    </row>
    <row r="228" spans="1:65" s="2" customFormat="1">
      <c r="A228" s="31"/>
      <c r="B228" s="32"/>
      <c r="C228" s="33"/>
      <c r="D228" s="196" t="s">
        <v>163</v>
      </c>
      <c r="E228" s="33"/>
      <c r="F228" s="197" t="s">
        <v>241</v>
      </c>
      <c r="G228" s="33"/>
      <c r="H228" s="33"/>
      <c r="I228" s="198"/>
      <c r="J228" s="33"/>
      <c r="K228" s="33"/>
      <c r="L228" s="36"/>
      <c r="M228" s="199"/>
      <c r="N228" s="200"/>
      <c r="O228" s="68"/>
      <c r="P228" s="68"/>
      <c r="Q228" s="68"/>
      <c r="R228" s="68"/>
      <c r="S228" s="68"/>
      <c r="T228" s="69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T228" s="14" t="s">
        <v>163</v>
      </c>
      <c r="AU228" s="14" t="s">
        <v>83</v>
      </c>
    </row>
    <row r="229" spans="1:65" s="2" customFormat="1" ht="16.5" customHeight="1">
      <c r="A229" s="31"/>
      <c r="B229" s="32"/>
      <c r="C229" s="203" t="s">
        <v>354</v>
      </c>
      <c r="D229" s="203" t="s">
        <v>232</v>
      </c>
      <c r="E229" s="204" t="s">
        <v>242</v>
      </c>
      <c r="F229" s="205" t="s">
        <v>243</v>
      </c>
      <c r="G229" s="206" t="s">
        <v>235</v>
      </c>
      <c r="H229" s="207">
        <v>5358</v>
      </c>
      <c r="I229" s="208"/>
      <c r="J229" s="209">
        <f>ROUND(I229*H229,2)</f>
        <v>0</v>
      </c>
      <c r="K229" s="205" t="s">
        <v>161</v>
      </c>
      <c r="L229" s="210"/>
      <c r="M229" s="211" t="s">
        <v>1</v>
      </c>
      <c r="N229" s="212" t="s">
        <v>38</v>
      </c>
      <c r="O229" s="68"/>
      <c r="P229" s="192">
        <f>O229*H229</f>
        <v>0</v>
      </c>
      <c r="Q229" s="192">
        <v>0</v>
      </c>
      <c r="R229" s="192">
        <f>Q229*H229</f>
        <v>0</v>
      </c>
      <c r="S229" s="192">
        <v>0</v>
      </c>
      <c r="T229" s="193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4" t="s">
        <v>178</v>
      </c>
      <c r="AT229" s="194" t="s">
        <v>232</v>
      </c>
      <c r="AU229" s="194" t="s">
        <v>83</v>
      </c>
      <c r="AY229" s="14" t="s">
        <v>155</v>
      </c>
      <c r="BE229" s="195">
        <f>IF(N229="základní",J229,0)</f>
        <v>0</v>
      </c>
      <c r="BF229" s="195">
        <f>IF(N229="snížená",J229,0)</f>
        <v>0</v>
      </c>
      <c r="BG229" s="195">
        <f>IF(N229="zákl. přenesená",J229,0)</f>
        <v>0</v>
      </c>
      <c r="BH229" s="195">
        <f>IF(N229="sníž. přenesená",J229,0)</f>
        <v>0</v>
      </c>
      <c r="BI229" s="195">
        <f>IF(N229="nulová",J229,0)</f>
        <v>0</v>
      </c>
      <c r="BJ229" s="14" t="s">
        <v>81</v>
      </c>
      <c r="BK229" s="195">
        <f>ROUND(I229*H229,2)</f>
        <v>0</v>
      </c>
      <c r="BL229" s="14" t="s">
        <v>162</v>
      </c>
      <c r="BM229" s="194" t="s">
        <v>222</v>
      </c>
    </row>
    <row r="230" spans="1:65" s="2" customFormat="1" ht="33" customHeight="1">
      <c r="A230" s="31"/>
      <c r="B230" s="32"/>
      <c r="C230" s="183" t="s">
        <v>359</v>
      </c>
      <c r="D230" s="183" t="s">
        <v>157</v>
      </c>
      <c r="E230" s="184" t="s">
        <v>246</v>
      </c>
      <c r="F230" s="185" t="s">
        <v>247</v>
      </c>
      <c r="G230" s="186" t="s">
        <v>160</v>
      </c>
      <c r="H230" s="187">
        <v>84513.332999999999</v>
      </c>
      <c r="I230" s="188"/>
      <c r="J230" s="189">
        <f>ROUND(I230*H230,2)</f>
        <v>0</v>
      </c>
      <c r="K230" s="185" t="s">
        <v>161</v>
      </c>
      <c r="L230" s="36"/>
      <c r="M230" s="190" t="s">
        <v>1</v>
      </c>
      <c r="N230" s="191" t="s">
        <v>38</v>
      </c>
      <c r="O230" s="68"/>
      <c r="P230" s="192">
        <f>O230*H230</f>
        <v>0</v>
      </c>
      <c r="Q230" s="192">
        <v>0</v>
      </c>
      <c r="R230" s="192">
        <f>Q230*H230</f>
        <v>0</v>
      </c>
      <c r="S230" s="192">
        <v>0</v>
      </c>
      <c r="T230" s="193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4" t="s">
        <v>162</v>
      </c>
      <c r="AT230" s="194" t="s">
        <v>157</v>
      </c>
      <c r="AU230" s="194" t="s">
        <v>83</v>
      </c>
      <c r="AY230" s="14" t="s">
        <v>155</v>
      </c>
      <c r="BE230" s="195">
        <f>IF(N230="základní",J230,0)</f>
        <v>0</v>
      </c>
      <c r="BF230" s="195">
        <f>IF(N230="snížená",J230,0)</f>
        <v>0</v>
      </c>
      <c r="BG230" s="195">
        <f>IF(N230="zákl. přenesená",J230,0)</f>
        <v>0</v>
      </c>
      <c r="BH230" s="195">
        <f>IF(N230="sníž. přenesená",J230,0)</f>
        <v>0</v>
      </c>
      <c r="BI230" s="195">
        <f>IF(N230="nulová",J230,0)</f>
        <v>0</v>
      </c>
      <c r="BJ230" s="14" t="s">
        <v>81</v>
      </c>
      <c r="BK230" s="195">
        <f>ROUND(I230*H230,2)</f>
        <v>0</v>
      </c>
      <c r="BL230" s="14" t="s">
        <v>162</v>
      </c>
      <c r="BM230" s="194" t="s">
        <v>362</v>
      </c>
    </row>
    <row r="231" spans="1:65" s="2" customFormat="1">
      <c r="A231" s="31"/>
      <c r="B231" s="32"/>
      <c r="C231" s="33"/>
      <c r="D231" s="196" t="s">
        <v>163</v>
      </c>
      <c r="E231" s="33"/>
      <c r="F231" s="197" t="s">
        <v>249</v>
      </c>
      <c r="G231" s="33"/>
      <c r="H231" s="33"/>
      <c r="I231" s="198"/>
      <c r="J231" s="33"/>
      <c r="K231" s="33"/>
      <c r="L231" s="36"/>
      <c r="M231" s="199"/>
      <c r="N231" s="200"/>
      <c r="O231" s="68"/>
      <c r="P231" s="68"/>
      <c r="Q231" s="68"/>
      <c r="R231" s="68"/>
      <c r="S231" s="68"/>
      <c r="T231" s="69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T231" s="14" t="s">
        <v>163</v>
      </c>
      <c r="AU231" s="14" t="s">
        <v>83</v>
      </c>
    </row>
    <row r="232" spans="1:65" s="2" customFormat="1" ht="19.5">
      <c r="A232" s="31"/>
      <c r="B232" s="32"/>
      <c r="C232" s="33"/>
      <c r="D232" s="201" t="s">
        <v>168</v>
      </c>
      <c r="E232" s="33"/>
      <c r="F232" s="202" t="s">
        <v>250</v>
      </c>
      <c r="G232" s="33"/>
      <c r="H232" s="33"/>
      <c r="I232" s="198"/>
      <c r="J232" s="33"/>
      <c r="K232" s="33"/>
      <c r="L232" s="36"/>
      <c r="M232" s="199"/>
      <c r="N232" s="200"/>
      <c r="O232" s="68"/>
      <c r="P232" s="68"/>
      <c r="Q232" s="68"/>
      <c r="R232" s="68"/>
      <c r="S232" s="68"/>
      <c r="T232" s="69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T232" s="14" t="s">
        <v>168</v>
      </c>
      <c r="AU232" s="14" t="s">
        <v>83</v>
      </c>
    </row>
    <row r="233" spans="1:65" s="2" customFormat="1" ht="55.5" customHeight="1">
      <c r="A233" s="31"/>
      <c r="B233" s="32"/>
      <c r="C233" s="183" t="s">
        <v>269</v>
      </c>
      <c r="D233" s="183" t="s">
        <v>157</v>
      </c>
      <c r="E233" s="184" t="s">
        <v>729</v>
      </c>
      <c r="F233" s="185" t="s">
        <v>730</v>
      </c>
      <c r="G233" s="186" t="s">
        <v>160</v>
      </c>
      <c r="H233" s="187">
        <v>710</v>
      </c>
      <c r="I233" s="188"/>
      <c r="J233" s="189">
        <f>ROUND(I233*H233,2)</f>
        <v>0</v>
      </c>
      <c r="K233" s="185" t="s">
        <v>161</v>
      </c>
      <c r="L233" s="36"/>
      <c r="M233" s="190" t="s">
        <v>1</v>
      </c>
      <c r="N233" s="191" t="s">
        <v>38</v>
      </c>
      <c r="O233" s="68"/>
      <c r="P233" s="192">
        <f>O233*H233</f>
        <v>0</v>
      </c>
      <c r="Q233" s="192">
        <v>0</v>
      </c>
      <c r="R233" s="192">
        <f>Q233*H233</f>
        <v>0</v>
      </c>
      <c r="S233" s="192">
        <v>0</v>
      </c>
      <c r="T233" s="193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4" t="s">
        <v>162</v>
      </c>
      <c r="AT233" s="194" t="s">
        <v>157</v>
      </c>
      <c r="AU233" s="194" t="s">
        <v>83</v>
      </c>
      <c r="AY233" s="14" t="s">
        <v>155</v>
      </c>
      <c r="BE233" s="195">
        <f>IF(N233="základní",J233,0)</f>
        <v>0</v>
      </c>
      <c r="BF233" s="195">
        <f>IF(N233="snížená",J233,0)</f>
        <v>0</v>
      </c>
      <c r="BG233" s="195">
        <f>IF(N233="zákl. přenesená",J233,0)</f>
        <v>0</v>
      </c>
      <c r="BH233" s="195">
        <f>IF(N233="sníž. přenesená",J233,0)</f>
        <v>0</v>
      </c>
      <c r="BI233" s="195">
        <f>IF(N233="nulová",J233,0)</f>
        <v>0</v>
      </c>
      <c r="BJ233" s="14" t="s">
        <v>81</v>
      </c>
      <c r="BK233" s="195">
        <f>ROUND(I233*H233,2)</f>
        <v>0</v>
      </c>
      <c r="BL233" s="14" t="s">
        <v>162</v>
      </c>
      <c r="BM233" s="194" t="s">
        <v>366</v>
      </c>
    </row>
    <row r="234" spans="1:65" s="2" customFormat="1">
      <c r="A234" s="31"/>
      <c r="B234" s="32"/>
      <c r="C234" s="33"/>
      <c r="D234" s="196" t="s">
        <v>163</v>
      </c>
      <c r="E234" s="33"/>
      <c r="F234" s="197" t="s">
        <v>731</v>
      </c>
      <c r="G234" s="33"/>
      <c r="H234" s="33"/>
      <c r="I234" s="198"/>
      <c r="J234" s="33"/>
      <c r="K234" s="33"/>
      <c r="L234" s="36"/>
      <c r="M234" s="199"/>
      <c r="N234" s="200"/>
      <c r="O234" s="68"/>
      <c r="P234" s="68"/>
      <c r="Q234" s="68"/>
      <c r="R234" s="68"/>
      <c r="S234" s="68"/>
      <c r="T234" s="69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T234" s="14" t="s">
        <v>163</v>
      </c>
      <c r="AU234" s="14" t="s">
        <v>83</v>
      </c>
    </row>
    <row r="235" spans="1:65" s="2" customFormat="1" ht="37.9" customHeight="1">
      <c r="A235" s="31"/>
      <c r="B235" s="32"/>
      <c r="C235" s="183" t="s">
        <v>368</v>
      </c>
      <c r="D235" s="183" t="s">
        <v>157</v>
      </c>
      <c r="E235" s="184" t="s">
        <v>251</v>
      </c>
      <c r="F235" s="185" t="s">
        <v>252</v>
      </c>
      <c r="G235" s="186" t="s">
        <v>160</v>
      </c>
      <c r="H235" s="187">
        <v>14206</v>
      </c>
      <c r="I235" s="188"/>
      <c r="J235" s="189">
        <f>ROUND(I235*H235,2)</f>
        <v>0</v>
      </c>
      <c r="K235" s="185" t="s">
        <v>161</v>
      </c>
      <c r="L235" s="36"/>
      <c r="M235" s="190" t="s">
        <v>1</v>
      </c>
      <c r="N235" s="191" t="s">
        <v>38</v>
      </c>
      <c r="O235" s="68"/>
      <c r="P235" s="192">
        <f>O235*H235</f>
        <v>0</v>
      </c>
      <c r="Q235" s="192">
        <v>0</v>
      </c>
      <c r="R235" s="192">
        <f>Q235*H235</f>
        <v>0</v>
      </c>
      <c r="S235" s="192">
        <v>0</v>
      </c>
      <c r="T235" s="193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4" t="s">
        <v>162</v>
      </c>
      <c r="AT235" s="194" t="s">
        <v>157</v>
      </c>
      <c r="AU235" s="194" t="s">
        <v>83</v>
      </c>
      <c r="AY235" s="14" t="s">
        <v>155</v>
      </c>
      <c r="BE235" s="195">
        <f>IF(N235="základní",J235,0)</f>
        <v>0</v>
      </c>
      <c r="BF235" s="195">
        <f>IF(N235="snížená",J235,0)</f>
        <v>0</v>
      </c>
      <c r="BG235" s="195">
        <f>IF(N235="zákl. přenesená",J235,0)</f>
        <v>0</v>
      </c>
      <c r="BH235" s="195">
        <f>IF(N235="sníž. přenesená",J235,0)</f>
        <v>0</v>
      </c>
      <c r="BI235" s="195">
        <f>IF(N235="nulová",J235,0)</f>
        <v>0</v>
      </c>
      <c r="BJ235" s="14" t="s">
        <v>81</v>
      </c>
      <c r="BK235" s="195">
        <f>ROUND(I235*H235,2)</f>
        <v>0</v>
      </c>
      <c r="BL235" s="14" t="s">
        <v>162</v>
      </c>
      <c r="BM235" s="194" t="s">
        <v>371</v>
      </c>
    </row>
    <row r="236" spans="1:65" s="2" customFormat="1">
      <c r="A236" s="31"/>
      <c r="B236" s="32"/>
      <c r="C236" s="33"/>
      <c r="D236" s="196" t="s">
        <v>163</v>
      </c>
      <c r="E236" s="33"/>
      <c r="F236" s="197" t="s">
        <v>254</v>
      </c>
      <c r="G236" s="33"/>
      <c r="H236" s="33"/>
      <c r="I236" s="198"/>
      <c r="J236" s="33"/>
      <c r="K236" s="33"/>
      <c r="L236" s="36"/>
      <c r="M236" s="199"/>
      <c r="N236" s="200"/>
      <c r="O236" s="68"/>
      <c r="P236" s="68"/>
      <c r="Q236" s="68"/>
      <c r="R236" s="68"/>
      <c r="S236" s="68"/>
      <c r="T236" s="69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T236" s="14" t="s">
        <v>163</v>
      </c>
      <c r="AU236" s="14" t="s">
        <v>83</v>
      </c>
    </row>
    <row r="237" spans="1:65" s="2" customFormat="1" ht="66.75" customHeight="1">
      <c r="A237" s="31"/>
      <c r="B237" s="32"/>
      <c r="C237" s="183" t="s">
        <v>279</v>
      </c>
      <c r="D237" s="183" t="s">
        <v>157</v>
      </c>
      <c r="E237" s="184" t="s">
        <v>732</v>
      </c>
      <c r="F237" s="185" t="s">
        <v>733</v>
      </c>
      <c r="G237" s="186" t="s">
        <v>160</v>
      </c>
      <c r="H237" s="187">
        <v>9805</v>
      </c>
      <c r="I237" s="188"/>
      <c r="J237" s="189">
        <f>ROUND(I237*H237,2)</f>
        <v>0</v>
      </c>
      <c r="K237" s="185" t="s">
        <v>161</v>
      </c>
      <c r="L237" s="36"/>
      <c r="M237" s="190" t="s">
        <v>1</v>
      </c>
      <c r="N237" s="191" t="s">
        <v>38</v>
      </c>
      <c r="O237" s="68"/>
      <c r="P237" s="192">
        <f>O237*H237</f>
        <v>0</v>
      </c>
      <c r="Q237" s="192">
        <v>0</v>
      </c>
      <c r="R237" s="192">
        <f>Q237*H237</f>
        <v>0</v>
      </c>
      <c r="S237" s="192">
        <v>0</v>
      </c>
      <c r="T237" s="193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4" t="s">
        <v>162</v>
      </c>
      <c r="AT237" s="194" t="s">
        <v>157</v>
      </c>
      <c r="AU237" s="194" t="s">
        <v>83</v>
      </c>
      <c r="AY237" s="14" t="s">
        <v>155</v>
      </c>
      <c r="BE237" s="195">
        <f>IF(N237="základní",J237,0)</f>
        <v>0</v>
      </c>
      <c r="BF237" s="195">
        <f>IF(N237="snížená",J237,0)</f>
        <v>0</v>
      </c>
      <c r="BG237" s="195">
        <f>IF(N237="zákl. přenesená",J237,0)</f>
        <v>0</v>
      </c>
      <c r="BH237" s="195">
        <f>IF(N237="sníž. přenesená",J237,0)</f>
        <v>0</v>
      </c>
      <c r="BI237" s="195">
        <f>IF(N237="nulová",J237,0)</f>
        <v>0</v>
      </c>
      <c r="BJ237" s="14" t="s">
        <v>81</v>
      </c>
      <c r="BK237" s="195">
        <f>ROUND(I237*H237,2)</f>
        <v>0</v>
      </c>
      <c r="BL237" s="14" t="s">
        <v>162</v>
      </c>
      <c r="BM237" s="194" t="s">
        <v>384</v>
      </c>
    </row>
    <row r="238" spans="1:65" s="2" customFormat="1">
      <c r="A238" s="31"/>
      <c r="B238" s="32"/>
      <c r="C238" s="33"/>
      <c r="D238" s="196" t="s">
        <v>163</v>
      </c>
      <c r="E238" s="33"/>
      <c r="F238" s="197" t="s">
        <v>734</v>
      </c>
      <c r="G238" s="33"/>
      <c r="H238" s="33"/>
      <c r="I238" s="198"/>
      <c r="J238" s="33"/>
      <c r="K238" s="33"/>
      <c r="L238" s="36"/>
      <c r="M238" s="199"/>
      <c r="N238" s="200"/>
      <c r="O238" s="68"/>
      <c r="P238" s="68"/>
      <c r="Q238" s="68"/>
      <c r="R238" s="68"/>
      <c r="S238" s="68"/>
      <c r="T238" s="69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T238" s="14" t="s">
        <v>163</v>
      </c>
      <c r="AU238" s="14" t="s">
        <v>83</v>
      </c>
    </row>
    <row r="239" spans="1:65" s="2" customFormat="1" ht="87.75">
      <c r="A239" s="31"/>
      <c r="B239" s="32"/>
      <c r="C239" s="33"/>
      <c r="D239" s="201" t="s">
        <v>168</v>
      </c>
      <c r="E239" s="33"/>
      <c r="F239" s="202" t="s">
        <v>735</v>
      </c>
      <c r="G239" s="33"/>
      <c r="H239" s="33"/>
      <c r="I239" s="198"/>
      <c r="J239" s="33"/>
      <c r="K239" s="33"/>
      <c r="L239" s="36"/>
      <c r="M239" s="199"/>
      <c r="N239" s="200"/>
      <c r="O239" s="68"/>
      <c r="P239" s="68"/>
      <c r="Q239" s="68"/>
      <c r="R239" s="68"/>
      <c r="S239" s="68"/>
      <c r="T239" s="69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T239" s="14" t="s">
        <v>168</v>
      </c>
      <c r="AU239" s="14" t="s">
        <v>83</v>
      </c>
    </row>
    <row r="240" spans="1:65" s="2" customFormat="1" ht="37.9" customHeight="1">
      <c r="A240" s="31"/>
      <c r="B240" s="32"/>
      <c r="C240" s="183" t="s">
        <v>736</v>
      </c>
      <c r="D240" s="183" t="s">
        <v>157</v>
      </c>
      <c r="E240" s="184" t="s">
        <v>256</v>
      </c>
      <c r="F240" s="185" t="s">
        <v>737</v>
      </c>
      <c r="G240" s="186" t="s">
        <v>160</v>
      </c>
      <c r="H240" s="187">
        <v>3564</v>
      </c>
      <c r="I240" s="188"/>
      <c r="J240" s="189">
        <f>ROUND(I240*H240,2)</f>
        <v>0</v>
      </c>
      <c r="K240" s="185" t="s">
        <v>161</v>
      </c>
      <c r="L240" s="36"/>
      <c r="M240" s="190" t="s">
        <v>1</v>
      </c>
      <c r="N240" s="191" t="s">
        <v>38</v>
      </c>
      <c r="O240" s="68"/>
      <c r="P240" s="192">
        <f>O240*H240</f>
        <v>0</v>
      </c>
      <c r="Q240" s="192">
        <v>0</v>
      </c>
      <c r="R240" s="192">
        <f>Q240*H240</f>
        <v>0</v>
      </c>
      <c r="S240" s="192">
        <v>0</v>
      </c>
      <c r="T240" s="193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4" t="s">
        <v>162</v>
      </c>
      <c r="AT240" s="194" t="s">
        <v>157</v>
      </c>
      <c r="AU240" s="194" t="s">
        <v>83</v>
      </c>
      <c r="AY240" s="14" t="s">
        <v>155</v>
      </c>
      <c r="BE240" s="195">
        <f>IF(N240="základní",J240,0)</f>
        <v>0</v>
      </c>
      <c r="BF240" s="195">
        <f>IF(N240="snížená",J240,0)</f>
        <v>0</v>
      </c>
      <c r="BG240" s="195">
        <f>IF(N240="zákl. přenesená",J240,0)</f>
        <v>0</v>
      </c>
      <c r="BH240" s="195">
        <f>IF(N240="sníž. přenesená",J240,0)</f>
        <v>0</v>
      </c>
      <c r="BI240" s="195">
        <f>IF(N240="nulová",J240,0)</f>
        <v>0</v>
      </c>
      <c r="BJ240" s="14" t="s">
        <v>81</v>
      </c>
      <c r="BK240" s="195">
        <f>ROUND(I240*H240,2)</f>
        <v>0</v>
      </c>
      <c r="BL240" s="14" t="s">
        <v>162</v>
      </c>
      <c r="BM240" s="194" t="s">
        <v>738</v>
      </c>
    </row>
    <row r="241" spans="1:65" s="2" customFormat="1">
      <c r="A241" s="31"/>
      <c r="B241" s="32"/>
      <c r="C241" s="33"/>
      <c r="D241" s="196" t="s">
        <v>163</v>
      </c>
      <c r="E241" s="33"/>
      <c r="F241" s="197" t="s">
        <v>259</v>
      </c>
      <c r="G241" s="33"/>
      <c r="H241" s="33"/>
      <c r="I241" s="198"/>
      <c r="J241" s="33"/>
      <c r="K241" s="33"/>
      <c r="L241" s="36"/>
      <c r="M241" s="199"/>
      <c r="N241" s="200"/>
      <c r="O241" s="68"/>
      <c r="P241" s="68"/>
      <c r="Q241" s="68"/>
      <c r="R241" s="68"/>
      <c r="S241" s="68"/>
      <c r="T241" s="69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T241" s="14" t="s">
        <v>163</v>
      </c>
      <c r="AU241" s="14" t="s">
        <v>83</v>
      </c>
    </row>
    <row r="242" spans="1:65" s="2" customFormat="1" ht="16.5" customHeight="1">
      <c r="A242" s="31"/>
      <c r="B242" s="32"/>
      <c r="C242" s="203" t="s">
        <v>739</v>
      </c>
      <c r="D242" s="203" t="s">
        <v>232</v>
      </c>
      <c r="E242" s="204" t="s">
        <v>740</v>
      </c>
      <c r="F242" s="205" t="s">
        <v>741</v>
      </c>
      <c r="G242" s="206" t="s">
        <v>263</v>
      </c>
      <c r="H242" s="207">
        <v>71.28</v>
      </c>
      <c r="I242" s="208"/>
      <c r="J242" s="209">
        <f>ROUND(I242*H242,2)</f>
        <v>0</v>
      </c>
      <c r="K242" s="205" t="s">
        <v>161</v>
      </c>
      <c r="L242" s="210"/>
      <c r="M242" s="211" t="s">
        <v>1</v>
      </c>
      <c r="N242" s="212" t="s">
        <v>38</v>
      </c>
      <c r="O242" s="68"/>
      <c r="P242" s="192">
        <f>O242*H242</f>
        <v>0</v>
      </c>
      <c r="Q242" s="192">
        <v>1E-3</v>
      </c>
      <c r="R242" s="192">
        <f>Q242*H242</f>
        <v>7.1279999999999996E-2</v>
      </c>
      <c r="S242" s="192">
        <v>0</v>
      </c>
      <c r="T242" s="193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4" t="s">
        <v>178</v>
      </c>
      <c r="AT242" s="194" t="s">
        <v>232</v>
      </c>
      <c r="AU242" s="194" t="s">
        <v>83</v>
      </c>
      <c r="AY242" s="14" t="s">
        <v>155</v>
      </c>
      <c r="BE242" s="195">
        <f>IF(N242="základní",J242,0)</f>
        <v>0</v>
      </c>
      <c r="BF242" s="195">
        <f>IF(N242="snížená",J242,0)</f>
        <v>0</v>
      </c>
      <c r="BG242" s="195">
        <f>IF(N242="zákl. přenesená",J242,0)</f>
        <v>0</v>
      </c>
      <c r="BH242" s="195">
        <f>IF(N242="sníž. přenesená",J242,0)</f>
        <v>0</v>
      </c>
      <c r="BI242" s="195">
        <f>IF(N242="nulová",J242,0)</f>
        <v>0</v>
      </c>
      <c r="BJ242" s="14" t="s">
        <v>81</v>
      </c>
      <c r="BK242" s="195">
        <f>ROUND(I242*H242,2)</f>
        <v>0</v>
      </c>
      <c r="BL242" s="14" t="s">
        <v>162</v>
      </c>
      <c r="BM242" s="194" t="s">
        <v>742</v>
      </c>
    </row>
    <row r="243" spans="1:65" s="2" customFormat="1" ht="24.2" customHeight="1">
      <c r="A243" s="31"/>
      <c r="B243" s="32"/>
      <c r="C243" s="183" t="s">
        <v>743</v>
      </c>
      <c r="D243" s="183" t="s">
        <v>157</v>
      </c>
      <c r="E243" s="184" t="s">
        <v>744</v>
      </c>
      <c r="F243" s="185" t="s">
        <v>745</v>
      </c>
      <c r="G243" s="186" t="s">
        <v>160</v>
      </c>
      <c r="H243" s="187">
        <v>12000</v>
      </c>
      <c r="I243" s="188"/>
      <c r="J243" s="189">
        <f>ROUND(I243*H243,2)</f>
        <v>0</v>
      </c>
      <c r="K243" s="185" t="s">
        <v>161</v>
      </c>
      <c r="L243" s="36"/>
      <c r="M243" s="190" t="s">
        <v>1</v>
      </c>
      <c r="N243" s="191" t="s">
        <v>38</v>
      </c>
      <c r="O243" s="68"/>
      <c r="P243" s="192">
        <f>O243*H243</f>
        <v>0</v>
      </c>
      <c r="Q243" s="192">
        <v>0</v>
      </c>
      <c r="R243" s="192">
        <f>Q243*H243</f>
        <v>0</v>
      </c>
      <c r="S243" s="192">
        <v>0</v>
      </c>
      <c r="T243" s="193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4" t="s">
        <v>162</v>
      </c>
      <c r="AT243" s="194" t="s">
        <v>157</v>
      </c>
      <c r="AU243" s="194" t="s">
        <v>83</v>
      </c>
      <c r="AY243" s="14" t="s">
        <v>155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14" t="s">
        <v>81</v>
      </c>
      <c r="BK243" s="195">
        <f>ROUND(I243*H243,2)</f>
        <v>0</v>
      </c>
      <c r="BL243" s="14" t="s">
        <v>162</v>
      </c>
      <c r="BM243" s="194" t="s">
        <v>746</v>
      </c>
    </row>
    <row r="244" spans="1:65" s="2" customFormat="1">
      <c r="A244" s="31"/>
      <c r="B244" s="32"/>
      <c r="C244" s="33"/>
      <c r="D244" s="196" t="s">
        <v>163</v>
      </c>
      <c r="E244" s="33"/>
      <c r="F244" s="197" t="s">
        <v>747</v>
      </c>
      <c r="G244" s="33"/>
      <c r="H244" s="33"/>
      <c r="I244" s="198"/>
      <c r="J244" s="33"/>
      <c r="K244" s="33"/>
      <c r="L244" s="36"/>
      <c r="M244" s="199"/>
      <c r="N244" s="200"/>
      <c r="O244" s="68"/>
      <c r="P244" s="68"/>
      <c r="Q244" s="68"/>
      <c r="R244" s="68"/>
      <c r="S244" s="68"/>
      <c r="T244" s="69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T244" s="14" t="s">
        <v>163</v>
      </c>
      <c r="AU244" s="14" t="s">
        <v>83</v>
      </c>
    </row>
    <row r="245" spans="1:65" s="2" customFormat="1" ht="16.5" customHeight="1">
      <c r="A245" s="31"/>
      <c r="B245" s="32"/>
      <c r="C245" s="203" t="s">
        <v>748</v>
      </c>
      <c r="D245" s="203" t="s">
        <v>232</v>
      </c>
      <c r="E245" s="204" t="s">
        <v>749</v>
      </c>
      <c r="F245" s="205" t="s">
        <v>750</v>
      </c>
      <c r="G245" s="206" t="s">
        <v>263</v>
      </c>
      <c r="H245" s="207">
        <v>240</v>
      </c>
      <c r="I245" s="208"/>
      <c r="J245" s="209">
        <f>ROUND(I245*H245,2)</f>
        <v>0</v>
      </c>
      <c r="K245" s="205" t="s">
        <v>161</v>
      </c>
      <c r="L245" s="210"/>
      <c r="M245" s="211" t="s">
        <v>1</v>
      </c>
      <c r="N245" s="212" t="s">
        <v>38</v>
      </c>
      <c r="O245" s="68"/>
      <c r="P245" s="192">
        <f>O245*H245</f>
        <v>0</v>
      </c>
      <c r="Q245" s="192">
        <v>1E-3</v>
      </c>
      <c r="R245" s="192">
        <f>Q245*H245</f>
        <v>0.24</v>
      </c>
      <c r="S245" s="192">
        <v>0</v>
      </c>
      <c r="T245" s="193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4" t="s">
        <v>178</v>
      </c>
      <c r="AT245" s="194" t="s">
        <v>232</v>
      </c>
      <c r="AU245" s="194" t="s">
        <v>83</v>
      </c>
      <c r="AY245" s="14" t="s">
        <v>155</v>
      </c>
      <c r="BE245" s="195">
        <f>IF(N245="základní",J245,0)</f>
        <v>0</v>
      </c>
      <c r="BF245" s="195">
        <f>IF(N245="snížená",J245,0)</f>
        <v>0</v>
      </c>
      <c r="BG245" s="195">
        <f>IF(N245="zákl. přenesená",J245,0)</f>
        <v>0</v>
      </c>
      <c r="BH245" s="195">
        <f>IF(N245="sníž. přenesená",J245,0)</f>
        <v>0</v>
      </c>
      <c r="BI245" s="195">
        <f>IF(N245="nulová",J245,0)</f>
        <v>0</v>
      </c>
      <c r="BJ245" s="14" t="s">
        <v>81</v>
      </c>
      <c r="BK245" s="195">
        <f>ROUND(I245*H245,2)</f>
        <v>0</v>
      </c>
      <c r="BL245" s="14" t="s">
        <v>162</v>
      </c>
      <c r="BM245" s="194" t="s">
        <v>751</v>
      </c>
    </row>
    <row r="246" spans="1:65" s="2" customFormat="1" ht="24.2" customHeight="1">
      <c r="A246" s="31"/>
      <c r="B246" s="32"/>
      <c r="C246" s="183" t="s">
        <v>386</v>
      </c>
      <c r="D246" s="183" t="s">
        <v>157</v>
      </c>
      <c r="E246" s="184" t="s">
        <v>752</v>
      </c>
      <c r="F246" s="185" t="s">
        <v>753</v>
      </c>
      <c r="G246" s="186" t="s">
        <v>160</v>
      </c>
      <c r="H246" s="187">
        <v>710</v>
      </c>
      <c r="I246" s="188"/>
      <c r="J246" s="189">
        <f>ROUND(I246*H246,2)</f>
        <v>0</v>
      </c>
      <c r="K246" s="185" t="s">
        <v>161</v>
      </c>
      <c r="L246" s="36"/>
      <c r="M246" s="190" t="s">
        <v>1</v>
      </c>
      <c r="N246" s="191" t="s">
        <v>38</v>
      </c>
      <c r="O246" s="68"/>
      <c r="P246" s="192">
        <f>O246*H246</f>
        <v>0</v>
      </c>
      <c r="Q246" s="192">
        <v>0</v>
      </c>
      <c r="R246" s="192">
        <f>Q246*H246</f>
        <v>0</v>
      </c>
      <c r="S246" s="192">
        <v>0</v>
      </c>
      <c r="T246" s="193">
        <f>S246*H246</f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4" t="s">
        <v>162</v>
      </c>
      <c r="AT246" s="194" t="s">
        <v>157</v>
      </c>
      <c r="AU246" s="194" t="s">
        <v>83</v>
      </c>
      <c r="AY246" s="14" t="s">
        <v>155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14" t="s">
        <v>81</v>
      </c>
      <c r="BK246" s="195">
        <f>ROUND(I246*H246,2)</f>
        <v>0</v>
      </c>
      <c r="BL246" s="14" t="s">
        <v>162</v>
      </c>
      <c r="BM246" s="194" t="s">
        <v>389</v>
      </c>
    </row>
    <row r="247" spans="1:65" s="2" customFormat="1">
      <c r="A247" s="31"/>
      <c r="B247" s="32"/>
      <c r="C247" s="33"/>
      <c r="D247" s="196" t="s">
        <v>163</v>
      </c>
      <c r="E247" s="33"/>
      <c r="F247" s="197" t="s">
        <v>754</v>
      </c>
      <c r="G247" s="33"/>
      <c r="H247" s="33"/>
      <c r="I247" s="198"/>
      <c r="J247" s="33"/>
      <c r="K247" s="33"/>
      <c r="L247" s="36"/>
      <c r="M247" s="199"/>
      <c r="N247" s="200"/>
      <c r="O247" s="68"/>
      <c r="P247" s="68"/>
      <c r="Q247" s="68"/>
      <c r="R247" s="68"/>
      <c r="S247" s="68"/>
      <c r="T247" s="69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T247" s="14" t="s">
        <v>163</v>
      </c>
      <c r="AU247" s="14" t="s">
        <v>83</v>
      </c>
    </row>
    <row r="248" spans="1:65" s="2" customFormat="1" ht="16.5" customHeight="1">
      <c r="A248" s="31"/>
      <c r="B248" s="32"/>
      <c r="C248" s="203" t="s">
        <v>284</v>
      </c>
      <c r="D248" s="203" t="s">
        <v>232</v>
      </c>
      <c r="E248" s="204" t="s">
        <v>755</v>
      </c>
      <c r="F248" s="205" t="s">
        <v>756</v>
      </c>
      <c r="G248" s="206" t="s">
        <v>160</v>
      </c>
      <c r="H248" s="207">
        <v>781</v>
      </c>
      <c r="I248" s="208"/>
      <c r="J248" s="209">
        <f>ROUND(I248*H248,2)</f>
        <v>0</v>
      </c>
      <c r="K248" s="205" t="s">
        <v>161</v>
      </c>
      <c r="L248" s="210"/>
      <c r="M248" s="211" t="s">
        <v>1</v>
      </c>
      <c r="N248" s="212" t="s">
        <v>38</v>
      </c>
      <c r="O248" s="68"/>
      <c r="P248" s="192">
        <f>O248*H248</f>
        <v>0</v>
      </c>
      <c r="Q248" s="192">
        <v>0</v>
      </c>
      <c r="R248" s="192">
        <f>Q248*H248</f>
        <v>0</v>
      </c>
      <c r="S248" s="192">
        <v>0</v>
      </c>
      <c r="T248" s="193">
        <f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4" t="s">
        <v>178</v>
      </c>
      <c r="AT248" s="194" t="s">
        <v>232</v>
      </c>
      <c r="AU248" s="194" t="s">
        <v>83</v>
      </c>
      <c r="AY248" s="14" t="s">
        <v>155</v>
      </c>
      <c r="BE248" s="195">
        <f>IF(N248="základní",J248,0)</f>
        <v>0</v>
      </c>
      <c r="BF248" s="195">
        <f>IF(N248="snížená",J248,0)</f>
        <v>0</v>
      </c>
      <c r="BG248" s="195">
        <f>IF(N248="zákl. přenesená",J248,0)</f>
        <v>0</v>
      </c>
      <c r="BH248" s="195">
        <f>IF(N248="sníž. přenesená",J248,0)</f>
        <v>0</v>
      </c>
      <c r="BI248" s="195">
        <f>IF(N248="nulová",J248,0)</f>
        <v>0</v>
      </c>
      <c r="BJ248" s="14" t="s">
        <v>81</v>
      </c>
      <c r="BK248" s="195">
        <f>ROUND(I248*H248,2)</f>
        <v>0</v>
      </c>
      <c r="BL248" s="14" t="s">
        <v>162</v>
      </c>
      <c r="BM248" s="194" t="s">
        <v>400</v>
      </c>
    </row>
    <row r="249" spans="1:65" s="2" customFormat="1" ht="33" customHeight="1">
      <c r="A249" s="31"/>
      <c r="B249" s="32"/>
      <c r="C249" s="183" t="s">
        <v>402</v>
      </c>
      <c r="D249" s="183" t="s">
        <v>157</v>
      </c>
      <c r="E249" s="184" t="s">
        <v>757</v>
      </c>
      <c r="F249" s="185" t="s">
        <v>758</v>
      </c>
      <c r="G249" s="186" t="s">
        <v>160</v>
      </c>
      <c r="H249" s="187">
        <v>710</v>
      </c>
      <c r="I249" s="188"/>
      <c r="J249" s="189">
        <f>ROUND(I249*H249,2)</f>
        <v>0</v>
      </c>
      <c r="K249" s="185" t="s">
        <v>161</v>
      </c>
      <c r="L249" s="36"/>
      <c r="M249" s="190" t="s">
        <v>1</v>
      </c>
      <c r="N249" s="191" t="s">
        <v>38</v>
      </c>
      <c r="O249" s="68"/>
      <c r="P249" s="192">
        <f>O249*H249</f>
        <v>0</v>
      </c>
      <c r="Q249" s="192">
        <v>0</v>
      </c>
      <c r="R249" s="192">
        <f>Q249*H249</f>
        <v>0</v>
      </c>
      <c r="S249" s="192">
        <v>0</v>
      </c>
      <c r="T249" s="193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4" t="s">
        <v>162</v>
      </c>
      <c r="AT249" s="194" t="s">
        <v>157</v>
      </c>
      <c r="AU249" s="194" t="s">
        <v>83</v>
      </c>
      <c r="AY249" s="14" t="s">
        <v>155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14" t="s">
        <v>81</v>
      </c>
      <c r="BK249" s="195">
        <f>ROUND(I249*H249,2)</f>
        <v>0</v>
      </c>
      <c r="BL249" s="14" t="s">
        <v>162</v>
      </c>
      <c r="BM249" s="194" t="s">
        <v>405</v>
      </c>
    </row>
    <row r="250" spans="1:65" s="2" customFormat="1">
      <c r="A250" s="31"/>
      <c r="B250" s="32"/>
      <c r="C250" s="33"/>
      <c r="D250" s="196" t="s">
        <v>163</v>
      </c>
      <c r="E250" s="33"/>
      <c r="F250" s="197" t="s">
        <v>759</v>
      </c>
      <c r="G250" s="33"/>
      <c r="H250" s="33"/>
      <c r="I250" s="198"/>
      <c r="J250" s="33"/>
      <c r="K250" s="33"/>
      <c r="L250" s="36"/>
      <c r="M250" s="199"/>
      <c r="N250" s="200"/>
      <c r="O250" s="68"/>
      <c r="P250" s="68"/>
      <c r="Q250" s="68"/>
      <c r="R250" s="68"/>
      <c r="S250" s="68"/>
      <c r="T250" s="69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T250" s="14" t="s">
        <v>163</v>
      </c>
      <c r="AU250" s="14" t="s">
        <v>83</v>
      </c>
    </row>
    <row r="251" spans="1:65" s="2" customFormat="1" ht="16.5" customHeight="1">
      <c r="A251" s="31"/>
      <c r="B251" s="32"/>
      <c r="C251" s="203" t="s">
        <v>291</v>
      </c>
      <c r="D251" s="203" t="s">
        <v>232</v>
      </c>
      <c r="E251" s="204" t="s">
        <v>760</v>
      </c>
      <c r="F251" s="205" t="s">
        <v>761</v>
      </c>
      <c r="G251" s="206" t="s">
        <v>192</v>
      </c>
      <c r="H251" s="207">
        <v>36.21</v>
      </c>
      <c r="I251" s="208"/>
      <c r="J251" s="209">
        <f>ROUND(I251*H251,2)</f>
        <v>0</v>
      </c>
      <c r="K251" s="205" t="s">
        <v>161</v>
      </c>
      <c r="L251" s="210"/>
      <c r="M251" s="211" t="s">
        <v>1</v>
      </c>
      <c r="N251" s="212" t="s">
        <v>38</v>
      </c>
      <c r="O251" s="68"/>
      <c r="P251" s="192">
        <f>O251*H251</f>
        <v>0</v>
      </c>
      <c r="Q251" s="192">
        <v>0</v>
      </c>
      <c r="R251" s="192">
        <f>Q251*H251</f>
        <v>0</v>
      </c>
      <c r="S251" s="192">
        <v>0</v>
      </c>
      <c r="T251" s="193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4" t="s">
        <v>178</v>
      </c>
      <c r="AT251" s="194" t="s">
        <v>232</v>
      </c>
      <c r="AU251" s="194" t="s">
        <v>83</v>
      </c>
      <c r="AY251" s="14" t="s">
        <v>155</v>
      </c>
      <c r="BE251" s="195">
        <f>IF(N251="základní",J251,0)</f>
        <v>0</v>
      </c>
      <c r="BF251" s="195">
        <f>IF(N251="snížená",J251,0)</f>
        <v>0</v>
      </c>
      <c r="BG251" s="195">
        <f>IF(N251="zákl. přenesená",J251,0)</f>
        <v>0</v>
      </c>
      <c r="BH251" s="195">
        <f>IF(N251="sníž. přenesená",J251,0)</f>
        <v>0</v>
      </c>
      <c r="BI251" s="195">
        <f>IF(N251="nulová",J251,0)</f>
        <v>0</v>
      </c>
      <c r="BJ251" s="14" t="s">
        <v>81</v>
      </c>
      <c r="BK251" s="195">
        <f>ROUND(I251*H251,2)</f>
        <v>0</v>
      </c>
      <c r="BL251" s="14" t="s">
        <v>162</v>
      </c>
      <c r="BM251" s="194" t="s">
        <v>408</v>
      </c>
    </row>
    <row r="252" spans="1:65" s="2" customFormat="1" ht="44.25" customHeight="1">
      <c r="A252" s="31"/>
      <c r="B252" s="32"/>
      <c r="C252" s="183" t="s">
        <v>410</v>
      </c>
      <c r="D252" s="183" t="s">
        <v>157</v>
      </c>
      <c r="E252" s="184" t="s">
        <v>762</v>
      </c>
      <c r="F252" s="185" t="s">
        <v>763</v>
      </c>
      <c r="G252" s="186" t="s">
        <v>173</v>
      </c>
      <c r="H252" s="187">
        <v>50</v>
      </c>
      <c r="I252" s="188"/>
      <c r="J252" s="189">
        <f>ROUND(I252*H252,2)</f>
        <v>0</v>
      </c>
      <c r="K252" s="185" t="s">
        <v>161</v>
      </c>
      <c r="L252" s="36"/>
      <c r="M252" s="190" t="s">
        <v>1</v>
      </c>
      <c r="N252" s="191" t="s">
        <v>38</v>
      </c>
      <c r="O252" s="68"/>
      <c r="P252" s="192">
        <f>O252*H252</f>
        <v>0</v>
      </c>
      <c r="Q252" s="192">
        <v>0</v>
      </c>
      <c r="R252" s="192">
        <f>Q252*H252</f>
        <v>0</v>
      </c>
      <c r="S252" s="192">
        <v>0</v>
      </c>
      <c r="T252" s="193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4" t="s">
        <v>162</v>
      </c>
      <c r="AT252" s="194" t="s">
        <v>157</v>
      </c>
      <c r="AU252" s="194" t="s">
        <v>83</v>
      </c>
      <c r="AY252" s="14" t="s">
        <v>155</v>
      </c>
      <c r="BE252" s="195">
        <f>IF(N252="základní",J252,0)</f>
        <v>0</v>
      </c>
      <c r="BF252" s="195">
        <f>IF(N252="snížená",J252,0)</f>
        <v>0</v>
      </c>
      <c r="BG252" s="195">
        <f>IF(N252="zákl. přenesená",J252,0)</f>
        <v>0</v>
      </c>
      <c r="BH252" s="195">
        <f>IF(N252="sníž. přenesená",J252,0)</f>
        <v>0</v>
      </c>
      <c r="BI252" s="195">
        <f>IF(N252="nulová",J252,0)</f>
        <v>0</v>
      </c>
      <c r="BJ252" s="14" t="s">
        <v>81</v>
      </c>
      <c r="BK252" s="195">
        <f>ROUND(I252*H252,2)</f>
        <v>0</v>
      </c>
      <c r="BL252" s="14" t="s">
        <v>162</v>
      </c>
      <c r="BM252" s="194" t="s">
        <v>413</v>
      </c>
    </row>
    <row r="253" spans="1:65" s="2" customFormat="1">
      <c r="A253" s="31"/>
      <c r="B253" s="32"/>
      <c r="C253" s="33"/>
      <c r="D253" s="196" t="s">
        <v>163</v>
      </c>
      <c r="E253" s="33"/>
      <c r="F253" s="197" t="s">
        <v>764</v>
      </c>
      <c r="G253" s="33"/>
      <c r="H253" s="33"/>
      <c r="I253" s="198"/>
      <c r="J253" s="33"/>
      <c r="K253" s="33"/>
      <c r="L253" s="36"/>
      <c r="M253" s="199"/>
      <c r="N253" s="200"/>
      <c r="O253" s="68"/>
      <c r="P253" s="68"/>
      <c r="Q253" s="68"/>
      <c r="R253" s="68"/>
      <c r="S253" s="68"/>
      <c r="T253" s="69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T253" s="14" t="s">
        <v>163</v>
      </c>
      <c r="AU253" s="14" t="s">
        <v>83</v>
      </c>
    </row>
    <row r="254" spans="1:65" s="2" customFormat="1" ht="16.5" customHeight="1">
      <c r="A254" s="31"/>
      <c r="B254" s="32"/>
      <c r="C254" s="203" t="s">
        <v>295</v>
      </c>
      <c r="D254" s="203" t="s">
        <v>232</v>
      </c>
      <c r="E254" s="204" t="s">
        <v>765</v>
      </c>
      <c r="F254" s="205" t="s">
        <v>766</v>
      </c>
      <c r="G254" s="206" t="s">
        <v>235</v>
      </c>
      <c r="H254" s="207">
        <v>1500</v>
      </c>
      <c r="I254" s="208"/>
      <c r="J254" s="209">
        <f>ROUND(I254*H254,2)</f>
        <v>0</v>
      </c>
      <c r="K254" s="205" t="s">
        <v>161</v>
      </c>
      <c r="L254" s="210"/>
      <c r="M254" s="211" t="s">
        <v>1</v>
      </c>
      <c r="N254" s="212" t="s">
        <v>38</v>
      </c>
      <c r="O254" s="68"/>
      <c r="P254" s="192">
        <f>O254*H254</f>
        <v>0</v>
      </c>
      <c r="Q254" s="192">
        <v>0</v>
      </c>
      <c r="R254" s="192">
        <f>Q254*H254</f>
        <v>0</v>
      </c>
      <c r="S254" s="192">
        <v>0</v>
      </c>
      <c r="T254" s="193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4" t="s">
        <v>178</v>
      </c>
      <c r="AT254" s="194" t="s">
        <v>232</v>
      </c>
      <c r="AU254" s="194" t="s">
        <v>83</v>
      </c>
      <c r="AY254" s="14" t="s">
        <v>155</v>
      </c>
      <c r="BE254" s="195">
        <f>IF(N254="základní",J254,0)</f>
        <v>0</v>
      </c>
      <c r="BF254" s="195">
        <f>IF(N254="snížená",J254,0)</f>
        <v>0</v>
      </c>
      <c r="BG254" s="195">
        <f>IF(N254="zákl. přenesená",J254,0)</f>
        <v>0</v>
      </c>
      <c r="BH254" s="195">
        <f>IF(N254="sníž. přenesená",J254,0)</f>
        <v>0</v>
      </c>
      <c r="BI254" s="195">
        <f>IF(N254="nulová",J254,0)</f>
        <v>0</v>
      </c>
      <c r="BJ254" s="14" t="s">
        <v>81</v>
      </c>
      <c r="BK254" s="195">
        <f>ROUND(I254*H254,2)</f>
        <v>0</v>
      </c>
      <c r="BL254" s="14" t="s">
        <v>162</v>
      </c>
      <c r="BM254" s="194" t="s">
        <v>424</v>
      </c>
    </row>
    <row r="255" spans="1:65" s="2" customFormat="1" ht="37.9" customHeight="1">
      <c r="A255" s="31"/>
      <c r="B255" s="32"/>
      <c r="C255" s="183" t="s">
        <v>426</v>
      </c>
      <c r="D255" s="183" t="s">
        <v>157</v>
      </c>
      <c r="E255" s="184" t="s">
        <v>767</v>
      </c>
      <c r="F255" s="185" t="s">
        <v>768</v>
      </c>
      <c r="G255" s="186" t="s">
        <v>290</v>
      </c>
      <c r="H255" s="187">
        <v>100</v>
      </c>
      <c r="I255" s="188"/>
      <c r="J255" s="189">
        <f>ROUND(I255*H255,2)</f>
        <v>0</v>
      </c>
      <c r="K255" s="185" t="s">
        <v>161</v>
      </c>
      <c r="L255" s="36"/>
      <c r="M255" s="190" t="s">
        <v>1</v>
      </c>
      <c r="N255" s="191" t="s">
        <v>38</v>
      </c>
      <c r="O255" s="68"/>
      <c r="P255" s="192">
        <f>O255*H255</f>
        <v>0</v>
      </c>
      <c r="Q255" s="192">
        <v>0</v>
      </c>
      <c r="R255" s="192">
        <f>Q255*H255</f>
        <v>0</v>
      </c>
      <c r="S255" s="192">
        <v>0</v>
      </c>
      <c r="T255" s="193">
        <f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94" t="s">
        <v>162</v>
      </c>
      <c r="AT255" s="194" t="s">
        <v>157</v>
      </c>
      <c r="AU255" s="194" t="s">
        <v>83</v>
      </c>
      <c r="AY255" s="14" t="s">
        <v>155</v>
      </c>
      <c r="BE255" s="195">
        <f>IF(N255="základní",J255,0)</f>
        <v>0</v>
      </c>
      <c r="BF255" s="195">
        <f>IF(N255="snížená",J255,0)</f>
        <v>0</v>
      </c>
      <c r="BG255" s="195">
        <f>IF(N255="zákl. přenesená",J255,0)</f>
        <v>0</v>
      </c>
      <c r="BH255" s="195">
        <f>IF(N255="sníž. přenesená",J255,0)</f>
        <v>0</v>
      </c>
      <c r="BI255" s="195">
        <f>IF(N255="nulová",J255,0)</f>
        <v>0</v>
      </c>
      <c r="BJ255" s="14" t="s">
        <v>81</v>
      </c>
      <c r="BK255" s="195">
        <f>ROUND(I255*H255,2)</f>
        <v>0</v>
      </c>
      <c r="BL255" s="14" t="s">
        <v>162</v>
      </c>
      <c r="BM255" s="194" t="s">
        <v>430</v>
      </c>
    </row>
    <row r="256" spans="1:65" s="2" customFormat="1">
      <c r="A256" s="31"/>
      <c r="B256" s="32"/>
      <c r="C256" s="33"/>
      <c r="D256" s="196" t="s">
        <v>163</v>
      </c>
      <c r="E256" s="33"/>
      <c r="F256" s="197" t="s">
        <v>769</v>
      </c>
      <c r="G256" s="33"/>
      <c r="H256" s="33"/>
      <c r="I256" s="198"/>
      <c r="J256" s="33"/>
      <c r="K256" s="33"/>
      <c r="L256" s="36"/>
      <c r="M256" s="199"/>
      <c r="N256" s="200"/>
      <c r="O256" s="68"/>
      <c r="P256" s="68"/>
      <c r="Q256" s="68"/>
      <c r="R256" s="68"/>
      <c r="S256" s="68"/>
      <c r="T256" s="69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T256" s="14" t="s">
        <v>163</v>
      </c>
      <c r="AU256" s="14" t="s">
        <v>83</v>
      </c>
    </row>
    <row r="257" spans="1:65" s="2" customFormat="1" ht="33" customHeight="1">
      <c r="A257" s="31"/>
      <c r="B257" s="32"/>
      <c r="C257" s="183" t="s">
        <v>300</v>
      </c>
      <c r="D257" s="183" t="s">
        <v>157</v>
      </c>
      <c r="E257" s="184" t="s">
        <v>770</v>
      </c>
      <c r="F257" s="185" t="s">
        <v>771</v>
      </c>
      <c r="G257" s="186" t="s">
        <v>160</v>
      </c>
      <c r="H257" s="187">
        <v>50</v>
      </c>
      <c r="I257" s="188"/>
      <c r="J257" s="189">
        <f>ROUND(I257*H257,2)</f>
        <v>0</v>
      </c>
      <c r="K257" s="185" t="s">
        <v>161</v>
      </c>
      <c r="L257" s="36"/>
      <c r="M257" s="190" t="s">
        <v>1</v>
      </c>
      <c r="N257" s="191" t="s">
        <v>38</v>
      </c>
      <c r="O257" s="68"/>
      <c r="P257" s="192">
        <f>O257*H257</f>
        <v>0</v>
      </c>
      <c r="Q257" s="192">
        <v>0</v>
      </c>
      <c r="R257" s="192">
        <f>Q257*H257</f>
        <v>0</v>
      </c>
      <c r="S257" s="192">
        <v>0</v>
      </c>
      <c r="T257" s="193">
        <f>S257*H257</f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94" t="s">
        <v>162</v>
      </c>
      <c r="AT257" s="194" t="s">
        <v>157</v>
      </c>
      <c r="AU257" s="194" t="s">
        <v>83</v>
      </c>
      <c r="AY257" s="14" t="s">
        <v>155</v>
      </c>
      <c r="BE257" s="195">
        <f>IF(N257="základní",J257,0)</f>
        <v>0</v>
      </c>
      <c r="BF257" s="195">
        <f>IF(N257="snížená",J257,0)</f>
        <v>0</v>
      </c>
      <c r="BG257" s="195">
        <f>IF(N257="zákl. přenesená",J257,0)</f>
        <v>0</v>
      </c>
      <c r="BH257" s="195">
        <f>IF(N257="sníž. přenesená",J257,0)</f>
        <v>0</v>
      </c>
      <c r="BI257" s="195">
        <f>IF(N257="nulová",J257,0)</f>
        <v>0</v>
      </c>
      <c r="BJ257" s="14" t="s">
        <v>81</v>
      </c>
      <c r="BK257" s="195">
        <f>ROUND(I257*H257,2)</f>
        <v>0</v>
      </c>
      <c r="BL257" s="14" t="s">
        <v>162</v>
      </c>
      <c r="BM257" s="194" t="s">
        <v>436</v>
      </c>
    </row>
    <row r="258" spans="1:65" s="2" customFormat="1">
      <c r="A258" s="31"/>
      <c r="B258" s="32"/>
      <c r="C258" s="33"/>
      <c r="D258" s="196" t="s">
        <v>163</v>
      </c>
      <c r="E258" s="33"/>
      <c r="F258" s="197" t="s">
        <v>772</v>
      </c>
      <c r="G258" s="33"/>
      <c r="H258" s="33"/>
      <c r="I258" s="198"/>
      <c r="J258" s="33"/>
      <c r="K258" s="33"/>
      <c r="L258" s="36"/>
      <c r="M258" s="199"/>
      <c r="N258" s="200"/>
      <c r="O258" s="68"/>
      <c r="P258" s="68"/>
      <c r="Q258" s="68"/>
      <c r="R258" s="68"/>
      <c r="S258" s="68"/>
      <c r="T258" s="69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T258" s="14" t="s">
        <v>163</v>
      </c>
      <c r="AU258" s="14" t="s">
        <v>83</v>
      </c>
    </row>
    <row r="259" spans="1:65" s="2" customFormat="1" ht="16.5" customHeight="1">
      <c r="A259" s="31"/>
      <c r="B259" s="32"/>
      <c r="C259" s="203" t="s">
        <v>439</v>
      </c>
      <c r="D259" s="203" t="s">
        <v>232</v>
      </c>
      <c r="E259" s="204" t="s">
        <v>773</v>
      </c>
      <c r="F259" s="205" t="s">
        <v>774</v>
      </c>
      <c r="G259" s="206" t="s">
        <v>290</v>
      </c>
      <c r="H259" s="207">
        <v>50</v>
      </c>
      <c r="I259" s="208"/>
      <c r="J259" s="209">
        <f>ROUND(I259*H259,2)</f>
        <v>0</v>
      </c>
      <c r="K259" s="205" t="s">
        <v>161</v>
      </c>
      <c r="L259" s="210"/>
      <c r="M259" s="211" t="s">
        <v>1</v>
      </c>
      <c r="N259" s="212" t="s">
        <v>38</v>
      </c>
      <c r="O259" s="68"/>
      <c r="P259" s="192">
        <f>O259*H259</f>
        <v>0</v>
      </c>
      <c r="Q259" s="192">
        <v>0</v>
      </c>
      <c r="R259" s="192">
        <f>Q259*H259</f>
        <v>0</v>
      </c>
      <c r="S259" s="192">
        <v>0</v>
      </c>
      <c r="T259" s="193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94" t="s">
        <v>178</v>
      </c>
      <c r="AT259" s="194" t="s">
        <v>232</v>
      </c>
      <c r="AU259" s="194" t="s">
        <v>83</v>
      </c>
      <c r="AY259" s="14" t="s">
        <v>155</v>
      </c>
      <c r="BE259" s="195">
        <f>IF(N259="základní",J259,0)</f>
        <v>0</v>
      </c>
      <c r="BF259" s="195">
        <f>IF(N259="snížená",J259,0)</f>
        <v>0</v>
      </c>
      <c r="BG259" s="195">
        <f>IF(N259="zákl. přenesená",J259,0)</f>
        <v>0</v>
      </c>
      <c r="BH259" s="195">
        <f>IF(N259="sníž. přenesená",J259,0)</f>
        <v>0</v>
      </c>
      <c r="BI259" s="195">
        <f>IF(N259="nulová",J259,0)</f>
        <v>0</v>
      </c>
      <c r="BJ259" s="14" t="s">
        <v>81</v>
      </c>
      <c r="BK259" s="195">
        <f>ROUND(I259*H259,2)</f>
        <v>0</v>
      </c>
      <c r="BL259" s="14" t="s">
        <v>162</v>
      </c>
      <c r="BM259" s="194" t="s">
        <v>442</v>
      </c>
    </row>
    <row r="260" spans="1:65" s="2" customFormat="1" ht="16.5" customHeight="1">
      <c r="A260" s="31"/>
      <c r="B260" s="32"/>
      <c r="C260" s="203" t="s">
        <v>453</v>
      </c>
      <c r="D260" s="203" t="s">
        <v>232</v>
      </c>
      <c r="E260" s="204" t="s">
        <v>775</v>
      </c>
      <c r="F260" s="205" t="s">
        <v>776</v>
      </c>
      <c r="G260" s="206" t="s">
        <v>290</v>
      </c>
      <c r="H260" s="207">
        <v>40</v>
      </c>
      <c r="I260" s="208"/>
      <c r="J260" s="209">
        <f>ROUND(I260*H260,2)</f>
        <v>0</v>
      </c>
      <c r="K260" s="205" t="s">
        <v>161</v>
      </c>
      <c r="L260" s="210"/>
      <c r="M260" s="211" t="s">
        <v>1</v>
      </c>
      <c r="N260" s="212" t="s">
        <v>38</v>
      </c>
      <c r="O260" s="68"/>
      <c r="P260" s="192">
        <f>O260*H260</f>
        <v>0</v>
      </c>
      <c r="Q260" s="192">
        <v>0</v>
      </c>
      <c r="R260" s="192">
        <f>Q260*H260</f>
        <v>0</v>
      </c>
      <c r="S260" s="192">
        <v>0</v>
      </c>
      <c r="T260" s="193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94" t="s">
        <v>178</v>
      </c>
      <c r="AT260" s="194" t="s">
        <v>232</v>
      </c>
      <c r="AU260" s="194" t="s">
        <v>83</v>
      </c>
      <c r="AY260" s="14" t="s">
        <v>155</v>
      </c>
      <c r="BE260" s="195">
        <f>IF(N260="základní",J260,0)</f>
        <v>0</v>
      </c>
      <c r="BF260" s="195">
        <f>IF(N260="snížená",J260,0)</f>
        <v>0</v>
      </c>
      <c r="BG260" s="195">
        <f>IF(N260="zákl. přenesená",J260,0)</f>
        <v>0</v>
      </c>
      <c r="BH260" s="195">
        <f>IF(N260="sníž. přenesená",J260,0)</f>
        <v>0</v>
      </c>
      <c r="BI260" s="195">
        <f>IF(N260="nulová",J260,0)</f>
        <v>0</v>
      </c>
      <c r="BJ260" s="14" t="s">
        <v>81</v>
      </c>
      <c r="BK260" s="195">
        <f>ROUND(I260*H260,2)</f>
        <v>0</v>
      </c>
      <c r="BL260" s="14" t="s">
        <v>162</v>
      </c>
      <c r="BM260" s="194" t="s">
        <v>456</v>
      </c>
    </row>
    <row r="261" spans="1:65" s="2" customFormat="1" ht="16.5" customHeight="1">
      <c r="A261" s="31"/>
      <c r="B261" s="32"/>
      <c r="C261" s="203" t="s">
        <v>308</v>
      </c>
      <c r="D261" s="203" t="s">
        <v>232</v>
      </c>
      <c r="E261" s="204" t="s">
        <v>777</v>
      </c>
      <c r="F261" s="205" t="s">
        <v>778</v>
      </c>
      <c r="G261" s="206" t="s">
        <v>290</v>
      </c>
      <c r="H261" s="207">
        <v>40</v>
      </c>
      <c r="I261" s="208"/>
      <c r="J261" s="209">
        <f>ROUND(I261*H261,2)</f>
        <v>0</v>
      </c>
      <c r="K261" s="205" t="s">
        <v>161</v>
      </c>
      <c r="L261" s="210"/>
      <c r="M261" s="211" t="s">
        <v>1</v>
      </c>
      <c r="N261" s="212" t="s">
        <v>38</v>
      </c>
      <c r="O261" s="68"/>
      <c r="P261" s="192">
        <f>O261*H261</f>
        <v>0</v>
      </c>
      <c r="Q261" s="192">
        <v>0</v>
      </c>
      <c r="R261" s="192">
        <f>Q261*H261</f>
        <v>0</v>
      </c>
      <c r="S261" s="192">
        <v>0</v>
      </c>
      <c r="T261" s="193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94" t="s">
        <v>178</v>
      </c>
      <c r="AT261" s="194" t="s">
        <v>232</v>
      </c>
      <c r="AU261" s="194" t="s">
        <v>83</v>
      </c>
      <c r="AY261" s="14" t="s">
        <v>155</v>
      </c>
      <c r="BE261" s="195">
        <f>IF(N261="základní",J261,0)</f>
        <v>0</v>
      </c>
      <c r="BF261" s="195">
        <f>IF(N261="snížená",J261,0)</f>
        <v>0</v>
      </c>
      <c r="BG261" s="195">
        <f>IF(N261="zákl. přenesená",J261,0)</f>
        <v>0</v>
      </c>
      <c r="BH261" s="195">
        <f>IF(N261="sníž. přenesená",J261,0)</f>
        <v>0</v>
      </c>
      <c r="BI261" s="195">
        <f>IF(N261="nulová",J261,0)</f>
        <v>0</v>
      </c>
      <c r="BJ261" s="14" t="s">
        <v>81</v>
      </c>
      <c r="BK261" s="195">
        <f>ROUND(I261*H261,2)</f>
        <v>0</v>
      </c>
      <c r="BL261" s="14" t="s">
        <v>162</v>
      </c>
      <c r="BM261" s="194" t="s">
        <v>461</v>
      </c>
    </row>
    <row r="262" spans="1:65" s="2" customFormat="1" ht="16.5" customHeight="1">
      <c r="A262" s="31"/>
      <c r="B262" s="32"/>
      <c r="C262" s="203" t="s">
        <v>463</v>
      </c>
      <c r="D262" s="203" t="s">
        <v>232</v>
      </c>
      <c r="E262" s="204" t="s">
        <v>779</v>
      </c>
      <c r="F262" s="205" t="s">
        <v>780</v>
      </c>
      <c r="G262" s="206" t="s">
        <v>290</v>
      </c>
      <c r="H262" s="207">
        <v>20</v>
      </c>
      <c r="I262" s="208"/>
      <c r="J262" s="209">
        <f>ROUND(I262*H262,2)</f>
        <v>0</v>
      </c>
      <c r="K262" s="205" t="s">
        <v>161</v>
      </c>
      <c r="L262" s="210"/>
      <c r="M262" s="211" t="s">
        <v>1</v>
      </c>
      <c r="N262" s="212" t="s">
        <v>38</v>
      </c>
      <c r="O262" s="68"/>
      <c r="P262" s="192">
        <f>O262*H262</f>
        <v>0</v>
      </c>
      <c r="Q262" s="192">
        <v>0</v>
      </c>
      <c r="R262" s="192">
        <f>Q262*H262</f>
        <v>0</v>
      </c>
      <c r="S262" s="192">
        <v>0</v>
      </c>
      <c r="T262" s="193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94" t="s">
        <v>178</v>
      </c>
      <c r="AT262" s="194" t="s">
        <v>232</v>
      </c>
      <c r="AU262" s="194" t="s">
        <v>83</v>
      </c>
      <c r="AY262" s="14" t="s">
        <v>155</v>
      </c>
      <c r="BE262" s="195">
        <f>IF(N262="základní",J262,0)</f>
        <v>0</v>
      </c>
      <c r="BF262" s="195">
        <f>IF(N262="snížená",J262,0)</f>
        <v>0</v>
      </c>
      <c r="BG262" s="195">
        <f>IF(N262="zákl. přenesená",J262,0)</f>
        <v>0</v>
      </c>
      <c r="BH262" s="195">
        <f>IF(N262="sníž. přenesená",J262,0)</f>
        <v>0</v>
      </c>
      <c r="BI262" s="195">
        <f>IF(N262="nulová",J262,0)</f>
        <v>0</v>
      </c>
      <c r="BJ262" s="14" t="s">
        <v>81</v>
      </c>
      <c r="BK262" s="195">
        <f>ROUND(I262*H262,2)</f>
        <v>0</v>
      </c>
      <c r="BL262" s="14" t="s">
        <v>162</v>
      </c>
      <c r="BM262" s="194" t="s">
        <v>466</v>
      </c>
    </row>
    <row r="263" spans="1:65" s="2" customFormat="1" ht="24.2" customHeight="1">
      <c r="A263" s="31"/>
      <c r="B263" s="32"/>
      <c r="C263" s="183" t="s">
        <v>781</v>
      </c>
      <c r="D263" s="183" t="s">
        <v>157</v>
      </c>
      <c r="E263" s="184" t="s">
        <v>782</v>
      </c>
      <c r="F263" s="185" t="s">
        <v>783</v>
      </c>
      <c r="G263" s="186" t="s">
        <v>290</v>
      </c>
      <c r="H263" s="187">
        <v>300</v>
      </c>
      <c r="I263" s="188"/>
      <c r="J263" s="189">
        <f>ROUND(I263*H263,2)</f>
        <v>0</v>
      </c>
      <c r="K263" s="185" t="s">
        <v>1</v>
      </c>
      <c r="L263" s="36"/>
      <c r="M263" s="190" t="s">
        <v>1</v>
      </c>
      <c r="N263" s="191" t="s">
        <v>38</v>
      </c>
      <c r="O263" s="68"/>
      <c r="P263" s="192">
        <f>O263*H263</f>
        <v>0</v>
      </c>
      <c r="Q263" s="192">
        <v>0</v>
      </c>
      <c r="R263" s="192">
        <f>Q263*H263</f>
        <v>0</v>
      </c>
      <c r="S263" s="192">
        <v>0</v>
      </c>
      <c r="T263" s="193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94" t="s">
        <v>162</v>
      </c>
      <c r="AT263" s="194" t="s">
        <v>157</v>
      </c>
      <c r="AU263" s="194" t="s">
        <v>83</v>
      </c>
      <c r="AY263" s="14" t="s">
        <v>155</v>
      </c>
      <c r="BE263" s="195">
        <f>IF(N263="základní",J263,0)</f>
        <v>0</v>
      </c>
      <c r="BF263" s="195">
        <f>IF(N263="snížená",J263,0)</f>
        <v>0</v>
      </c>
      <c r="BG263" s="195">
        <f>IF(N263="zákl. přenesená",J263,0)</f>
        <v>0</v>
      </c>
      <c r="BH263" s="195">
        <f>IF(N263="sníž. přenesená",J263,0)</f>
        <v>0</v>
      </c>
      <c r="BI263" s="195">
        <f>IF(N263="nulová",J263,0)</f>
        <v>0</v>
      </c>
      <c r="BJ263" s="14" t="s">
        <v>81</v>
      </c>
      <c r="BK263" s="195">
        <f>ROUND(I263*H263,2)</f>
        <v>0</v>
      </c>
      <c r="BL263" s="14" t="s">
        <v>162</v>
      </c>
      <c r="BM263" s="194" t="s">
        <v>784</v>
      </c>
    </row>
    <row r="264" spans="1:65" s="2" customFormat="1" ht="19.5">
      <c r="A264" s="31"/>
      <c r="B264" s="32"/>
      <c r="C264" s="33"/>
      <c r="D264" s="201" t="s">
        <v>168</v>
      </c>
      <c r="E264" s="33"/>
      <c r="F264" s="202" t="s">
        <v>785</v>
      </c>
      <c r="G264" s="33"/>
      <c r="H264" s="33"/>
      <c r="I264" s="198"/>
      <c r="J264" s="33"/>
      <c r="K264" s="33"/>
      <c r="L264" s="36"/>
      <c r="M264" s="199"/>
      <c r="N264" s="200"/>
      <c r="O264" s="68"/>
      <c r="P264" s="68"/>
      <c r="Q264" s="68"/>
      <c r="R264" s="68"/>
      <c r="S264" s="68"/>
      <c r="T264" s="69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T264" s="14" t="s">
        <v>168</v>
      </c>
      <c r="AU264" s="14" t="s">
        <v>83</v>
      </c>
    </row>
    <row r="265" spans="1:65" s="2" customFormat="1" ht="24.2" customHeight="1">
      <c r="A265" s="31"/>
      <c r="B265" s="32"/>
      <c r="C265" s="183" t="s">
        <v>786</v>
      </c>
      <c r="D265" s="183" t="s">
        <v>157</v>
      </c>
      <c r="E265" s="184" t="s">
        <v>787</v>
      </c>
      <c r="F265" s="185" t="s">
        <v>788</v>
      </c>
      <c r="G265" s="186" t="s">
        <v>290</v>
      </c>
      <c r="H265" s="187">
        <v>200</v>
      </c>
      <c r="I265" s="188"/>
      <c r="J265" s="189">
        <f>ROUND(I265*H265,2)</f>
        <v>0</v>
      </c>
      <c r="K265" s="185" t="s">
        <v>1</v>
      </c>
      <c r="L265" s="36"/>
      <c r="M265" s="190" t="s">
        <v>1</v>
      </c>
      <c r="N265" s="191" t="s">
        <v>38</v>
      </c>
      <c r="O265" s="68"/>
      <c r="P265" s="192">
        <f>O265*H265</f>
        <v>0</v>
      </c>
      <c r="Q265" s="192">
        <v>0</v>
      </c>
      <c r="R265" s="192">
        <f>Q265*H265</f>
        <v>0</v>
      </c>
      <c r="S265" s="192">
        <v>0</v>
      </c>
      <c r="T265" s="193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94" t="s">
        <v>162</v>
      </c>
      <c r="AT265" s="194" t="s">
        <v>157</v>
      </c>
      <c r="AU265" s="194" t="s">
        <v>83</v>
      </c>
      <c r="AY265" s="14" t="s">
        <v>155</v>
      </c>
      <c r="BE265" s="195">
        <f>IF(N265="základní",J265,0)</f>
        <v>0</v>
      </c>
      <c r="BF265" s="195">
        <f>IF(N265="snížená",J265,0)</f>
        <v>0</v>
      </c>
      <c r="BG265" s="195">
        <f>IF(N265="zákl. přenesená",J265,0)</f>
        <v>0</v>
      </c>
      <c r="BH265" s="195">
        <f>IF(N265="sníž. přenesená",J265,0)</f>
        <v>0</v>
      </c>
      <c r="BI265" s="195">
        <f>IF(N265="nulová",J265,0)</f>
        <v>0</v>
      </c>
      <c r="BJ265" s="14" t="s">
        <v>81</v>
      </c>
      <c r="BK265" s="195">
        <f>ROUND(I265*H265,2)</f>
        <v>0</v>
      </c>
      <c r="BL265" s="14" t="s">
        <v>162</v>
      </c>
      <c r="BM265" s="194" t="s">
        <v>789</v>
      </c>
    </row>
    <row r="266" spans="1:65" s="2" customFormat="1" ht="24.2" customHeight="1">
      <c r="A266" s="31"/>
      <c r="B266" s="32"/>
      <c r="C266" s="203" t="s">
        <v>790</v>
      </c>
      <c r="D266" s="203" t="s">
        <v>232</v>
      </c>
      <c r="E266" s="204" t="s">
        <v>791</v>
      </c>
      <c r="F266" s="205" t="s">
        <v>792</v>
      </c>
      <c r="G266" s="206" t="s">
        <v>290</v>
      </c>
      <c r="H266" s="207">
        <v>200</v>
      </c>
      <c r="I266" s="208"/>
      <c r="J266" s="209">
        <f>ROUND(I266*H266,2)</f>
        <v>0</v>
      </c>
      <c r="K266" s="205" t="s">
        <v>1</v>
      </c>
      <c r="L266" s="210"/>
      <c r="M266" s="211" t="s">
        <v>1</v>
      </c>
      <c r="N266" s="212" t="s">
        <v>38</v>
      </c>
      <c r="O266" s="68"/>
      <c r="P266" s="192">
        <f>O266*H266</f>
        <v>0</v>
      </c>
      <c r="Q266" s="192">
        <v>6.9999999999999999E-4</v>
      </c>
      <c r="R266" s="192">
        <f>Q266*H266</f>
        <v>0.13999999999999999</v>
      </c>
      <c r="S266" s="192">
        <v>0</v>
      </c>
      <c r="T266" s="193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94" t="s">
        <v>178</v>
      </c>
      <c r="AT266" s="194" t="s">
        <v>232</v>
      </c>
      <c r="AU266" s="194" t="s">
        <v>83</v>
      </c>
      <c r="AY266" s="14" t="s">
        <v>155</v>
      </c>
      <c r="BE266" s="195">
        <f>IF(N266="základní",J266,0)</f>
        <v>0</v>
      </c>
      <c r="BF266" s="195">
        <f>IF(N266="snížená",J266,0)</f>
        <v>0</v>
      </c>
      <c r="BG266" s="195">
        <f>IF(N266="zákl. přenesená",J266,0)</f>
        <v>0</v>
      </c>
      <c r="BH266" s="195">
        <f>IF(N266="sníž. přenesená",J266,0)</f>
        <v>0</v>
      </c>
      <c r="BI266" s="195">
        <f>IF(N266="nulová",J266,0)</f>
        <v>0</v>
      </c>
      <c r="BJ266" s="14" t="s">
        <v>81</v>
      </c>
      <c r="BK266" s="195">
        <f>ROUND(I266*H266,2)</f>
        <v>0</v>
      </c>
      <c r="BL266" s="14" t="s">
        <v>162</v>
      </c>
      <c r="BM266" s="194" t="s">
        <v>793</v>
      </c>
    </row>
    <row r="267" spans="1:65" s="12" customFormat="1" ht="22.9" customHeight="1">
      <c r="B267" s="167"/>
      <c r="C267" s="168"/>
      <c r="D267" s="169" t="s">
        <v>72</v>
      </c>
      <c r="E267" s="181" t="s">
        <v>83</v>
      </c>
      <c r="F267" s="181" t="s">
        <v>265</v>
      </c>
      <c r="G267" s="168"/>
      <c r="H267" s="168"/>
      <c r="I267" s="171"/>
      <c r="J267" s="182">
        <f>BK267</f>
        <v>0</v>
      </c>
      <c r="K267" s="168"/>
      <c r="L267" s="173"/>
      <c r="M267" s="174"/>
      <c r="N267" s="175"/>
      <c r="O267" s="175"/>
      <c r="P267" s="176">
        <f>SUM(P268:P295)</f>
        <v>0</v>
      </c>
      <c r="Q267" s="175"/>
      <c r="R267" s="176">
        <f>SUM(R268:R295)</f>
        <v>0</v>
      </c>
      <c r="S267" s="175"/>
      <c r="T267" s="177">
        <f>SUM(T268:T295)</f>
        <v>0</v>
      </c>
      <c r="AR267" s="178" t="s">
        <v>81</v>
      </c>
      <c r="AT267" s="179" t="s">
        <v>72</v>
      </c>
      <c r="AU267" s="179" t="s">
        <v>81</v>
      </c>
      <c r="AY267" s="178" t="s">
        <v>155</v>
      </c>
      <c r="BK267" s="180">
        <f>SUM(BK268:BK295)</f>
        <v>0</v>
      </c>
    </row>
    <row r="268" spans="1:65" s="2" customFormat="1" ht="62.65" customHeight="1">
      <c r="A268" s="31"/>
      <c r="B268" s="32"/>
      <c r="C268" s="183" t="s">
        <v>315</v>
      </c>
      <c r="D268" s="183" t="s">
        <v>157</v>
      </c>
      <c r="E268" s="184" t="s">
        <v>794</v>
      </c>
      <c r="F268" s="185" t="s">
        <v>795</v>
      </c>
      <c r="G268" s="186" t="s">
        <v>173</v>
      </c>
      <c r="H268" s="187">
        <v>210</v>
      </c>
      <c r="I268" s="188"/>
      <c r="J268" s="189">
        <f>ROUND(I268*H268,2)</f>
        <v>0</v>
      </c>
      <c r="K268" s="185" t="s">
        <v>161</v>
      </c>
      <c r="L268" s="36"/>
      <c r="M268" s="190" t="s">
        <v>1</v>
      </c>
      <c r="N268" s="191" t="s">
        <v>38</v>
      </c>
      <c r="O268" s="68"/>
      <c r="P268" s="192">
        <f>O268*H268</f>
        <v>0</v>
      </c>
      <c r="Q268" s="192">
        <v>0</v>
      </c>
      <c r="R268" s="192">
        <f>Q268*H268</f>
        <v>0</v>
      </c>
      <c r="S268" s="192">
        <v>0</v>
      </c>
      <c r="T268" s="193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94" t="s">
        <v>162</v>
      </c>
      <c r="AT268" s="194" t="s">
        <v>157</v>
      </c>
      <c r="AU268" s="194" t="s">
        <v>83</v>
      </c>
      <c r="AY268" s="14" t="s">
        <v>155</v>
      </c>
      <c r="BE268" s="195">
        <f>IF(N268="základní",J268,0)</f>
        <v>0</v>
      </c>
      <c r="BF268" s="195">
        <f>IF(N268="snížená",J268,0)</f>
        <v>0</v>
      </c>
      <c r="BG268" s="195">
        <f>IF(N268="zákl. přenesená",J268,0)</f>
        <v>0</v>
      </c>
      <c r="BH268" s="195">
        <f>IF(N268="sníž. přenesená",J268,0)</f>
        <v>0</v>
      </c>
      <c r="BI268" s="195">
        <f>IF(N268="nulová",J268,0)</f>
        <v>0</v>
      </c>
      <c r="BJ268" s="14" t="s">
        <v>81</v>
      </c>
      <c r="BK268" s="195">
        <f>ROUND(I268*H268,2)</f>
        <v>0</v>
      </c>
      <c r="BL268" s="14" t="s">
        <v>162</v>
      </c>
      <c r="BM268" s="194" t="s">
        <v>470</v>
      </c>
    </row>
    <row r="269" spans="1:65" s="2" customFormat="1">
      <c r="A269" s="31"/>
      <c r="B269" s="32"/>
      <c r="C269" s="33"/>
      <c r="D269" s="196" t="s">
        <v>163</v>
      </c>
      <c r="E269" s="33"/>
      <c r="F269" s="197" t="s">
        <v>796</v>
      </c>
      <c r="G269" s="33"/>
      <c r="H269" s="33"/>
      <c r="I269" s="198"/>
      <c r="J269" s="33"/>
      <c r="K269" s="33"/>
      <c r="L269" s="36"/>
      <c r="M269" s="199"/>
      <c r="N269" s="200"/>
      <c r="O269" s="68"/>
      <c r="P269" s="68"/>
      <c r="Q269" s="68"/>
      <c r="R269" s="68"/>
      <c r="S269" s="68"/>
      <c r="T269" s="69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T269" s="14" t="s">
        <v>163</v>
      </c>
      <c r="AU269" s="14" t="s">
        <v>83</v>
      </c>
    </row>
    <row r="270" spans="1:65" s="2" customFormat="1" ht="37.9" customHeight="1">
      <c r="A270" s="31"/>
      <c r="B270" s="32"/>
      <c r="C270" s="203" t="s">
        <v>475</v>
      </c>
      <c r="D270" s="203" t="s">
        <v>232</v>
      </c>
      <c r="E270" s="204" t="s">
        <v>797</v>
      </c>
      <c r="F270" s="205" t="s">
        <v>798</v>
      </c>
      <c r="G270" s="206" t="s">
        <v>173</v>
      </c>
      <c r="H270" s="207">
        <v>206</v>
      </c>
      <c r="I270" s="208"/>
      <c r="J270" s="209">
        <f>ROUND(I270*H270,2)</f>
        <v>0</v>
      </c>
      <c r="K270" s="205" t="s">
        <v>161</v>
      </c>
      <c r="L270" s="210"/>
      <c r="M270" s="211" t="s">
        <v>1</v>
      </c>
      <c r="N270" s="212" t="s">
        <v>38</v>
      </c>
      <c r="O270" s="68"/>
      <c r="P270" s="192">
        <f>O270*H270</f>
        <v>0</v>
      </c>
      <c r="Q270" s="192">
        <v>0</v>
      </c>
      <c r="R270" s="192">
        <f>Q270*H270</f>
        <v>0</v>
      </c>
      <c r="S270" s="192">
        <v>0</v>
      </c>
      <c r="T270" s="193">
        <f>S270*H270</f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94" t="s">
        <v>178</v>
      </c>
      <c r="AT270" s="194" t="s">
        <v>232</v>
      </c>
      <c r="AU270" s="194" t="s">
        <v>83</v>
      </c>
      <c r="AY270" s="14" t="s">
        <v>155</v>
      </c>
      <c r="BE270" s="195">
        <f>IF(N270="základní",J270,0)</f>
        <v>0</v>
      </c>
      <c r="BF270" s="195">
        <f>IF(N270="snížená",J270,0)</f>
        <v>0</v>
      </c>
      <c r="BG270" s="195">
        <f>IF(N270="zákl. přenesená",J270,0)</f>
        <v>0</v>
      </c>
      <c r="BH270" s="195">
        <f>IF(N270="sníž. přenesená",J270,0)</f>
        <v>0</v>
      </c>
      <c r="BI270" s="195">
        <f>IF(N270="nulová",J270,0)</f>
        <v>0</v>
      </c>
      <c r="BJ270" s="14" t="s">
        <v>81</v>
      </c>
      <c r="BK270" s="195">
        <f>ROUND(I270*H270,2)</f>
        <v>0</v>
      </c>
      <c r="BL270" s="14" t="s">
        <v>162</v>
      </c>
      <c r="BM270" s="194" t="s">
        <v>478</v>
      </c>
    </row>
    <row r="271" spans="1:65" s="2" customFormat="1" ht="55.5" customHeight="1">
      <c r="A271" s="31"/>
      <c r="B271" s="32"/>
      <c r="C271" s="183" t="s">
        <v>321</v>
      </c>
      <c r="D271" s="183" t="s">
        <v>157</v>
      </c>
      <c r="E271" s="184" t="s">
        <v>799</v>
      </c>
      <c r="F271" s="185" t="s">
        <v>800</v>
      </c>
      <c r="G271" s="186" t="s">
        <v>173</v>
      </c>
      <c r="H271" s="187">
        <v>210</v>
      </c>
      <c r="I271" s="188"/>
      <c r="J271" s="189">
        <f>ROUND(I271*H271,2)</f>
        <v>0</v>
      </c>
      <c r="K271" s="185" t="s">
        <v>161</v>
      </c>
      <c r="L271" s="36"/>
      <c r="M271" s="190" t="s">
        <v>1</v>
      </c>
      <c r="N271" s="191" t="s">
        <v>38</v>
      </c>
      <c r="O271" s="68"/>
      <c r="P271" s="192">
        <f>O271*H271</f>
        <v>0</v>
      </c>
      <c r="Q271" s="192">
        <v>0</v>
      </c>
      <c r="R271" s="192">
        <f>Q271*H271</f>
        <v>0</v>
      </c>
      <c r="S271" s="192">
        <v>0</v>
      </c>
      <c r="T271" s="193">
        <f>S271*H271</f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94" t="s">
        <v>162</v>
      </c>
      <c r="AT271" s="194" t="s">
        <v>157</v>
      </c>
      <c r="AU271" s="194" t="s">
        <v>83</v>
      </c>
      <c r="AY271" s="14" t="s">
        <v>155</v>
      </c>
      <c r="BE271" s="195">
        <f>IF(N271="základní",J271,0)</f>
        <v>0</v>
      </c>
      <c r="BF271" s="195">
        <f>IF(N271="snížená",J271,0)</f>
        <v>0</v>
      </c>
      <c r="BG271" s="195">
        <f>IF(N271="zákl. přenesená",J271,0)</f>
        <v>0</v>
      </c>
      <c r="BH271" s="195">
        <f>IF(N271="sníž. přenesená",J271,0)</f>
        <v>0</v>
      </c>
      <c r="BI271" s="195">
        <f>IF(N271="nulová",J271,0)</f>
        <v>0</v>
      </c>
      <c r="BJ271" s="14" t="s">
        <v>81</v>
      </c>
      <c r="BK271" s="195">
        <f>ROUND(I271*H271,2)</f>
        <v>0</v>
      </c>
      <c r="BL271" s="14" t="s">
        <v>162</v>
      </c>
      <c r="BM271" s="194" t="s">
        <v>482</v>
      </c>
    </row>
    <row r="272" spans="1:65" s="2" customFormat="1">
      <c r="A272" s="31"/>
      <c r="B272" s="32"/>
      <c r="C272" s="33"/>
      <c r="D272" s="196" t="s">
        <v>163</v>
      </c>
      <c r="E272" s="33"/>
      <c r="F272" s="197" t="s">
        <v>801</v>
      </c>
      <c r="G272" s="33"/>
      <c r="H272" s="33"/>
      <c r="I272" s="198"/>
      <c r="J272" s="33"/>
      <c r="K272" s="33"/>
      <c r="L272" s="36"/>
      <c r="M272" s="199"/>
      <c r="N272" s="200"/>
      <c r="O272" s="68"/>
      <c r="P272" s="68"/>
      <c r="Q272" s="68"/>
      <c r="R272" s="68"/>
      <c r="S272" s="68"/>
      <c r="T272" s="69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T272" s="14" t="s">
        <v>163</v>
      </c>
      <c r="AU272" s="14" t="s">
        <v>83</v>
      </c>
    </row>
    <row r="273" spans="1:65" s="2" customFormat="1" ht="55.5" customHeight="1">
      <c r="A273" s="31"/>
      <c r="B273" s="32"/>
      <c r="C273" s="183" t="s">
        <v>484</v>
      </c>
      <c r="D273" s="183" t="s">
        <v>157</v>
      </c>
      <c r="E273" s="184" t="s">
        <v>802</v>
      </c>
      <c r="F273" s="185" t="s">
        <v>803</v>
      </c>
      <c r="G273" s="186" t="s">
        <v>173</v>
      </c>
      <c r="H273" s="187">
        <v>210</v>
      </c>
      <c r="I273" s="188"/>
      <c r="J273" s="189">
        <f>ROUND(I273*H273,2)</f>
        <v>0</v>
      </c>
      <c r="K273" s="185" t="s">
        <v>161</v>
      </c>
      <c r="L273" s="36"/>
      <c r="M273" s="190" t="s">
        <v>1</v>
      </c>
      <c r="N273" s="191" t="s">
        <v>38</v>
      </c>
      <c r="O273" s="68"/>
      <c r="P273" s="192">
        <f>O273*H273</f>
        <v>0</v>
      </c>
      <c r="Q273" s="192">
        <v>0</v>
      </c>
      <c r="R273" s="192">
        <f>Q273*H273</f>
        <v>0</v>
      </c>
      <c r="S273" s="192">
        <v>0</v>
      </c>
      <c r="T273" s="193">
        <f>S273*H273</f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94" t="s">
        <v>162</v>
      </c>
      <c r="AT273" s="194" t="s">
        <v>157</v>
      </c>
      <c r="AU273" s="194" t="s">
        <v>83</v>
      </c>
      <c r="AY273" s="14" t="s">
        <v>155</v>
      </c>
      <c r="BE273" s="195">
        <f>IF(N273="základní",J273,0)</f>
        <v>0</v>
      </c>
      <c r="BF273" s="195">
        <f>IF(N273="snížená",J273,0)</f>
        <v>0</v>
      </c>
      <c r="BG273" s="195">
        <f>IF(N273="zákl. přenesená",J273,0)</f>
        <v>0</v>
      </c>
      <c r="BH273" s="195">
        <f>IF(N273="sníž. přenesená",J273,0)</f>
        <v>0</v>
      </c>
      <c r="BI273" s="195">
        <f>IF(N273="nulová",J273,0)</f>
        <v>0</v>
      </c>
      <c r="BJ273" s="14" t="s">
        <v>81</v>
      </c>
      <c r="BK273" s="195">
        <f>ROUND(I273*H273,2)</f>
        <v>0</v>
      </c>
      <c r="BL273" s="14" t="s">
        <v>162</v>
      </c>
      <c r="BM273" s="194" t="s">
        <v>487</v>
      </c>
    </row>
    <row r="274" spans="1:65" s="2" customFormat="1">
      <c r="A274" s="31"/>
      <c r="B274" s="32"/>
      <c r="C274" s="33"/>
      <c r="D274" s="196" t="s">
        <v>163</v>
      </c>
      <c r="E274" s="33"/>
      <c r="F274" s="197" t="s">
        <v>804</v>
      </c>
      <c r="G274" s="33"/>
      <c r="H274" s="33"/>
      <c r="I274" s="198"/>
      <c r="J274" s="33"/>
      <c r="K274" s="33"/>
      <c r="L274" s="36"/>
      <c r="M274" s="199"/>
      <c r="N274" s="200"/>
      <c r="O274" s="68"/>
      <c r="P274" s="68"/>
      <c r="Q274" s="68"/>
      <c r="R274" s="68"/>
      <c r="S274" s="68"/>
      <c r="T274" s="69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T274" s="14" t="s">
        <v>163</v>
      </c>
      <c r="AU274" s="14" t="s">
        <v>83</v>
      </c>
    </row>
    <row r="275" spans="1:65" s="2" customFormat="1" ht="21.75" customHeight="1">
      <c r="A275" s="31"/>
      <c r="B275" s="32"/>
      <c r="C275" s="183" t="s">
        <v>324</v>
      </c>
      <c r="D275" s="183" t="s">
        <v>157</v>
      </c>
      <c r="E275" s="184" t="s">
        <v>267</v>
      </c>
      <c r="F275" s="185" t="s">
        <v>268</v>
      </c>
      <c r="G275" s="186" t="s">
        <v>192</v>
      </c>
      <c r="H275" s="187">
        <v>0.375</v>
      </c>
      <c r="I275" s="188"/>
      <c r="J275" s="189">
        <f>ROUND(I275*H275,2)</f>
        <v>0</v>
      </c>
      <c r="K275" s="185" t="s">
        <v>161</v>
      </c>
      <c r="L275" s="36"/>
      <c r="M275" s="190" t="s">
        <v>1</v>
      </c>
      <c r="N275" s="191" t="s">
        <v>38</v>
      </c>
      <c r="O275" s="68"/>
      <c r="P275" s="192">
        <f>O275*H275</f>
        <v>0</v>
      </c>
      <c r="Q275" s="192">
        <v>0</v>
      </c>
      <c r="R275" s="192">
        <f>Q275*H275</f>
        <v>0</v>
      </c>
      <c r="S275" s="192">
        <v>0</v>
      </c>
      <c r="T275" s="193">
        <f>S275*H275</f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94" t="s">
        <v>162</v>
      </c>
      <c r="AT275" s="194" t="s">
        <v>157</v>
      </c>
      <c r="AU275" s="194" t="s">
        <v>83</v>
      </c>
      <c r="AY275" s="14" t="s">
        <v>155</v>
      </c>
      <c r="BE275" s="195">
        <f>IF(N275="základní",J275,0)</f>
        <v>0</v>
      </c>
      <c r="BF275" s="195">
        <f>IF(N275="snížená",J275,0)</f>
        <v>0</v>
      </c>
      <c r="BG275" s="195">
        <f>IF(N275="zákl. přenesená",J275,0)</f>
        <v>0</v>
      </c>
      <c r="BH275" s="195">
        <f>IF(N275="sníž. přenesená",J275,0)</f>
        <v>0</v>
      </c>
      <c r="BI275" s="195">
        <f>IF(N275="nulová",J275,0)</f>
        <v>0</v>
      </c>
      <c r="BJ275" s="14" t="s">
        <v>81</v>
      </c>
      <c r="BK275" s="195">
        <f>ROUND(I275*H275,2)</f>
        <v>0</v>
      </c>
      <c r="BL275" s="14" t="s">
        <v>162</v>
      </c>
      <c r="BM275" s="194" t="s">
        <v>501</v>
      </c>
    </row>
    <row r="276" spans="1:65" s="2" customFormat="1">
      <c r="A276" s="31"/>
      <c r="B276" s="32"/>
      <c r="C276" s="33"/>
      <c r="D276" s="196" t="s">
        <v>163</v>
      </c>
      <c r="E276" s="33"/>
      <c r="F276" s="197" t="s">
        <v>270</v>
      </c>
      <c r="G276" s="33"/>
      <c r="H276" s="33"/>
      <c r="I276" s="198"/>
      <c r="J276" s="33"/>
      <c r="K276" s="33"/>
      <c r="L276" s="36"/>
      <c r="M276" s="199"/>
      <c r="N276" s="200"/>
      <c r="O276" s="68"/>
      <c r="P276" s="68"/>
      <c r="Q276" s="68"/>
      <c r="R276" s="68"/>
      <c r="S276" s="68"/>
      <c r="T276" s="69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T276" s="14" t="s">
        <v>163</v>
      </c>
      <c r="AU276" s="14" t="s">
        <v>83</v>
      </c>
    </row>
    <row r="277" spans="1:65" s="2" customFormat="1" ht="48.75">
      <c r="A277" s="31"/>
      <c r="B277" s="32"/>
      <c r="C277" s="33"/>
      <c r="D277" s="201" t="s">
        <v>168</v>
      </c>
      <c r="E277" s="33"/>
      <c r="F277" s="202" t="s">
        <v>271</v>
      </c>
      <c r="G277" s="33"/>
      <c r="H277" s="33"/>
      <c r="I277" s="198"/>
      <c r="J277" s="33"/>
      <c r="K277" s="33"/>
      <c r="L277" s="36"/>
      <c r="M277" s="199"/>
      <c r="N277" s="200"/>
      <c r="O277" s="68"/>
      <c r="P277" s="68"/>
      <c r="Q277" s="68"/>
      <c r="R277" s="68"/>
      <c r="S277" s="68"/>
      <c r="T277" s="69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T277" s="14" t="s">
        <v>168</v>
      </c>
      <c r="AU277" s="14" t="s">
        <v>83</v>
      </c>
    </row>
    <row r="278" spans="1:65" s="2" customFormat="1" ht="37.9" customHeight="1">
      <c r="A278" s="31"/>
      <c r="B278" s="32"/>
      <c r="C278" s="183" t="s">
        <v>331</v>
      </c>
      <c r="D278" s="183" t="s">
        <v>157</v>
      </c>
      <c r="E278" s="184" t="s">
        <v>805</v>
      </c>
      <c r="F278" s="185" t="s">
        <v>806</v>
      </c>
      <c r="G278" s="186" t="s">
        <v>173</v>
      </c>
      <c r="H278" s="187">
        <v>210</v>
      </c>
      <c r="I278" s="188"/>
      <c r="J278" s="189">
        <f>ROUND(I278*H278,2)</f>
        <v>0</v>
      </c>
      <c r="K278" s="185" t="s">
        <v>161</v>
      </c>
      <c r="L278" s="36"/>
      <c r="M278" s="190" t="s">
        <v>1</v>
      </c>
      <c r="N278" s="191" t="s">
        <v>38</v>
      </c>
      <c r="O278" s="68"/>
      <c r="P278" s="192">
        <f>O278*H278</f>
        <v>0</v>
      </c>
      <c r="Q278" s="192">
        <v>0</v>
      </c>
      <c r="R278" s="192">
        <f>Q278*H278</f>
        <v>0</v>
      </c>
      <c r="S278" s="192">
        <v>0</v>
      </c>
      <c r="T278" s="193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94" t="s">
        <v>162</v>
      </c>
      <c r="AT278" s="194" t="s">
        <v>157</v>
      </c>
      <c r="AU278" s="194" t="s">
        <v>83</v>
      </c>
      <c r="AY278" s="14" t="s">
        <v>155</v>
      </c>
      <c r="BE278" s="195">
        <f>IF(N278="základní",J278,0)</f>
        <v>0</v>
      </c>
      <c r="BF278" s="195">
        <f>IF(N278="snížená",J278,0)</f>
        <v>0</v>
      </c>
      <c r="BG278" s="195">
        <f>IF(N278="zákl. přenesená",J278,0)</f>
        <v>0</v>
      </c>
      <c r="BH278" s="195">
        <f>IF(N278="sníž. přenesená",J278,0)</f>
        <v>0</v>
      </c>
      <c r="BI278" s="195">
        <f>IF(N278="nulová",J278,0)</f>
        <v>0</v>
      </c>
      <c r="BJ278" s="14" t="s">
        <v>81</v>
      </c>
      <c r="BK278" s="195">
        <f>ROUND(I278*H278,2)</f>
        <v>0</v>
      </c>
      <c r="BL278" s="14" t="s">
        <v>162</v>
      </c>
      <c r="BM278" s="194" t="s">
        <v>807</v>
      </c>
    </row>
    <row r="279" spans="1:65" s="2" customFormat="1">
      <c r="A279" s="31"/>
      <c r="B279" s="32"/>
      <c r="C279" s="33"/>
      <c r="D279" s="196" t="s">
        <v>163</v>
      </c>
      <c r="E279" s="33"/>
      <c r="F279" s="197" t="s">
        <v>808</v>
      </c>
      <c r="G279" s="33"/>
      <c r="H279" s="33"/>
      <c r="I279" s="198"/>
      <c r="J279" s="33"/>
      <c r="K279" s="33"/>
      <c r="L279" s="36"/>
      <c r="M279" s="199"/>
      <c r="N279" s="200"/>
      <c r="O279" s="68"/>
      <c r="P279" s="68"/>
      <c r="Q279" s="68"/>
      <c r="R279" s="68"/>
      <c r="S279" s="68"/>
      <c r="T279" s="69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T279" s="14" t="s">
        <v>163</v>
      </c>
      <c r="AU279" s="14" t="s">
        <v>83</v>
      </c>
    </row>
    <row r="280" spans="1:65" s="2" customFormat="1" ht="16.5" customHeight="1">
      <c r="A280" s="31"/>
      <c r="B280" s="32"/>
      <c r="C280" s="203" t="s">
        <v>329</v>
      </c>
      <c r="D280" s="203" t="s">
        <v>232</v>
      </c>
      <c r="E280" s="204" t="s">
        <v>809</v>
      </c>
      <c r="F280" s="205" t="s">
        <v>810</v>
      </c>
      <c r="G280" s="206" t="s">
        <v>235</v>
      </c>
      <c r="H280" s="207">
        <v>210</v>
      </c>
      <c r="I280" s="208"/>
      <c r="J280" s="209">
        <f>ROUND(I280*H280,2)</f>
        <v>0</v>
      </c>
      <c r="K280" s="205" t="s">
        <v>161</v>
      </c>
      <c r="L280" s="210"/>
      <c r="M280" s="211" t="s">
        <v>1</v>
      </c>
      <c r="N280" s="212" t="s">
        <v>38</v>
      </c>
      <c r="O280" s="68"/>
      <c r="P280" s="192">
        <f>O280*H280</f>
        <v>0</v>
      </c>
      <c r="Q280" s="192">
        <v>0</v>
      </c>
      <c r="R280" s="192">
        <f>Q280*H280</f>
        <v>0</v>
      </c>
      <c r="S280" s="192">
        <v>0</v>
      </c>
      <c r="T280" s="193">
        <f>S280*H280</f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94" t="s">
        <v>178</v>
      </c>
      <c r="AT280" s="194" t="s">
        <v>232</v>
      </c>
      <c r="AU280" s="194" t="s">
        <v>83</v>
      </c>
      <c r="AY280" s="14" t="s">
        <v>155</v>
      </c>
      <c r="BE280" s="195">
        <f>IF(N280="základní",J280,0)</f>
        <v>0</v>
      </c>
      <c r="BF280" s="195">
        <f>IF(N280="snížená",J280,0)</f>
        <v>0</v>
      </c>
      <c r="BG280" s="195">
        <f>IF(N280="zákl. přenesená",J280,0)</f>
        <v>0</v>
      </c>
      <c r="BH280" s="195">
        <f>IF(N280="sníž. přenesená",J280,0)</f>
        <v>0</v>
      </c>
      <c r="BI280" s="195">
        <f>IF(N280="nulová",J280,0)</f>
        <v>0</v>
      </c>
      <c r="BJ280" s="14" t="s">
        <v>81</v>
      </c>
      <c r="BK280" s="195">
        <f>ROUND(I280*H280,2)</f>
        <v>0</v>
      </c>
      <c r="BL280" s="14" t="s">
        <v>162</v>
      </c>
      <c r="BM280" s="194" t="s">
        <v>811</v>
      </c>
    </row>
    <row r="281" spans="1:65" s="2" customFormat="1" ht="33" customHeight="1">
      <c r="A281" s="31"/>
      <c r="B281" s="32"/>
      <c r="C281" s="183" t="s">
        <v>185</v>
      </c>
      <c r="D281" s="183" t="s">
        <v>157</v>
      </c>
      <c r="E281" s="184" t="s">
        <v>812</v>
      </c>
      <c r="F281" s="185" t="s">
        <v>813</v>
      </c>
      <c r="G281" s="186" t="s">
        <v>192</v>
      </c>
      <c r="H281" s="187">
        <v>7.4</v>
      </c>
      <c r="I281" s="188"/>
      <c r="J281" s="189">
        <f>ROUND(I281*H281,2)</f>
        <v>0</v>
      </c>
      <c r="K281" s="185" t="s">
        <v>161</v>
      </c>
      <c r="L281" s="36"/>
      <c r="M281" s="190" t="s">
        <v>1</v>
      </c>
      <c r="N281" s="191" t="s">
        <v>38</v>
      </c>
      <c r="O281" s="68"/>
      <c r="P281" s="192">
        <f>O281*H281</f>
        <v>0</v>
      </c>
      <c r="Q281" s="192">
        <v>0</v>
      </c>
      <c r="R281" s="192">
        <f>Q281*H281</f>
        <v>0</v>
      </c>
      <c r="S281" s="192">
        <v>0</v>
      </c>
      <c r="T281" s="193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94" t="s">
        <v>162</v>
      </c>
      <c r="AT281" s="194" t="s">
        <v>157</v>
      </c>
      <c r="AU281" s="194" t="s">
        <v>83</v>
      </c>
      <c r="AY281" s="14" t="s">
        <v>155</v>
      </c>
      <c r="BE281" s="195">
        <f>IF(N281="základní",J281,0)</f>
        <v>0</v>
      </c>
      <c r="BF281" s="195">
        <f>IF(N281="snížená",J281,0)</f>
        <v>0</v>
      </c>
      <c r="BG281" s="195">
        <f>IF(N281="zákl. přenesená",J281,0)</f>
        <v>0</v>
      </c>
      <c r="BH281" s="195">
        <f>IF(N281="sníž. přenesená",J281,0)</f>
        <v>0</v>
      </c>
      <c r="BI281" s="195">
        <f>IF(N281="nulová",J281,0)</f>
        <v>0</v>
      </c>
      <c r="BJ281" s="14" t="s">
        <v>81</v>
      </c>
      <c r="BK281" s="195">
        <f>ROUND(I281*H281,2)</f>
        <v>0</v>
      </c>
      <c r="BL281" s="14" t="s">
        <v>162</v>
      </c>
      <c r="BM281" s="194" t="s">
        <v>814</v>
      </c>
    </row>
    <row r="282" spans="1:65" s="2" customFormat="1">
      <c r="A282" s="31"/>
      <c r="B282" s="32"/>
      <c r="C282" s="33"/>
      <c r="D282" s="196" t="s">
        <v>163</v>
      </c>
      <c r="E282" s="33"/>
      <c r="F282" s="197" t="s">
        <v>815</v>
      </c>
      <c r="G282" s="33"/>
      <c r="H282" s="33"/>
      <c r="I282" s="198"/>
      <c r="J282" s="33"/>
      <c r="K282" s="33"/>
      <c r="L282" s="36"/>
      <c r="M282" s="199"/>
      <c r="N282" s="200"/>
      <c r="O282" s="68"/>
      <c r="P282" s="68"/>
      <c r="Q282" s="68"/>
      <c r="R282" s="68"/>
      <c r="S282" s="68"/>
      <c r="T282" s="69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T282" s="14" t="s">
        <v>163</v>
      </c>
      <c r="AU282" s="14" t="s">
        <v>83</v>
      </c>
    </row>
    <row r="283" spans="1:65" s="2" customFormat="1" ht="19.5">
      <c r="A283" s="31"/>
      <c r="B283" s="32"/>
      <c r="C283" s="33"/>
      <c r="D283" s="201" t="s">
        <v>168</v>
      </c>
      <c r="E283" s="33"/>
      <c r="F283" s="202" t="s">
        <v>816</v>
      </c>
      <c r="G283" s="33"/>
      <c r="H283" s="33"/>
      <c r="I283" s="198"/>
      <c r="J283" s="33"/>
      <c r="K283" s="33"/>
      <c r="L283" s="36"/>
      <c r="M283" s="199"/>
      <c r="N283" s="200"/>
      <c r="O283" s="68"/>
      <c r="P283" s="68"/>
      <c r="Q283" s="68"/>
      <c r="R283" s="68"/>
      <c r="S283" s="68"/>
      <c r="T283" s="69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T283" s="14" t="s">
        <v>168</v>
      </c>
      <c r="AU283" s="14" t="s">
        <v>83</v>
      </c>
    </row>
    <row r="284" spans="1:65" s="2" customFormat="1" ht="24.2" customHeight="1">
      <c r="A284" s="31"/>
      <c r="B284" s="32"/>
      <c r="C284" s="183" t="s">
        <v>255</v>
      </c>
      <c r="D284" s="183" t="s">
        <v>157</v>
      </c>
      <c r="E284" s="184" t="s">
        <v>272</v>
      </c>
      <c r="F284" s="185" t="s">
        <v>273</v>
      </c>
      <c r="G284" s="186" t="s">
        <v>192</v>
      </c>
      <c r="H284" s="187">
        <v>4</v>
      </c>
      <c r="I284" s="188"/>
      <c r="J284" s="189">
        <f>ROUND(I284*H284,2)</f>
        <v>0</v>
      </c>
      <c r="K284" s="185" t="s">
        <v>161</v>
      </c>
      <c r="L284" s="36"/>
      <c r="M284" s="190" t="s">
        <v>1</v>
      </c>
      <c r="N284" s="191" t="s">
        <v>38</v>
      </c>
      <c r="O284" s="68"/>
      <c r="P284" s="192">
        <f>O284*H284</f>
        <v>0</v>
      </c>
      <c r="Q284" s="192">
        <v>0</v>
      </c>
      <c r="R284" s="192">
        <f>Q284*H284</f>
        <v>0</v>
      </c>
      <c r="S284" s="192">
        <v>0</v>
      </c>
      <c r="T284" s="193">
        <f>S284*H284</f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94" t="s">
        <v>162</v>
      </c>
      <c r="AT284" s="194" t="s">
        <v>157</v>
      </c>
      <c r="AU284" s="194" t="s">
        <v>83</v>
      </c>
      <c r="AY284" s="14" t="s">
        <v>155</v>
      </c>
      <c r="BE284" s="195">
        <f>IF(N284="základní",J284,0)</f>
        <v>0</v>
      </c>
      <c r="BF284" s="195">
        <f>IF(N284="snížená",J284,0)</f>
        <v>0</v>
      </c>
      <c r="BG284" s="195">
        <f>IF(N284="zákl. přenesená",J284,0)</f>
        <v>0</v>
      </c>
      <c r="BH284" s="195">
        <f>IF(N284="sníž. přenesená",J284,0)</f>
        <v>0</v>
      </c>
      <c r="BI284" s="195">
        <f>IF(N284="nulová",J284,0)</f>
        <v>0</v>
      </c>
      <c r="BJ284" s="14" t="s">
        <v>81</v>
      </c>
      <c r="BK284" s="195">
        <f>ROUND(I284*H284,2)</f>
        <v>0</v>
      </c>
      <c r="BL284" s="14" t="s">
        <v>162</v>
      </c>
      <c r="BM284" s="194" t="s">
        <v>817</v>
      </c>
    </row>
    <row r="285" spans="1:65" s="2" customFormat="1">
      <c r="A285" s="31"/>
      <c r="B285" s="32"/>
      <c r="C285" s="33"/>
      <c r="D285" s="196" t="s">
        <v>163</v>
      </c>
      <c r="E285" s="33"/>
      <c r="F285" s="197" t="s">
        <v>275</v>
      </c>
      <c r="G285" s="33"/>
      <c r="H285" s="33"/>
      <c r="I285" s="198"/>
      <c r="J285" s="33"/>
      <c r="K285" s="33"/>
      <c r="L285" s="36"/>
      <c r="M285" s="199"/>
      <c r="N285" s="200"/>
      <c r="O285" s="68"/>
      <c r="P285" s="68"/>
      <c r="Q285" s="68"/>
      <c r="R285" s="68"/>
      <c r="S285" s="68"/>
      <c r="T285" s="69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T285" s="14" t="s">
        <v>163</v>
      </c>
      <c r="AU285" s="14" t="s">
        <v>83</v>
      </c>
    </row>
    <row r="286" spans="1:65" s="2" customFormat="1" ht="29.25">
      <c r="A286" s="31"/>
      <c r="B286" s="32"/>
      <c r="C286" s="33"/>
      <c r="D286" s="201" t="s">
        <v>168</v>
      </c>
      <c r="E286" s="33"/>
      <c r="F286" s="202" t="s">
        <v>276</v>
      </c>
      <c r="G286" s="33"/>
      <c r="H286" s="33"/>
      <c r="I286" s="198"/>
      <c r="J286" s="33"/>
      <c r="K286" s="33"/>
      <c r="L286" s="36"/>
      <c r="M286" s="199"/>
      <c r="N286" s="200"/>
      <c r="O286" s="68"/>
      <c r="P286" s="68"/>
      <c r="Q286" s="68"/>
      <c r="R286" s="68"/>
      <c r="S286" s="68"/>
      <c r="T286" s="69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T286" s="14" t="s">
        <v>168</v>
      </c>
      <c r="AU286" s="14" t="s">
        <v>83</v>
      </c>
    </row>
    <row r="287" spans="1:65" s="2" customFormat="1" ht="24.2" customHeight="1">
      <c r="A287" s="31"/>
      <c r="B287" s="32"/>
      <c r="C287" s="183" t="s">
        <v>260</v>
      </c>
      <c r="D287" s="183" t="s">
        <v>157</v>
      </c>
      <c r="E287" s="184" t="s">
        <v>277</v>
      </c>
      <c r="F287" s="185" t="s">
        <v>278</v>
      </c>
      <c r="G287" s="186" t="s">
        <v>160</v>
      </c>
      <c r="H287" s="187">
        <v>17.399999999999999</v>
      </c>
      <c r="I287" s="188"/>
      <c r="J287" s="189">
        <f>ROUND(I287*H287,2)</f>
        <v>0</v>
      </c>
      <c r="K287" s="185" t="s">
        <v>161</v>
      </c>
      <c r="L287" s="36"/>
      <c r="M287" s="190" t="s">
        <v>1</v>
      </c>
      <c r="N287" s="191" t="s">
        <v>38</v>
      </c>
      <c r="O287" s="68"/>
      <c r="P287" s="192">
        <f>O287*H287</f>
        <v>0</v>
      </c>
      <c r="Q287" s="192">
        <v>0</v>
      </c>
      <c r="R287" s="192">
        <f>Q287*H287</f>
        <v>0</v>
      </c>
      <c r="S287" s="192">
        <v>0</v>
      </c>
      <c r="T287" s="193">
        <f>S287*H287</f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94" t="s">
        <v>162</v>
      </c>
      <c r="AT287" s="194" t="s">
        <v>157</v>
      </c>
      <c r="AU287" s="194" t="s">
        <v>83</v>
      </c>
      <c r="AY287" s="14" t="s">
        <v>155</v>
      </c>
      <c r="BE287" s="195">
        <f>IF(N287="základní",J287,0)</f>
        <v>0</v>
      </c>
      <c r="BF287" s="195">
        <f>IF(N287="snížená",J287,0)</f>
        <v>0</v>
      </c>
      <c r="BG287" s="195">
        <f>IF(N287="zákl. přenesená",J287,0)</f>
        <v>0</v>
      </c>
      <c r="BH287" s="195">
        <f>IF(N287="sníž. přenesená",J287,0)</f>
        <v>0</v>
      </c>
      <c r="BI287" s="195">
        <f>IF(N287="nulová",J287,0)</f>
        <v>0</v>
      </c>
      <c r="BJ287" s="14" t="s">
        <v>81</v>
      </c>
      <c r="BK287" s="195">
        <f>ROUND(I287*H287,2)</f>
        <v>0</v>
      </c>
      <c r="BL287" s="14" t="s">
        <v>162</v>
      </c>
      <c r="BM287" s="194" t="s">
        <v>818</v>
      </c>
    </row>
    <row r="288" spans="1:65" s="2" customFormat="1">
      <c r="A288" s="31"/>
      <c r="B288" s="32"/>
      <c r="C288" s="33"/>
      <c r="D288" s="196" t="s">
        <v>163</v>
      </c>
      <c r="E288" s="33"/>
      <c r="F288" s="197" t="s">
        <v>280</v>
      </c>
      <c r="G288" s="33"/>
      <c r="H288" s="33"/>
      <c r="I288" s="198"/>
      <c r="J288" s="33"/>
      <c r="K288" s="33"/>
      <c r="L288" s="36"/>
      <c r="M288" s="199"/>
      <c r="N288" s="200"/>
      <c r="O288" s="68"/>
      <c r="P288" s="68"/>
      <c r="Q288" s="68"/>
      <c r="R288" s="68"/>
      <c r="S288" s="68"/>
      <c r="T288" s="69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T288" s="14" t="s">
        <v>163</v>
      </c>
      <c r="AU288" s="14" t="s">
        <v>83</v>
      </c>
    </row>
    <row r="289" spans="1:65" s="2" customFormat="1" ht="29.25">
      <c r="A289" s="31"/>
      <c r="B289" s="32"/>
      <c r="C289" s="33"/>
      <c r="D289" s="201" t="s">
        <v>168</v>
      </c>
      <c r="E289" s="33"/>
      <c r="F289" s="202" t="s">
        <v>281</v>
      </c>
      <c r="G289" s="33"/>
      <c r="H289" s="33"/>
      <c r="I289" s="198"/>
      <c r="J289" s="33"/>
      <c r="K289" s="33"/>
      <c r="L289" s="36"/>
      <c r="M289" s="199"/>
      <c r="N289" s="200"/>
      <c r="O289" s="68"/>
      <c r="P289" s="68"/>
      <c r="Q289" s="68"/>
      <c r="R289" s="68"/>
      <c r="S289" s="68"/>
      <c r="T289" s="69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T289" s="14" t="s">
        <v>168</v>
      </c>
      <c r="AU289" s="14" t="s">
        <v>83</v>
      </c>
    </row>
    <row r="290" spans="1:65" s="2" customFormat="1" ht="24.2" customHeight="1">
      <c r="A290" s="31"/>
      <c r="B290" s="32"/>
      <c r="C290" s="183" t="s">
        <v>343</v>
      </c>
      <c r="D290" s="183" t="s">
        <v>157</v>
      </c>
      <c r="E290" s="184" t="s">
        <v>282</v>
      </c>
      <c r="F290" s="185" t="s">
        <v>283</v>
      </c>
      <c r="G290" s="186" t="s">
        <v>160</v>
      </c>
      <c r="H290" s="187">
        <v>17.399999999999999</v>
      </c>
      <c r="I290" s="188"/>
      <c r="J290" s="189">
        <f>ROUND(I290*H290,2)</f>
        <v>0</v>
      </c>
      <c r="K290" s="185" t="s">
        <v>161</v>
      </c>
      <c r="L290" s="36"/>
      <c r="M290" s="190" t="s">
        <v>1</v>
      </c>
      <c r="N290" s="191" t="s">
        <v>38</v>
      </c>
      <c r="O290" s="68"/>
      <c r="P290" s="192">
        <f>O290*H290</f>
        <v>0</v>
      </c>
      <c r="Q290" s="192">
        <v>0</v>
      </c>
      <c r="R290" s="192">
        <f>Q290*H290</f>
        <v>0</v>
      </c>
      <c r="S290" s="192">
        <v>0</v>
      </c>
      <c r="T290" s="193">
        <f>S290*H290</f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94" t="s">
        <v>162</v>
      </c>
      <c r="AT290" s="194" t="s">
        <v>157</v>
      </c>
      <c r="AU290" s="194" t="s">
        <v>83</v>
      </c>
      <c r="AY290" s="14" t="s">
        <v>155</v>
      </c>
      <c r="BE290" s="195">
        <f>IF(N290="základní",J290,0)</f>
        <v>0</v>
      </c>
      <c r="BF290" s="195">
        <f>IF(N290="snížená",J290,0)</f>
        <v>0</v>
      </c>
      <c r="BG290" s="195">
        <f>IF(N290="zákl. přenesená",J290,0)</f>
        <v>0</v>
      </c>
      <c r="BH290" s="195">
        <f>IF(N290="sníž. přenesená",J290,0)</f>
        <v>0</v>
      </c>
      <c r="BI290" s="195">
        <f>IF(N290="nulová",J290,0)</f>
        <v>0</v>
      </c>
      <c r="BJ290" s="14" t="s">
        <v>81</v>
      </c>
      <c r="BK290" s="195">
        <f>ROUND(I290*H290,2)</f>
        <v>0</v>
      </c>
      <c r="BL290" s="14" t="s">
        <v>162</v>
      </c>
      <c r="BM290" s="194" t="s">
        <v>819</v>
      </c>
    </row>
    <row r="291" spans="1:65" s="2" customFormat="1">
      <c r="A291" s="31"/>
      <c r="B291" s="32"/>
      <c r="C291" s="33"/>
      <c r="D291" s="196" t="s">
        <v>163</v>
      </c>
      <c r="E291" s="33"/>
      <c r="F291" s="197" t="s">
        <v>285</v>
      </c>
      <c r="G291" s="33"/>
      <c r="H291" s="33"/>
      <c r="I291" s="198"/>
      <c r="J291" s="33"/>
      <c r="K291" s="33"/>
      <c r="L291" s="36"/>
      <c r="M291" s="199"/>
      <c r="N291" s="200"/>
      <c r="O291" s="68"/>
      <c r="P291" s="68"/>
      <c r="Q291" s="68"/>
      <c r="R291" s="68"/>
      <c r="S291" s="68"/>
      <c r="T291" s="69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T291" s="14" t="s">
        <v>163</v>
      </c>
      <c r="AU291" s="14" t="s">
        <v>83</v>
      </c>
    </row>
    <row r="292" spans="1:65" s="2" customFormat="1" ht="29.25">
      <c r="A292" s="31"/>
      <c r="B292" s="32"/>
      <c r="C292" s="33"/>
      <c r="D292" s="201" t="s">
        <v>168</v>
      </c>
      <c r="E292" s="33"/>
      <c r="F292" s="202" t="s">
        <v>281</v>
      </c>
      <c r="G292" s="33"/>
      <c r="H292" s="33"/>
      <c r="I292" s="198"/>
      <c r="J292" s="33"/>
      <c r="K292" s="33"/>
      <c r="L292" s="36"/>
      <c r="M292" s="199"/>
      <c r="N292" s="200"/>
      <c r="O292" s="68"/>
      <c r="P292" s="68"/>
      <c r="Q292" s="68"/>
      <c r="R292" s="68"/>
      <c r="S292" s="68"/>
      <c r="T292" s="69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T292" s="14" t="s">
        <v>168</v>
      </c>
      <c r="AU292" s="14" t="s">
        <v>83</v>
      </c>
    </row>
    <row r="293" spans="1:65" s="2" customFormat="1" ht="24.2" customHeight="1">
      <c r="A293" s="31"/>
      <c r="B293" s="32"/>
      <c r="C293" s="183" t="s">
        <v>394</v>
      </c>
      <c r="D293" s="183" t="s">
        <v>157</v>
      </c>
      <c r="E293" s="184" t="s">
        <v>820</v>
      </c>
      <c r="F293" s="185" t="s">
        <v>821</v>
      </c>
      <c r="G293" s="186" t="s">
        <v>235</v>
      </c>
      <c r="H293" s="187">
        <v>4.9000000000000002E-2</v>
      </c>
      <c r="I293" s="188"/>
      <c r="J293" s="189">
        <f>ROUND(I293*H293,2)</f>
        <v>0</v>
      </c>
      <c r="K293" s="185" t="s">
        <v>161</v>
      </c>
      <c r="L293" s="36"/>
      <c r="M293" s="190" t="s">
        <v>1</v>
      </c>
      <c r="N293" s="191" t="s">
        <v>38</v>
      </c>
      <c r="O293" s="68"/>
      <c r="P293" s="192">
        <f>O293*H293</f>
        <v>0</v>
      </c>
      <c r="Q293" s="192">
        <v>0</v>
      </c>
      <c r="R293" s="192">
        <f>Q293*H293</f>
        <v>0</v>
      </c>
      <c r="S293" s="192">
        <v>0</v>
      </c>
      <c r="T293" s="193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94" t="s">
        <v>162</v>
      </c>
      <c r="AT293" s="194" t="s">
        <v>157</v>
      </c>
      <c r="AU293" s="194" t="s">
        <v>83</v>
      </c>
      <c r="AY293" s="14" t="s">
        <v>155</v>
      </c>
      <c r="BE293" s="195">
        <f>IF(N293="základní",J293,0)</f>
        <v>0</v>
      </c>
      <c r="BF293" s="195">
        <f>IF(N293="snížená",J293,0)</f>
        <v>0</v>
      </c>
      <c r="BG293" s="195">
        <f>IF(N293="zákl. přenesená",J293,0)</f>
        <v>0</v>
      </c>
      <c r="BH293" s="195">
        <f>IF(N293="sníž. přenesená",J293,0)</f>
        <v>0</v>
      </c>
      <c r="BI293" s="195">
        <f>IF(N293="nulová",J293,0)</f>
        <v>0</v>
      </c>
      <c r="BJ293" s="14" t="s">
        <v>81</v>
      </c>
      <c r="BK293" s="195">
        <f>ROUND(I293*H293,2)</f>
        <v>0</v>
      </c>
      <c r="BL293" s="14" t="s">
        <v>162</v>
      </c>
      <c r="BM293" s="194" t="s">
        <v>822</v>
      </c>
    </row>
    <row r="294" spans="1:65" s="2" customFormat="1">
      <c r="A294" s="31"/>
      <c r="B294" s="32"/>
      <c r="C294" s="33"/>
      <c r="D294" s="196" t="s">
        <v>163</v>
      </c>
      <c r="E294" s="33"/>
      <c r="F294" s="197" t="s">
        <v>823</v>
      </c>
      <c r="G294" s="33"/>
      <c r="H294" s="33"/>
      <c r="I294" s="198"/>
      <c r="J294" s="33"/>
      <c r="K294" s="33"/>
      <c r="L294" s="36"/>
      <c r="M294" s="199"/>
      <c r="N294" s="200"/>
      <c r="O294" s="68"/>
      <c r="P294" s="68"/>
      <c r="Q294" s="68"/>
      <c r="R294" s="68"/>
      <c r="S294" s="68"/>
      <c r="T294" s="69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T294" s="14" t="s">
        <v>163</v>
      </c>
      <c r="AU294" s="14" t="s">
        <v>83</v>
      </c>
    </row>
    <row r="295" spans="1:65" s="2" customFormat="1" ht="29.25">
      <c r="A295" s="31"/>
      <c r="B295" s="32"/>
      <c r="C295" s="33"/>
      <c r="D295" s="201" t="s">
        <v>168</v>
      </c>
      <c r="E295" s="33"/>
      <c r="F295" s="202" t="s">
        <v>824</v>
      </c>
      <c r="G295" s="33"/>
      <c r="H295" s="33"/>
      <c r="I295" s="198"/>
      <c r="J295" s="33"/>
      <c r="K295" s="33"/>
      <c r="L295" s="36"/>
      <c r="M295" s="199"/>
      <c r="N295" s="200"/>
      <c r="O295" s="68"/>
      <c r="P295" s="68"/>
      <c r="Q295" s="68"/>
      <c r="R295" s="68"/>
      <c r="S295" s="68"/>
      <c r="T295" s="69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T295" s="14" t="s">
        <v>168</v>
      </c>
      <c r="AU295" s="14" t="s">
        <v>83</v>
      </c>
    </row>
    <row r="296" spans="1:65" s="12" customFormat="1" ht="22.9" customHeight="1">
      <c r="B296" s="167"/>
      <c r="C296" s="168"/>
      <c r="D296" s="169" t="s">
        <v>72</v>
      </c>
      <c r="E296" s="181" t="s">
        <v>170</v>
      </c>
      <c r="F296" s="181" t="s">
        <v>286</v>
      </c>
      <c r="G296" s="168"/>
      <c r="H296" s="168"/>
      <c r="I296" s="171"/>
      <c r="J296" s="182">
        <f>BK296</f>
        <v>0</v>
      </c>
      <c r="K296" s="168"/>
      <c r="L296" s="173"/>
      <c r="M296" s="174"/>
      <c r="N296" s="175"/>
      <c r="O296" s="175"/>
      <c r="P296" s="176">
        <f>SUM(P297:P306)</f>
        <v>0</v>
      </c>
      <c r="Q296" s="175"/>
      <c r="R296" s="176">
        <f>SUM(R297:R306)</f>
        <v>0</v>
      </c>
      <c r="S296" s="175"/>
      <c r="T296" s="177">
        <f>SUM(T297:T306)</f>
        <v>0</v>
      </c>
      <c r="AR296" s="178" t="s">
        <v>81</v>
      </c>
      <c r="AT296" s="179" t="s">
        <v>72</v>
      </c>
      <c r="AU296" s="179" t="s">
        <v>81</v>
      </c>
      <c r="AY296" s="178" t="s">
        <v>155</v>
      </c>
      <c r="BK296" s="180">
        <f>SUM(BK297:BK306)</f>
        <v>0</v>
      </c>
    </row>
    <row r="297" spans="1:65" s="2" customFormat="1" ht="33" customHeight="1">
      <c r="A297" s="31"/>
      <c r="B297" s="32"/>
      <c r="C297" s="183" t="s">
        <v>348</v>
      </c>
      <c r="D297" s="183" t="s">
        <v>157</v>
      </c>
      <c r="E297" s="184" t="s">
        <v>825</v>
      </c>
      <c r="F297" s="185" t="s">
        <v>826</v>
      </c>
      <c r="G297" s="186" t="s">
        <v>160</v>
      </c>
      <c r="H297" s="187">
        <v>45</v>
      </c>
      <c r="I297" s="188"/>
      <c r="J297" s="189">
        <f>ROUND(I297*H297,2)</f>
        <v>0</v>
      </c>
      <c r="K297" s="185" t="s">
        <v>161</v>
      </c>
      <c r="L297" s="36"/>
      <c r="M297" s="190" t="s">
        <v>1</v>
      </c>
      <c r="N297" s="191" t="s">
        <v>38</v>
      </c>
      <c r="O297" s="68"/>
      <c r="P297" s="192">
        <f>O297*H297</f>
        <v>0</v>
      </c>
      <c r="Q297" s="192">
        <v>0</v>
      </c>
      <c r="R297" s="192">
        <f>Q297*H297</f>
        <v>0</v>
      </c>
      <c r="S297" s="192">
        <v>0</v>
      </c>
      <c r="T297" s="193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94" t="s">
        <v>162</v>
      </c>
      <c r="AT297" s="194" t="s">
        <v>157</v>
      </c>
      <c r="AU297" s="194" t="s">
        <v>83</v>
      </c>
      <c r="AY297" s="14" t="s">
        <v>155</v>
      </c>
      <c r="BE297" s="195">
        <f>IF(N297="základní",J297,0)</f>
        <v>0</v>
      </c>
      <c r="BF297" s="195">
        <f>IF(N297="snížená",J297,0)</f>
        <v>0</v>
      </c>
      <c r="BG297" s="195">
        <f>IF(N297="zákl. přenesená",J297,0)</f>
        <v>0</v>
      </c>
      <c r="BH297" s="195">
        <f>IF(N297="sníž. přenesená",J297,0)</f>
        <v>0</v>
      </c>
      <c r="BI297" s="195">
        <f>IF(N297="nulová",J297,0)</f>
        <v>0</v>
      </c>
      <c r="BJ297" s="14" t="s">
        <v>81</v>
      </c>
      <c r="BK297" s="195">
        <f>ROUND(I297*H297,2)</f>
        <v>0</v>
      </c>
      <c r="BL297" s="14" t="s">
        <v>162</v>
      </c>
      <c r="BM297" s="194" t="s">
        <v>827</v>
      </c>
    </row>
    <row r="298" spans="1:65" s="2" customFormat="1">
      <c r="A298" s="31"/>
      <c r="B298" s="32"/>
      <c r="C298" s="33"/>
      <c r="D298" s="196" t="s">
        <v>163</v>
      </c>
      <c r="E298" s="33"/>
      <c r="F298" s="197" t="s">
        <v>828</v>
      </c>
      <c r="G298" s="33"/>
      <c r="H298" s="33"/>
      <c r="I298" s="198"/>
      <c r="J298" s="33"/>
      <c r="K298" s="33"/>
      <c r="L298" s="36"/>
      <c r="M298" s="199"/>
      <c r="N298" s="200"/>
      <c r="O298" s="68"/>
      <c r="P298" s="68"/>
      <c r="Q298" s="68"/>
      <c r="R298" s="68"/>
      <c r="S298" s="68"/>
      <c r="T298" s="69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T298" s="14" t="s">
        <v>163</v>
      </c>
      <c r="AU298" s="14" t="s">
        <v>83</v>
      </c>
    </row>
    <row r="299" spans="1:65" s="2" customFormat="1" ht="33" customHeight="1">
      <c r="A299" s="31"/>
      <c r="B299" s="32"/>
      <c r="C299" s="183" t="s">
        <v>829</v>
      </c>
      <c r="D299" s="183" t="s">
        <v>157</v>
      </c>
      <c r="E299" s="184" t="s">
        <v>830</v>
      </c>
      <c r="F299" s="185" t="s">
        <v>831</v>
      </c>
      <c r="G299" s="186" t="s">
        <v>160</v>
      </c>
      <c r="H299" s="187">
        <v>90</v>
      </c>
      <c r="I299" s="188"/>
      <c r="J299" s="189">
        <f>ROUND(I299*H299,2)</f>
        <v>0</v>
      </c>
      <c r="K299" s="185" t="s">
        <v>161</v>
      </c>
      <c r="L299" s="36"/>
      <c r="M299" s="190" t="s">
        <v>1</v>
      </c>
      <c r="N299" s="191" t="s">
        <v>38</v>
      </c>
      <c r="O299" s="68"/>
      <c r="P299" s="192">
        <f>O299*H299</f>
        <v>0</v>
      </c>
      <c r="Q299" s="192">
        <v>0</v>
      </c>
      <c r="R299" s="192">
        <f>Q299*H299</f>
        <v>0</v>
      </c>
      <c r="S299" s="192">
        <v>0</v>
      </c>
      <c r="T299" s="193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94" t="s">
        <v>162</v>
      </c>
      <c r="AT299" s="194" t="s">
        <v>157</v>
      </c>
      <c r="AU299" s="194" t="s">
        <v>83</v>
      </c>
      <c r="AY299" s="14" t="s">
        <v>155</v>
      </c>
      <c r="BE299" s="195">
        <f>IF(N299="základní",J299,0)</f>
        <v>0</v>
      </c>
      <c r="BF299" s="195">
        <f>IF(N299="snížená",J299,0)</f>
        <v>0</v>
      </c>
      <c r="BG299" s="195">
        <f>IF(N299="zákl. přenesená",J299,0)</f>
        <v>0</v>
      </c>
      <c r="BH299" s="195">
        <f>IF(N299="sníž. přenesená",J299,0)</f>
        <v>0</v>
      </c>
      <c r="BI299" s="195">
        <f>IF(N299="nulová",J299,0)</f>
        <v>0</v>
      </c>
      <c r="BJ299" s="14" t="s">
        <v>81</v>
      </c>
      <c r="BK299" s="195">
        <f>ROUND(I299*H299,2)</f>
        <v>0</v>
      </c>
      <c r="BL299" s="14" t="s">
        <v>162</v>
      </c>
      <c r="BM299" s="194" t="s">
        <v>832</v>
      </c>
    </row>
    <row r="300" spans="1:65" s="2" customFormat="1">
      <c r="A300" s="31"/>
      <c r="B300" s="32"/>
      <c r="C300" s="33"/>
      <c r="D300" s="196" t="s">
        <v>163</v>
      </c>
      <c r="E300" s="33"/>
      <c r="F300" s="197" t="s">
        <v>833</v>
      </c>
      <c r="G300" s="33"/>
      <c r="H300" s="33"/>
      <c r="I300" s="198"/>
      <c r="J300" s="33"/>
      <c r="K300" s="33"/>
      <c r="L300" s="36"/>
      <c r="M300" s="199"/>
      <c r="N300" s="200"/>
      <c r="O300" s="68"/>
      <c r="P300" s="68"/>
      <c r="Q300" s="68"/>
      <c r="R300" s="68"/>
      <c r="S300" s="68"/>
      <c r="T300" s="69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T300" s="14" t="s">
        <v>163</v>
      </c>
      <c r="AU300" s="14" t="s">
        <v>83</v>
      </c>
    </row>
    <row r="301" spans="1:65" s="2" customFormat="1" ht="37.9" customHeight="1">
      <c r="A301" s="31"/>
      <c r="B301" s="32"/>
      <c r="C301" s="183" t="s">
        <v>194</v>
      </c>
      <c r="D301" s="183" t="s">
        <v>157</v>
      </c>
      <c r="E301" s="184" t="s">
        <v>288</v>
      </c>
      <c r="F301" s="185" t="s">
        <v>289</v>
      </c>
      <c r="G301" s="186" t="s">
        <v>290</v>
      </c>
      <c r="H301" s="187">
        <v>12</v>
      </c>
      <c r="I301" s="188"/>
      <c r="J301" s="189">
        <f>ROUND(I301*H301,2)</f>
        <v>0</v>
      </c>
      <c r="K301" s="185" t="s">
        <v>161</v>
      </c>
      <c r="L301" s="36"/>
      <c r="M301" s="190" t="s">
        <v>1</v>
      </c>
      <c r="N301" s="191" t="s">
        <v>38</v>
      </c>
      <c r="O301" s="68"/>
      <c r="P301" s="192">
        <f>O301*H301</f>
        <v>0</v>
      </c>
      <c r="Q301" s="192">
        <v>0</v>
      </c>
      <c r="R301" s="192">
        <f>Q301*H301</f>
        <v>0</v>
      </c>
      <c r="S301" s="192">
        <v>0</v>
      </c>
      <c r="T301" s="193">
        <f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94" t="s">
        <v>162</v>
      </c>
      <c r="AT301" s="194" t="s">
        <v>157</v>
      </c>
      <c r="AU301" s="194" t="s">
        <v>83</v>
      </c>
      <c r="AY301" s="14" t="s">
        <v>155</v>
      </c>
      <c r="BE301" s="195">
        <f>IF(N301="základní",J301,0)</f>
        <v>0</v>
      </c>
      <c r="BF301" s="195">
        <f>IF(N301="snížená",J301,0)</f>
        <v>0</v>
      </c>
      <c r="BG301" s="195">
        <f>IF(N301="zákl. přenesená",J301,0)</f>
        <v>0</v>
      </c>
      <c r="BH301" s="195">
        <f>IF(N301="sníž. přenesená",J301,0)</f>
        <v>0</v>
      </c>
      <c r="BI301" s="195">
        <f>IF(N301="nulová",J301,0)</f>
        <v>0</v>
      </c>
      <c r="BJ301" s="14" t="s">
        <v>81</v>
      </c>
      <c r="BK301" s="195">
        <f>ROUND(I301*H301,2)</f>
        <v>0</v>
      </c>
      <c r="BL301" s="14" t="s">
        <v>162</v>
      </c>
      <c r="BM301" s="194" t="s">
        <v>834</v>
      </c>
    </row>
    <row r="302" spans="1:65" s="2" customFormat="1">
      <c r="A302" s="31"/>
      <c r="B302" s="32"/>
      <c r="C302" s="33"/>
      <c r="D302" s="196" t="s">
        <v>163</v>
      </c>
      <c r="E302" s="33"/>
      <c r="F302" s="197" t="s">
        <v>292</v>
      </c>
      <c r="G302" s="33"/>
      <c r="H302" s="33"/>
      <c r="I302" s="198"/>
      <c r="J302" s="33"/>
      <c r="K302" s="33"/>
      <c r="L302" s="36"/>
      <c r="M302" s="199"/>
      <c r="N302" s="200"/>
      <c r="O302" s="68"/>
      <c r="P302" s="68"/>
      <c r="Q302" s="68"/>
      <c r="R302" s="68"/>
      <c r="S302" s="68"/>
      <c r="T302" s="69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T302" s="14" t="s">
        <v>163</v>
      </c>
      <c r="AU302" s="14" t="s">
        <v>83</v>
      </c>
    </row>
    <row r="303" spans="1:65" s="2" customFormat="1" ht="24.2" customHeight="1">
      <c r="A303" s="31"/>
      <c r="B303" s="32"/>
      <c r="C303" s="203" t="s">
        <v>217</v>
      </c>
      <c r="D303" s="203" t="s">
        <v>232</v>
      </c>
      <c r="E303" s="204" t="s">
        <v>293</v>
      </c>
      <c r="F303" s="205" t="s">
        <v>294</v>
      </c>
      <c r="G303" s="206" t="s">
        <v>290</v>
      </c>
      <c r="H303" s="207">
        <v>8</v>
      </c>
      <c r="I303" s="208"/>
      <c r="J303" s="209">
        <f>ROUND(I303*H303,2)</f>
        <v>0</v>
      </c>
      <c r="K303" s="205" t="s">
        <v>161</v>
      </c>
      <c r="L303" s="210"/>
      <c r="M303" s="211" t="s">
        <v>1</v>
      </c>
      <c r="N303" s="212" t="s">
        <v>38</v>
      </c>
      <c r="O303" s="68"/>
      <c r="P303" s="192">
        <f>O303*H303</f>
        <v>0</v>
      </c>
      <c r="Q303" s="192">
        <v>0</v>
      </c>
      <c r="R303" s="192">
        <f>Q303*H303</f>
        <v>0</v>
      </c>
      <c r="S303" s="192">
        <v>0</v>
      </c>
      <c r="T303" s="193">
        <f>S303*H303</f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94" t="s">
        <v>178</v>
      </c>
      <c r="AT303" s="194" t="s">
        <v>232</v>
      </c>
      <c r="AU303" s="194" t="s">
        <v>83</v>
      </c>
      <c r="AY303" s="14" t="s">
        <v>155</v>
      </c>
      <c r="BE303" s="195">
        <f>IF(N303="základní",J303,0)</f>
        <v>0</v>
      </c>
      <c r="BF303" s="195">
        <f>IF(N303="snížená",J303,0)</f>
        <v>0</v>
      </c>
      <c r="BG303" s="195">
        <f>IF(N303="zákl. přenesená",J303,0)</f>
        <v>0</v>
      </c>
      <c r="BH303" s="195">
        <f>IF(N303="sníž. přenesená",J303,0)</f>
        <v>0</v>
      </c>
      <c r="BI303" s="195">
        <f>IF(N303="nulová",J303,0)</f>
        <v>0</v>
      </c>
      <c r="BJ303" s="14" t="s">
        <v>81</v>
      </c>
      <c r="BK303" s="195">
        <f>ROUND(I303*H303,2)</f>
        <v>0</v>
      </c>
      <c r="BL303" s="14" t="s">
        <v>162</v>
      </c>
      <c r="BM303" s="194" t="s">
        <v>835</v>
      </c>
    </row>
    <row r="304" spans="1:65" s="2" customFormat="1" ht="29.25">
      <c r="A304" s="31"/>
      <c r="B304" s="32"/>
      <c r="C304" s="33"/>
      <c r="D304" s="201" t="s">
        <v>168</v>
      </c>
      <c r="E304" s="33"/>
      <c r="F304" s="202" t="s">
        <v>296</v>
      </c>
      <c r="G304" s="33"/>
      <c r="H304" s="33"/>
      <c r="I304" s="198"/>
      <c r="J304" s="33"/>
      <c r="K304" s="33"/>
      <c r="L304" s="36"/>
      <c r="M304" s="199"/>
      <c r="N304" s="200"/>
      <c r="O304" s="68"/>
      <c r="P304" s="68"/>
      <c r="Q304" s="68"/>
      <c r="R304" s="68"/>
      <c r="S304" s="68"/>
      <c r="T304" s="69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T304" s="14" t="s">
        <v>168</v>
      </c>
      <c r="AU304" s="14" t="s">
        <v>83</v>
      </c>
    </row>
    <row r="305" spans="1:65" s="2" customFormat="1" ht="33" customHeight="1">
      <c r="A305" s="31"/>
      <c r="B305" s="32"/>
      <c r="C305" s="203" t="s">
        <v>222</v>
      </c>
      <c r="D305" s="203" t="s">
        <v>232</v>
      </c>
      <c r="E305" s="204" t="s">
        <v>298</v>
      </c>
      <c r="F305" s="205" t="s">
        <v>299</v>
      </c>
      <c r="G305" s="206" t="s">
        <v>290</v>
      </c>
      <c r="H305" s="207">
        <v>4</v>
      </c>
      <c r="I305" s="208"/>
      <c r="J305" s="209">
        <f>ROUND(I305*H305,2)</f>
        <v>0</v>
      </c>
      <c r="K305" s="205" t="s">
        <v>1</v>
      </c>
      <c r="L305" s="210"/>
      <c r="M305" s="211" t="s">
        <v>1</v>
      </c>
      <c r="N305" s="212" t="s">
        <v>38</v>
      </c>
      <c r="O305" s="68"/>
      <c r="P305" s="192">
        <f>O305*H305</f>
        <v>0</v>
      </c>
      <c r="Q305" s="192">
        <v>0</v>
      </c>
      <c r="R305" s="192">
        <f>Q305*H305</f>
        <v>0</v>
      </c>
      <c r="S305" s="192">
        <v>0</v>
      </c>
      <c r="T305" s="193">
        <f>S305*H305</f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94" t="s">
        <v>178</v>
      </c>
      <c r="AT305" s="194" t="s">
        <v>232</v>
      </c>
      <c r="AU305" s="194" t="s">
        <v>83</v>
      </c>
      <c r="AY305" s="14" t="s">
        <v>155</v>
      </c>
      <c r="BE305" s="195">
        <f>IF(N305="základní",J305,0)</f>
        <v>0</v>
      </c>
      <c r="BF305" s="195">
        <f>IF(N305="snížená",J305,0)</f>
        <v>0</v>
      </c>
      <c r="BG305" s="195">
        <f>IF(N305="zákl. přenesená",J305,0)</f>
        <v>0</v>
      </c>
      <c r="BH305" s="195">
        <f>IF(N305="sníž. přenesená",J305,0)</f>
        <v>0</v>
      </c>
      <c r="BI305" s="195">
        <f>IF(N305="nulová",J305,0)</f>
        <v>0</v>
      </c>
      <c r="BJ305" s="14" t="s">
        <v>81</v>
      </c>
      <c r="BK305" s="195">
        <f>ROUND(I305*H305,2)</f>
        <v>0</v>
      </c>
      <c r="BL305" s="14" t="s">
        <v>162</v>
      </c>
      <c r="BM305" s="194" t="s">
        <v>836</v>
      </c>
    </row>
    <row r="306" spans="1:65" s="2" customFormat="1" ht="29.25">
      <c r="A306" s="31"/>
      <c r="B306" s="32"/>
      <c r="C306" s="33"/>
      <c r="D306" s="201" t="s">
        <v>168</v>
      </c>
      <c r="E306" s="33"/>
      <c r="F306" s="202" t="s">
        <v>296</v>
      </c>
      <c r="G306" s="33"/>
      <c r="H306" s="33"/>
      <c r="I306" s="198"/>
      <c r="J306" s="33"/>
      <c r="K306" s="33"/>
      <c r="L306" s="36"/>
      <c r="M306" s="199"/>
      <c r="N306" s="200"/>
      <c r="O306" s="68"/>
      <c r="P306" s="68"/>
      <c r="Q306" s="68"/>
      <c r="R306" s="68"/>
      <c r="S306" s="68"/>
      <c r="T306" s="69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T306" s="14" t="s">
        <v>168</v>
      </c>
      <c r="AU306" s="14" t="s">
        <v>83</v>
      </c>
    </row>
    <row r="307" spans="1:65" s="12" customFormat="1" ht="22.9" customHeight="1">
      <c r="B307" s="167"/>
      <c r="C307" s="168"/>
      <c r="D307" s="169" t="s">
        <v>72</v>
      </c>
      <c r="E307" s="181" t="s">
        <v>162</v>
      </c>
      <c r="F307" s="181" t="s">
        <v>837</v>
      </c>
      <c r="G307" s="168"/>
      <c r="H307" s="168"/>
      <c r="I307" s="171"/>
      <c r="J307" s="182">
        <f>BK307</f>
        <v>0</v>
      </c>
      <c r="K307" s="168"/>
      <c r="L307" s="173"/>
      <c r="M307" s="174"/>
      <c r="N307" s="175"/>
      <c r="O307" s="175"/>
      <c r="P307" s="176">
        <f>SUM(P308:P314)</f>
        <v>0</v>
      </c>
      <c r="Q307" s="175"/>
      <c r="R307" s="176">
        <f>SUM(R308:R314)</f>
        <v>0</v>
      </c>
      <c r="S307" s="175"/>
      <c r="T307" s="177">
        <f>SUM(T308:T314)</f>
        <v>0</v>
      </c>
      <c r="AR307" s="178" t="s">
        <v>81</v>
      </c>
      <c r="AT307" s="179" t="s">
        <v>72</v>
      </c>
      <c r="AU307" s="179" t="s">
        <v>81</v>
      </c>
      <c r="AY307" s="178" t="s">
        <v>155</v>
      </c>
      <c r="BK307" s="180">
        <f>SUM(BK308:BK314)</f>
        <v>0</v>
      </c>
    </row>
    <row r="308" spans="1:65" s="2" customFormat="1" ht="24.2" customHeight="1">
      <c r="A308" s="31"/>
      <c r="B308" s="32"/>
      <c r="C308" s="183" t="s">
        <v>838</v>
      </c>
      <c r="D308" s="183" t="s">
        <v>157</v>
      </c>
      <c r="E308" s="184" t="s">
        <v>839</v>
      </c>
      <c r="F308" s="185" t="s">
        <v>840</v>
      </c>
      <c r="G308" s="186" t="s">
        <v>173</v>
      </c>
      <c r="H308" s="187">
        <v>210</v>
      </c>
      <c r="I308" s="188"/>
      <c r="J308" s="189">
        <f>ROUND(I308*H308,2)</f>
        <v>0</v>
      </c>
      <c r="K308" s="185" t="s">
        <v>161</v>
      </c>
      <c r="L308" s="36"/>
      <c r="M308" s="190" t="s">
        <v>1</v>
      </c>
      <c r="N308" s="191" t="s">
        <v>38</v>
      </c>
      <c r="O308" s="68"/>
      <c r="P308" s="192">
        <f>O308*H308</f>
        <v>0</v>
      </c>
      <c r="Q308" s="192">
        <v>0</v>
      </c>
      <c r="R308" s="192">
        <f>Q308*H308</f>
        <v>0</v>
      </c>
      <c r="S308" s="192">
        <v>0</v>
      </c>
      <c r="T308" s="193">
        <f>S308*H308</f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94" t="s">
        <v>162</v>
      </c>
      <c r="AT308" s="194" t="s">
        <v>157</v>
      </c>
      <c r="AU308" s="194" t="s">
        <v>83</v>
      </c>
      <c r="AY308" s="14" t="s">
        <v>155</v>
      </c>
      <c r="BE308" s="195">
        <f>IF(N308="základní",J308,0)</f>
        <v>0</v>
      </c>
      <c r="BF308" s="195">
        <f>IF(N308="snížená",J308,0)</f>
        <v>0</v>
      </c>
      <c r="BG308" s="195">
        <f>IF(N308="zákl. přenesená",J308,0)</f>
        <v>0</v>
      </c>
      <c r="BH308" s="195">
        <f>IF(N308="sníž. přenesená",J308,0)</f>
        <v>0</v>
      </c>
      <c r="BI308" s="195">
        <f>IF(N308="nulová",J308,0)</f>
        <v>0</v>
      </c>
      <c r="BJ308" s="14" t="s">
        <v>81</v>
      </c>
      <c r="BK308" s="195">
        <f>ROUND(I308*H308,2)</f>
        <v>0</v>
      </c>
      <c r="BL308" s="14" t="s">
        <v>162</v>
      </c>
      <c r="BM308" s="194" t="s">
        <v>841</v>
      </c>
    </row>
    <row r="309" spans="1:65" s="2" customFormat="1">
      <c r="A309" s="31"/>
      <c r="B309" s="32"/>
      <c r="C309" s="33"/>
      <c r="D309" s="196" t="s">
        <v>163</v>
      </c>
      <c r="E309" s="33"/>
      <c r="F309" s="197" t="s">
        <v>842</v>
      </c>
      <c r="G309" s="33"/>
      <c r="H309" s="33"/>
      <c r="I309" s="198"/>
      <c r="J309" s="33"/>
      <c r="K309" s="33"/>
      <c r="L309" s="36"/>
      <c r="M309" s="199"/>
      <c r="N309" s="200"/>
      <c r="O309" s="68"/>
      <c r="P309" s="68"/>
      <c r="Q309" s="68"/>
      <c r="R309" s="68"/>
      <c r="S309" s="68"/>
      <c r="T309" s="69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T309" s="14" t="s">
        <v>163</v>
      </c>
      <c r="AU309" s="14" t="s">
        <v>83</v>
      </c>
    </row>
    <row r="310" spans="1:65" s="2" customFormat="1" ht="33" customHeight="1">
      <c r="A310" s="31"/>
      <c r="B310" s="32"/>
      <c r="C310" s="183" t="s">
        <v>362</v>
      </c>
      <c r="D310" s="183" t="s">
        <v>157</v>
      </c>
      <c r="E310" s="184" t="s">
        <v>843</v>
      </c>
      <c r="F310" s="185" t="s">
        <v>844</v>
      </c>
      <c r="G310" s="186" t="s">
        <v>160</v>
      </c>
      <c r="H310" s="187">
        <v>84</v>
      </c>
      <c r="I310" s="188"/>
      <c r="J310" s="189">
        <f>ROUND(I310*H310,2)</f>
        <v>0</v>
      </c>
      <c r="K310" s="185" t="s">
        <v>161</v>
      </c>
      <c r="L310" s="36"/>
      <c r="M310" s="190" t="s">
        <v>1</v>
      </c>
      <c r="N310" s="191" t="s">
        <v>38</v>
      </c>
      <c r="O310" s="68"/>
      <c r="P310" s="192">
        <f>O310*H310</f>
        <v>0</v>
      </c>
      <c r="Q310" s="192">
        <v>0</v>
      </c>
      <c r="R310" s="192">
        <f>Q310*H310</f>
        <v>0</v>
      </c>
      <c r="S310" s="192">
        <v>0</v>
      </c>
      <c r="T310" s="193">
        <f>S310*H310</f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94" t="s">
        <v>162</v>
      </c>
      <c r="AT310" s="194" t="s">
        <v>157</v>
      </c>
      <c r="AU310" s="194" t="s">
        <v>83</v>
      </c>
      <c r="AY310" s="14" t="s">
        <v>155</v>
      </c>
      <c r="BE310" s="195">
        <f>IF(N310="základní",J310,0)</f>
        <v>0</v>
      </c>
      <c r="BF310" s="195">
        <f>IF(N310="snížená",J310,0)</f>
        <v>0</v>
      </c>
      <c r="BG310" s="195">
        <f>IF(N310="zákl. přenesená",J310,0)</f>
        <v>0</v>
      </c>
      <c r="BH310" s="195">
        <f>IF(N310="sníž. přenesená",J310,0)</f>
        <v>0</v>
      </c>
      <c r="BI310" s="195">
        <f>IF(N310="nulová",J310,0)</f>
        <v>0</v>
      </c>
      <c r="BJ310" s="14" t="s">
        <v>81</v>
      </c>
      <c r="BK310" s="195">
        <f>ROUND(I310*H310,2)</f>
        <v>0</v>
      </c>
      <c r="BL310" s="14" t="s">
        <v>162</v>
      </c>
      <c r="BM310" s="194" t="s">
        <v>845</v>
      </c>
    </row>
    <row r="311" spans="1:65" s="2" customFormat="1">
      <c r="A311" s="31"/>
      <c r="B311" s="32"/>
      <c r="C311" s="33"/>
      <c r="D311" s="196" t="s">
        <v>163</v>
      </c>
      <c r="E311" s="33"/>
      <c r="F311" s="197" t="s">
        <v>846</v>
      </c>
      <c r="G311" s="33"/>
      <c r="H311" s="33"/>
      <c r="I311" s="198"/>
      <c r="J311" s="33"/>
      <c r="K311" s="33"/>
      <c r="L311" s="36"/>
      <c r="M311" s="199"/>
      <c r="N311" s="200"/>
      <c r="O311" s="68"/>
      <c r="P311" s="68"/>
      <c r="Q311" s="68"/>
      <c r="R311" s="68"/>
      <c r="S311" s="68"/>
      <c r="T311" s="69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T311" s="14" t="s">
        <v>163</v>
      </c>
      <c r="AU311" s="14" t="s">
        <v>83</v>
      </c>
    </row>
    <row r="312" spans="1:65" s="2" customFormat="1" ht="24.2" customHeight="1">
      <c r="A312" s="31"/>
      <c r="B312" s="32"/>
      <c r="C312" s="203" t="s">
        <v>847</v>
      </c>
      <c r="D312" s="203" t="s">
        <v>232</v>
      </c>
      <c r="E312" s="204" t="s">
        <v>848</v>
      </c>
      <c r="F312" s="205" t="s">
        <v>849</v>
      </c>
      <c r="G312" s="206" t="s">
        <v>160</v>
      </c>
      <c r="H312" s="207">
        <v>85.68</v>
      </c>
      <c r="I312" s="208"/>
      <c r="J312" s="209">
        <f>ROUND(I312*H312,2)</f>
        <v>0</v>
      </c>
      <c r="K312" s="205" t="s">
        <v>161</v>
      </c>
      <c r="L312" s="210"/>
      <c r="M312" s="211" t="s">
        <v>1</v>
      </c>
      <c r="N312" s="212" t="s">
        <v>38</v>
      </c>
      <c r="O312" s="68"/>
      <c r="P312" s="192">
        <f>O312*H312</f>
        <v>0</v>
      </c>
      <c r="Q312" s="192">
        <v>0</v>
      </c>
      <c r="R312" s="192">
        <f>Q312*H312</f>
        <v>0</v>
      </c>
      <c r="S312" s="192">
        <v>0</v>
      </c>
      <c r="T312" s="193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94" t="s">
        <v>178</v>
      </c>
      <c r="AT312" s="194" t="s">
        <v>232</v>
      </c>
      <c r="AU312" s="194" t="s">
        <v>83</v>
      </c>
      <c r="AY312" s="14" t="s">
        <v>155</v>
      </c>
      <c r="BE312" s="195">
        <f>IF(N312="základní",J312,0)</f>
        <v>0</v>
      </c>
      <c r="BF312" s="195">
        <f>IF(N312="snížená",J312,0)</f>
        <v>0</v>
      </c>
      <c r="BG312" s="195">
        <f>IF(N312="zákl. přenesená",J312,0)</f>
        <v>0</v>
      </c>
      <c r="BH312" s="195">
        <f>IF(N312="sníž. přenesená",J312,0)</f>
        <v>0</v>
      </c>
      <c r="BI312" s="195">
        <f>IF(N312="nulová",J312,0)</f>
        <v>0</v>
      </c>
      <c r="BJ312" s="14" t="s">
        <v>81</v>
      </c>
      <c r="BK312" s="195">
        <f>ROUND(I312*H312,2)</f>
        <v>0</v>
      </c>
      <c r="BL312" s="14" t="s">
        <v>162</v>
      </c>
      <c r="BM312" s="194" t="s">
        <v>850</v>
      </c>
    </row>
    <row r="313" spans="1:65" s="2" customFormat="1" ht="37.9" customHeight="1">
      <c r="A313" s="31"/>
      <c r="B313" s="32"/>
      <c r="C313" s="183" t="s">
        <v>366</v>
      </c>
      <c r="D313" s="183" t="s">
        <v>157</v>
      </c>
      <c r="E313" s="184" t="s">
        <v>851</v>
      </c>
      <c r="F313" s="185" t="s">
        <v>852</v>
      </c>
      <c r="G313" s="186" t="s">
        <v>160</v>
      </c>
      <c r="H313" s="187">
        <v>24</v>
      </c>
      <c r="I313" s="188"/>
      <c r="J313" s="189">
        <f>ROUND(I313*H313,2)</f>
        <v>0</v>
      </c>
      <c r="K313" s="185" t="s">
        <v>161</v>
      </c>
      <c r="L313" s="36"/>
      <c r="M313" s="190" t="s">
        <v>1</v>
      </c>
      <c r="N313" s="191" t="s">
        <v>38</v>
      </c>
      <c r="O313" s="68"/>
      <c r="P313" s="192">
        <f>O313*H313</f>
        <v>0</v>
      </c>
      <c r="Q313" s="192">
        <v>0</v>
      </c>
      <c r="R313" s="192">
        <f>Q313*H313</f>
        <v>0</v>
      </c>
      <c r="S313" s="192">
        <v>0</v>
      </c>
      <c r="T313" s="193">
        <f>S313*H313</f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94" t="s">
        <v>162</v>
      </c>
      <c r="AT313" s="194" t="s">
        <v>157</v>
      </c>
      <c r="AU313" s="194" t="s">
        <v>83</v>
      </c>
      <c r="AY313" s="14" t="s">
        <v>155</v>
      </c>
      <c r="BE313" s="195">
        <f>IF(N313="základní",J313,0)</f>
        <v>0</v>
      </c>
      <c r="BF313" s="195">
        <f>IF(N313="snížená",J313,0)</f>
        <v>0</v>
      </c>
      <c r="BG313" s="195">
        <f>IF(N313="zákl. přenesená",J313,0)</f>
        <v>0</v>
      </c>
      <c r="BH313" s="195">
        <f>IF(N313="sníž. přenesená",J313,0)</f>
        <v>0</v>
      </c>
      <c r="BI313" s="195">
        <f>IF(N313="nulová",J313,0)</f>
        <v>0</v>
      </c>
      <c r="BJ313" s="14" t="s">
        <v>81</v>
      </c>
      <c r="BK313" s="195">
        <f>ROUND(I313*H313,2)</f>
        <v>0</v>
      </c>
      <c r="BL313" s="14" t="s">
        <v>162</v>
      </c>
      <c r="BM313" s="194" t="s">
        <v>786</v>
      </c>
    </row>
    <row r="314" spans="1:65" s="2" customFormat="1">
      <c r="A314" s="31"/>
      <c r="B314" s="32"/>
      <c r="C314" s="33"/>
      <c r="D314" s="196" t="s">
        <v>163</v>
      </c>
      <c r="E314" s="33"/>
      <c r="F314" s="197" t="s">
        <v>853</v>
      </c>
      <c r="G314" s="33"/>
      <c r="H314" s="33"/>
      <c r="I314" s="198"/>
      <c r="J314" s="33"/>
      <c r="K314" s="33"/>
      <c r="L314" s="36"/>
      <c r="M314" s="199"/>
      <c r="N314" s="200"/>
      <c r="O314" s="68"/>
      <c r="P314" s="68"/>
      <c r="Q314" s="68"/>
      <c r="R314" s="68"/>
      <c r="S314" s="68"/>
      <c r="T314" s="69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T314" s="14" t="s">
        <v>163</v>
      </c>
      <c r="AU314" s="14" t="s">
        <v>83</v>
      </c>
    </row>
    <row r="315" spans="1:65" s="12" customFormat="1" ht="22.9" customHeight="1">
      <c r="B315" s="167"/>
      <c r="C315" s="168"/>
      <c r="D315" s="169" t="s">
        <v>72</v>
      </c>
      <c r="E315" s="181" t="s">
        <v>180</v>
      </c>
      <c r="F315" s="181" t="s">
        <v>336</v>
      </c>
      <c r="G315" s="168"/>
      <c r="H315" s="168"/>
      <c r="I315" s="171"/>
      <c r="J315" s="182">
        <f>BK315</f>
        <v>0</v>
      </c>
      <c r="K315" s="168"/>
      <c r="L315" s="173"/>
      <c r="M315" s="174"/>
      <c r="N315" s="175"/>
      <c r="O315" s="175"/>
      <c r="P315" s="176">
        <f>SUM(P316:P344)</f>
        <v>0</v>
      </c>
      <c r="Q315" s="175"/>
      <c r="R315" s="176">
        <f>SUM(R316:R344)</f>
        <v>7.5092699999999999</v>
      </c>
      <c r="S315" s="175"/>
      <c r="T315" s="177">
        <f>SUM(T316:T344)</f>
        <v>0</v>
      </c>
      <c r="AR315" s="178" t="s">
        <v>81</v>
      </c>
      <c r="AT315" s="179" t="s">
        <v>72</v>
      </c>
      <c r="AU315" s="179" t="s">
        <v>81</v>
      </c>
      <c r="AY315" s="178" t="s">
        <v>155</v>
      </c>
      <c r="BK315" s="180">
        <f>SUM(BK316:BK344)</f>
        <v>0</v>
      </c>
    </row>
    <row r="316" spans="1:65" s="2" customFormat="1" ht="37.9" customHeight="1">
      <c r="A316" s="31"/>
      <c r="B316" s="32"/>
      <c r="C316" s="183" t="s">
        <v>854</v>
      </c>
      <c r="D316" s="183" t="s">
        <v>157</v>
      </c>
      <c r="E316" s="184" t="s">
        <v>337</v>
      </c>
      <c r="F316" s="185" t="s">
        <v>338</v>
      </c>
      <c r="G316" s="186" t="s">
        <v>160</v>
      </c>
      <c r="H316" s="187">
        <v>500</v>
      </c>
      <c r="I316" s="188"/>
      <c r="J316" s="189">
        <f>ROUND(I316*H316,2)</f>
        <v>0</v>
      </c>
      <c r="K316" s="185" t="s">
        <v>161</v>
      </c>
      <c r="L316" s="36"/>
      <c r="M316" s="190" t="s">
        <v>1</v>
      </c>
      <c r="N316" s="191" t="s">
        <v>38</v>
      </c>
      <c r="O316" s="68"/>
      <c r="P316" s="192">
        <f>O316*H316</f>
        <v>0</v>
      </c>
      <c r="Q316" s="192">
        <v>0</v>
      </c>
      <c r="R316" s="192">
        <f>Q316*H316</f>
        <v>0</v>
      </c>
      <c r="S316" s="192">
        <v>0</v>
      </c>
      <c r="T316" s="193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94" t="s">
        <v>162</v>
      </c>
      <c r="AT316" s="194" t="s">
        <v>157</v>
      </c>
      <c r="AU316" s="194" t="s">
        <v>83</v>
      </c>
      <c r="AY316" s="14" t="s">
        <v>155</v>
      </c>
      <c r="BE316" s="195">
        <f>IF(N316="základní",J316,0)</f>
        <v>0</v>
      </c>
      <c r="BF316" s="195">
        <f>IF(N316="snížená",J316,0)</f>
        <v>0</v>
      </c>
      <c r="BG316" s="195">
        <f>IF(N316="zákl. přenesená",J316,0)</f>
        <v>0</v>
      </c>
      <c r="BH316" s="195">
        <f>IF(N316="sníž. přenesená",J316,0)</f>
        <v>0</v>
      </c>
      <c r="BI316" s="195">
        <f>IF(N316="nulová",J316,0)</f>
        <v>0</v>
      </c>
      <c r="BJ316" s="14" t="s">
        <v>81</v>
      </c>
      <c r="BK316" s="195">
        <f>ROUND(I316*H316,2)</f>
        <v>0</v>
      </c>
      <c r="BL316" s="14" t="s">
        <v>162</v>
      </c>
      <c r="BM316" s="194" t="s">
        <v>622</v>
      </c>
    </row>
    <row r="317" spans="1:65" s="2" customFormat="1">
      <c r="A317" s="31"/>
      <c r="B317" s="32"/>
      <c r="C317" s="33"/>
      <c r="D317" s="196" t="s">
        <v>163</v>
      </c>
      <c r="E317" s="33"/>
      <c r="F317" s="197" t="s">
        <v>339</v>
      </c>
      <c r="G317" s="33"/>
      <c r="H317" s="33"/>
      <c r="I317" s="198"/>
      <c r="J317" s="33"/>
      <c r="K317" s="33"/>
      <c r="L317" s="36"/>
      <c r="M317" s="199"/>
      <c r="N317" s="200"/>
      <c r="O317" s="68"/>
      <c r="P317" s="68"/>
      <c r="Q317" s="68"/>
      <c r="R317" s="68"/>
      <c r="S317" s="68"/>
      <c r="T317" s="69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T317" s="14" t="s">
        <v>163</v>
      </c>
      <c r="AU317" s="14" t="s">
        <v>83</v>
      </c>
    </row>
    <row r="318" spans="1:65" s="2" customFormat="1" ht="44.25" customHeight="1">
      <c r="A318" s="31"/>
      <c r="B318" s="32"/>
      <c r="C318" s="183" t="s">
        <v>371</v>
      </c>
      <c r="D318" s="183" t="s">
        <v>157</v>
      </c>
      <c r="E318" s="184" t="s">
        <v>341</v>
      </c>
      <c r="F318" s="185" t="s">
        <v>342</v>
      </c>
      <c r="G318" s="186" t="s">
        <v>160</v>
      </c>
      <c r="H318" s="187">
        <v>500</v>
      </c>
      <c r="I318" s="188"/>
      <c r="J318" s="189">
        <f>ROUND(I318*H318,2)</f>
        <v>0</v>
      </c>
      <c r="K318" s="185" t="s">
        <v>161</v>
      </c>
      <c r="L318" s="36"/>
      <c r="M318" s="190" t="s">
        <v>1</v>
      </c>
      <c r="N318" s="191" t="s">
        <v>38</v>
      </c>
      <c r="O318" s="68"/>
      <c r="P318" s="192">
        <f>O318*H318</f>
        <v>0</v>
      </c>
      <c r="Q318" s="192">
        <v>0</v>
      </c>
      <c r="R318" s="192">
        <f>Q318*H318</f>
        <v>0</v>
      </c>
      <c r="S318" s="192">
        <v>0</v>
      </c>
      <c r="T318" s="193">
        <f>S318*H318</f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94" t="s">
        <v>162</v>
      </c>
      <c r="AT318" s="194" t="s">
        <v>157</v>
      </c>
      <c r="AU318" s="194" t="s">
        <v>83</v>
      </c>
      <c r="AY318" s="14" t="s">
        <v>155</v>
      </c>
      <c r="BE318" s="195">
        <f>IF(N318="základní",J318,0)</f>
        <v>0</v>
      </c>
      <c r="BF318" s="195">
        <f>IF(N318="snížená",J318,0)</f>
        <v>0</v>
      </c>
      <c r="BG318" s="195">
        <f>IF(N318="zákl. přenesená",J318,0)</f>
        <v>0</v>
      </c>
      <c r="BH318" s="195">
        <f>IF(N318="sníž. přenesená",J318,0)</f>
        <v>0</v>
      </c>
      <c r="BI318" s="195">
        <f>IF(N318="nulová",J318,0)</f>
        <v>0</v>
      </c>
      <c r="BJ318" s="14" t="s">
        <v>81</v>
      </c>
      <c r="BK318" s="195">
        <f>ROUND(I318*H318,2)</f>
        <v>0</v>
      </c>
      <c r="BL318" s="14" t="s">
        <v>162</v>
      </c>
      <c r="BM318" s="194" t="s">
        <v>743</v>
      </c>
    </row>
    <row r="319" spans="1:65" s="2" customFormat="1">
      <c r="A319" s="31"/>
      <c r="B319" s="32"/>
      <c r="C319" s="33"/>
      <c r="D319" s="196" t="s">
        <v>163</v>
      </c>
      <c r="E319" s="33"/>
      <c r="F319" s="197" t="s">
        <v>344</v>
      </c>
      <c r="G319" s="33"/>
      <c r="H319" s="33"/>
      <c r="I319" s="198"/>
      <c r="J319" s="33"/>
      <c r="K319" s="33"/>
      <c r="L319" s="36"/>
      <c r="M319" s="199"/>
      <c r="N319" s="200"/>
      <c r="O319" s="68"/>
      <c r="P319" s="68"/>
      <c r="Q319" s="68"/>
      <c r="R319" s="68"/>
      <c r="S319" s="68"/>
      <c r="T319" s="69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T319" s="14" t="s">
        <v>163</v>
      </c>
      <c r="AU319" s="14" t="s">
        <v>83</v>
      </c>
    </row>
    <row r="320" spans="1:65" s="2" customFormat="1" ht="44.25" customHeight="1">
      <c r="A320" s="31"/>
      <c r="B320" s="32"/>
      <c r="C320" s="183" t="s">
        <v>855</v>
      </c>
      <c r="D320" s="183" t="s">
        <v>157</v>
      </c>
      <c r="E320" s="184" t="s">
        <v>346</v>
      </c>
      <c r="F320" s="185" t="s">
        <v>347</v>
      </c>
      <c r="G320" s="186" t="s">
        <v>160</v>
      </c>
      <c r="H320" s="187">
        <v>1538</v>
      </c>
      <c r="I320" s="188"/>
      <c r="J320" s="189">
        <f>ROUND(I320*H320,2)</f>
        <v>0</v>
      </c>
      <c r="K320" s="185" t="s">
        <v>161</v>
      </c>
      <c r="L320" s="36"/>
      <c r="M320" s="190" t="s">
        <v>1</v>
      </c>
      <c r="N320" s="191" t="s">
        <v>38</v>
      </c>
      <c r="O320" s="68"/>
      <c r="P320" s="192">
        <f>O320*H320</f>
        <v>0</v>
      </c>
      <c r="Q320" s="192">
        <v>0</v>
      </c>
      <c r="R320" s="192">
        <f>Q320*H320</f>
        <v>0</v>
      </c>
      <c r="S320" s="192">
        <v>0</v>
      </c>
      <c r="T320" s="193">
        <f>S320*H320</f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94" t="s">
        <v>162</v>
      </c>
      <c r="AT320" s="194" t="s">
        <v>157</v>
      </c>
      <c r="AU320" s="194" t="s">
        <v>83</v>
      </c>
      <c r="AY320" s="14" t="s">
        <v>155</v>
      </c>
      <c r="BE320" s="195">
        <f>IF(N320="základní",J320,0)</f>
        <v>0</v>
      </c>
      <c r="BF320" s="195">
        <f>IF(N320="snížená",J320,0)</f>
        <v>0</v>
      </c>
      <c r="BG320" s="195">
        <f>IF(N320="zákl. přenesená",J320,0)</f>
        <v>0</v>
      </c>
      <c r="BH320" s="195">
        <f>IF(N320="sníž. přenesená",J320,0)</f>
        <v>0</v>
      </c>
      <c r="BI320" s="195">
        <f>IF(N320="nulová",J320,0)</f>
        <v>0</v>
      </c>
      <c r="BJ320" s="14" t="s">
        <v>81</v>
      </c>
      <c r="BK320" s="195">
        <f>ROUND(I320*H320,2)</f>
        <v>0</v>
      </c>
      <c r="BL320" s="14" t="s">
        <v>162</v>
      </c>
      <c r="BM320" s="194" t="s">
        <v>736</v>
      </c>
    </row>
    <row r="321" spans="1:65" s="2" customFormat="1">
      <c r="A321" s="31"/>
      <c r="B321" s="32"/>
      <c r="C321" s="33"/>
      <c r="D321" s="196" t="s">
        <v>163</v>
      </c>
      <c r="E321" s="33"/>
      <c r="F321" s="197" t="s">
        <v>349</v>
      </c>
      <c r="G321" s="33"/>
      <c r="H321" s="33"/>
      <c r="I321" s="198"/>
      <c r="J321" s="33"/>
      <c r="K321" s="33"/>
      <c r="L321" s="36"/>
      <c r="M321" s="199"/>
      <c r="N321" s="200"/>
      <c r="O321" s="68"/>
      <c r="P321" s="68"/>
      <c r="Q321" s="68"/>
      <c r="R321" s="68"/>
      <c r="S321" s="68"/>
      <c r="T321" s="69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T321" s="14" t="s">
        <v>163</v>
      </c>
      <c r="AU321" s="14" t="s">
        <v>83</v>
      </c>
    </row>
    <row r="322" spans="1:65" s="2" customFormat="1" ht="37.9" customHeight="1">
      <c r="A322" s="31"/>
      <c r="B322" s="32"/>
      <c r="C322" s="183" t="s">
        <v>375</v>
      </c>
      <c r="D322" s="183" t="s">
        <v>157</v>
      </c>
      <c r="E322" s="184" t="s">
        <v>351</v>
      </c>
      <c r="F322" s="185" t="s">
        <v>352</v>
      </c>
      <c r="G322" s="186" t="s">
        <v>160</v>
      </c>
      <c r="H322" s="187">
        <v>1538</v>
      </c>
      <c r="I322" s="188"/>
      <c r="J322" s="189">
        <f>ROUND(I322*H322,2)</f>
        <v>0</v>
      </c>
      <c r="K322" s="185" t="s">
        <v>161</v>
      </c>
      <c r="L322" s="36"/>
      <c r="M322" s="190" t="s">
        <v>1</v>
      </c>
      <c r="N322" s="191" t="s">
        <v>38</v>
      </c>
      <c r="O322" s="68"/>
      <c r="P322" s="192">
        <f>O322*H322</f>
        <v>0</v>
      </c>
      <c r="Q322" s="192">
        <v>0</v>
      </c>
      <c r="R322" s="192">
        <f>Q322*H322</f>
        <v>0</v>
      </c>
      <c r="S322" s="192">
        <v>0</v>
      </c>
      <c r="T322" s="193">
        <f>S322*H322</f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94" t="s">
        <v>162</v>
      </c>
      <c r="AT322" s="194" t="s">
        <v>157</v>
      </c>
      <c r="AU322" s="194" t="s">
        <v>83</v>
      </c>
      <c r="AY322" s="14" t="s">
        <v>155</v>
      </c>
      <c r="BE322" s="195">
        <f>IF(N322="základní",J322,0)</f>
        <v>0</v>
      </c>
      <c r="BF322" s="195">
        <f>IF(N322="snížená",J322,0)</f>
        <v>0</v>
      </c>
      <c r="BG322" s="195">
        <f>IF(N322="zákl. přenesená",J322,0)</f>
        <v>0</v>
      </c>
      <c r="BH322" s="195">
        <f>IF(N322="sníž. přenesená",J322,0)</f>
        <v>0</v>
      </c>
      <c r="BI322" s="195">
        <f>IF(N322="nulová",J322,0)</f>
        <v>0</v>
      </c>
      <c r="BJ322" s="14" t="s">
        <v>81</v>
      </c>
      <c r="BK322" s="195">
        <f>ROUND(I322*H322,2)</f>
        <v>0</v>
      </c>
      <c r="BL322" s="14" t="s">
        <v>162</v>
      </c>
      <c r="BM322" s="194" t="s">
        <v>856</v>
      </c>
    </row>
    <row r="323" spans="1:65" s="2" customFormat="1">
      <c r="A323" s="31"/>
      <c r="B323" s="32"/>
      <c r="C323" s="33"/>
      <c r="D323" s="196" t="s">
        <v>163</v>
      </c>
      <c r="E323" s="33"/>
      <c r="F323" s="197" t="s">
        <v>353</v>
      </c>
      <c r="G323" s="33"/>
      <c r="H323" s="33"/>
      <c r="I323" s="198"/>
      <c r="J323" s="33"/>
      <c r="K323" s="33"/>
      <c r="L323" s="36"/>
      <c r="M323" s="199"/>
      <c r="N323" s="200"/>
      <c r="O323" s="68"/>
      <c r="P323" s="68"/>
      <c r="Q323" s="68"/>
      <c r="R323" s="68"/>
      <c r="S323" s="68"/>
      <c r="T323" s="69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T323" s="14" t="s">
        <v>163</v>
      </c>
      <c r="AU323" s="14" t="s">
        <v>83</v>
      </c>
    </row>
    <row r="324" spans="1:65" s="2" customFormat="1" ht="49.15" customHeight="1">
      <c r="A324" s="31"/>
      <c r="B324" s="32"/>
      <c r="C324" s="183" t="s">
        <v>857</v>
      </c>
      <c r="D324" s="183" t="s">
        <v>157</v>
      </c>
      <c r="E324" s="184" t="s">
        <v>858</v>
      </c>
      <c r="F324" s="185" t="s">
        <v>859</v>
      </c>
      <c r="G324" s="186" t="s">
        <v>160</v>
      </c>
      <c r="H324" s="187">
        <v>1538</v>
      </c>
      <c r="I324" s="188"/>
      <c r="J324" s="189">
        <f>ROUND(I324*H324,2)</f>
        <v>0</v>
      </c>
      <c r="K324" s="185" t="s">
        <v>161</v>
      </c>
      <c r="L324" s="36"/>
      <c r="M324" s="190" t="s">
        <v>1</v>
      </c>
      <c r="N324" s="191" t="s">
        <v>38</v>
      </c>
      <c r="O324" s="68"/>
      <c r="P324" s="192">
        <f>O324*H324</f>
        <v>0</v>
      </c>
      <c r="Q324" s="192">
        <v>0</v>
      </c>
      <c r="R324" s="192">
        <f>Q324*H324</f>
        <v>0</v>
      </c>
      <c r="S324" s="192">
        <v>0</v>
      </c>
      <c r="T324" s="193">
        <f>S324*H324</f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94" t="s">
        <v>162</v>
      </c>
      <c r="AT324" s="194" t="s">
        <v>157</v>
      </c>
      <c r="AU324" s="194" t="s">
        <v>83</v>
      </c>
      <c r="AY324" s="14" t="s">
        <v>155</v>
      </c>
      <c r="BE324" s="195">
        <f>IF(N324="základní",J324,0)</f>
        <v>0</v>
      </c>
      <c r="BF324" s="195">
        <f>IF(N324="snížená",J324,0)</f>
        <v>0</v>
      </c>
      <c r="BG324" s="195">
        <f>IF(N324="zákl. přenesená",J324,0)</f>
        <v>0</v>
      </c>
      <c r="BH324" s="195">
        <f>IF(N324="sníž. přenesená",J324,0)</f>
        <v>0</v>
      </c>
      <c r="BI324" s="195">
        <f>IF(N324="nulová",J324,0)</f>
        <v>0</v>
      </c>
      <c r="BJ324" s="14" t="s">
        <v>81</v>
      </c>
      <c r="BK324" s="195">
        <f>ROUND(I324*H324,2)</f>
        <v>0</v>
      </c>
      <c r="BL324" s="14" t="s">
        <v>162</v>
      </c>
      <c r="BM324" s="194" t="s">
        <v>644</v>
      </c>
    </row>
    <row r="325" spans="1:65" s="2" customFormat="1">
      <c r="A325" s="31"/>
      <c r="B325" s="32"/>
      <c r="C325" s="33"/>
      <c r="D325" s="196" t="s">
        <v>163</v>
      </c>
      <c r="E325" s="33"/>
      <c r="F325" s="197" t="s">
        <v>860</v>
      </c>
      <c r="G325" s="33"/>
      <c r="H325" s="33"/>
      <c r="I325" s="198"/>
      <c r="J325" s="33"/>
      <c r="K325" s="33"/>
      <c r="L325" s="36"/>
      <c r="M325" s="199"/>
      <c r="N325" s="200"/>
      <c r="O325" s="68"/>
      <c r="P325" s="68"/>
      <c r="Q325" s="68"/>
      <c r="R325" s="68"/>
      <c r="S325" s="68"/>
      <c r="T325" s="69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T325" s="14" t="s">
        <v>163</v>
      </c>
      <c r="AU325" s="14" t="s">
        <v>83</v>
      </c>
    </row>
    <row r="326" spans="1:65" s="2" customFormat="1" ht="37.9" customHeight="1">
      <c r="A326" s="31"/>
      <c r="B326" s="32"/>
      <c r="C326" s="183" t="s">
        <v>380</v>
      </c>
      <c r="D326" s="183" t="s">
        <v>157</v>
      </c>
      <c r="E326" s="184" t="s">
        <v>861</v>
      </c>
      <c r="F326" s="185" t="s">
        <v>862</v>
      </c>
      <c r="G326" s="186" t="s">
        <v>160</v>
      </c>
      <c r="H326" s="187">
        <v>1538</v>
      </c>
      <c r="I326" s="188"/>
      <c r="J326" s="189">
        <f>ROUND(I326*H326,2)</f>
        <v>0</v>
      </c>
      <c r="K326" s="185" t="s">
        <v>161</v>
      </c>
      <c r="L326" s="36"/>
      <c r="M326" s="190" t="s">
        <v>1</v>
      </c>
      <c r="N326" s="191" t="s">
        <v>38</v>
      </c>
      <c r="O326" s="68"/>
      <c r="P326" s="192">
        <f>O326*H326</f>
        <v>0</v>
      </c>
      <c r="Q326" s="192">
        <v>0</v>
      </c>
      <c r="R326" s="192">
        <f>Q326*H326</f>
        <v>0</v>
      </c>
      <c r="S326" s="192">
        <v>0</v>
      </c>
      <c r="T326" s="193">
        <f>S326*H326</f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94" t="s">
        <v>162</v>
      </c>
      <c r="AT326" s="194" t="s">
        <v>157</v>
      </c>
      <c r="AU326" s="194" t="s">
        <v>83</v>
      </c>
      <c r="AY326" s="14" t="s">
        <v>155</v>
      </c>
      <c r="BE326" s="195">
        <f>IF(N326="základní",J326,0)</f>
        <v>0</v>
      </c>
      <c r="BF326" s="195">
        <f>IF(N326="snížená",J326,0)</f>
        <v>0</v>
      </c>
      <c r="BG326" s="195">
        <f>IF(N326="zákl. přenesená",J326,0)</f>
        <v>0</v>
      </c>
      <c r="BH326" s="195">
        <f>IF(N326="sníž. přenesená",J326,0)</f>
        <v>0</v>
      </c>
      <c r="BI326" s="195">
        <f>IF(N326="nulová",J326,0)</f>
        <v>0</v>
      </c>
      <c r="BJ326" s="14" t="s">
        <v>81</v>
      </c>
      <c r="BK326" s="195">
        <f>ROUND(I326*H326,2)</f>
        <v>0</v>
      </c>
      <c r="BL326" s="14" t="s">
        <v>162</v>
      </c>
      <c r="BM326" s="194" t="s">
        <v>863</v>
      </c>
    </row>
    <row r="327" spans="1:65" s="2" customFormat="1">
      <c r="A327" s="31"/>
      <c r="B327" s="32"/>
      <c r="C327" s="33"/>
      <c r="D327" s="196" t="s">
        <v>163</v>
      </c>
      <c r="E327" s="33"/>
      <c r="F327" s="197" t="s">
        <v>864</v>
      </c>
      <c r="G327" s="33"/>
      <c r="H327" s="33"/>
      <c r="I327" s="198"/>
      <c r="J327" s="33"/>
      <c r="K327" s="33"/>
      <c r="L327" s="36"/>
      <c r="M327" s="199"/>
      <c r="N327" s="200"/>
      <c r="O327" s="68"/>
      <c r="P327" s="68"/>
      <c r="Q327" s="68"/>
      <c r="R327" s="68"/>
      <c r="S327" s="68"/>
      <c r="T327" s="69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T327" s="14" t="s">
        <v>163</v>
      </c>
      <c r="AU327" s="14" t="s">
        <v>83</v>
      </c>
    </row>
    <row r="328" spans="1:65" s="2" customFormat="1" ht="24.2" customHeight="1">
      <c r="A328" s="31"/>
      <c r="B328" s="32"/>
      <c r="C328" s="183" t="s">
        <v>865</v>
      </c>
      <c r="D328" s="183" t="s">
        <v>157</v>
      </c>
      <c r="E328" s="184" t="s">
        <v>866</v>
      </c>
      <c r="F328" s="185" t="s">
        <v>867</v>
      </c>
      <c r="G328" s="186" t="s">
        <v>160</v>
      </c>
      <c r="H328" s="187">
        <v>1538</v>
      </c>
      <c r="I328" s="188"/>
      <c r="J328" s="189">
        <f>ROUND(I328*H328,2)</f>
        <v>0</v>
      </c>
      <c r="K328" s="185" t="s">
        <v>161</v>
      </c>
      <c r="L328" s="36"/>
      <c r="M328" s="190" t="s">
        <v>1</v>
      </c>
      <c r="N328" s="191" t="s">
        <v>38</v>
      </c>
      <c r="O328" s="68"/>
      <c r="P328" s="192">
        <f>O328*H328</f>
        <v>0</v>
      </c>
      <c r="Q328" s="192">
        <v>0</v>
      </c>
      <c r="R328" s="192">
        <f>Q328*H328</f>
        <v>0</v>
      </c>
      <c r="S328" s="192">
        <v>0</v>
      </c>
      <c r="T328" s="193">
        <f>S328*H328</f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94" t="s">
        <v>162</v>
      </c>
      <c r="AT328" s="194" t="s">
        <v>157</v>
      </c>
      <c r="AU328" s="194" t="s">
        <v>83</v>
      </c>
      <c r="AY328" s="14" t="s">
        <v>155</v>
      </c>
      <c r="BE328" s="195">
        <f>IF(N328="základní",J328,0)</f>
        <v>0</v>
      </c>
      <c r="BF328" s="195">
        <f>IF(N328="snížená",J328,0)</f>
        <v>0</v>
      </c>
      <c r="BG328" s="195">
        <f>IF(N328="zákl. přenesená",J328,0)</f>
        <v>0</v>
      </c>
      <c r="BH328" s="195">
        <f>IF(N328="sníž. přenesená",J328,0)</f>
        <v>0</v>
      </c>
      <c r="BI328" s="195">
        <f>IF(N328="nulová",J328,0)</f>
        <v>0</v>
      </c>
      <c r="BJ328" s="14" t="s">
        <v>81</v>
      </c>
      <c r="BK328" s="195">
        <f>ROUND(I328*H328,2)</f>
        <v>0</v>
      </c>
      <c r="BL328" s="14" t="s">
        <v>162</v>
      </c>
      <c r="BM328" s="194" t="s">
        <v>868</v>
      </c>
    </row>
    <row r="329" spans="1:65" s="2" customFormat="1">
      <c r="A329" s="31"/>
      <c r="B329" s="32"/>
      <c r="C329" s="33"/>
      <c r="D329" s="196" t="s">
        <v>163</v>
      </c>
      <c r="E329" s="33"/>
      <c r="F329" s="197" t="s">
        <v>869</v>
      </c>
      <c r="G329" s="33"/>
      <c r="H329" s="33"/>
      <c r="I329" s="198"/>
      <c r="J329" s="33"/>
      <c r="K329" s="33"/>
      <c r="L329" s="36"/>
      <c r="M329" s="199"/>
      <c r="N329" s="200"/>
      <c r="O329" s="68"/>
      <c r="P329" s="68"/>
      <c r="Q329" s="68"/>
      <c r="R329" s="68"/>
      <c r="S329" s="68"/>
      <c r="T329" s="69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T329" s="14" t="s">
        <v>163</v>
      </c>
      <c r="AU329" s="14" t="s">
        <v>83</v>
      </c>
    </row>
    <row r="330" spans="1:65" s="2" customFormat="1" ht="24.2" customHeight="1">
      <c r="A330" s="31"/>
      <c r="B330" s="32"/>
      <c r="C330" s="183" t="s">
        <v>384</v>
      </c>
      <c r="D330" s="183" t="s">
        <v>157</v>
      </c>
      <c r="E330" s="184" t="s">
        <v>870</v>
      </c>
      <c r="F330" s="185" t="s">
        <v>871</v>
      </c>
      <c r="G330" s="186" t="s">
        <v>160</v>
      </c>
      <c r="H330" s="187">
        <v>1538</v>
      </c>
      <c r="I330" s="188"/>
      <c r="J330" s="189">
        <f>ROUND(I330*H330,2)</f>
        <v>0</v>
      </c>
      <c r="K330" s="185" t="s">
        <v>161</v>
      </c>
      <c r="L330" s="36"/>
      <c r="M330" s="190" t="s">
        <v>1</v>
      </c>
      <c r="N330" s="191" t="s">
        <v>38</v>
      </c>
      <c r="O330" s="68"/>
      <c r="P330" s="192">
        <f>O330*H330</f>
        <v>0</v>
      </c>
      <c r="Q330" s="192">
        <v>0</v>
      </c>
      <c r="R330" s="192">
        <f>Q330*H330</f>
        <v>0</v>
      </c>
      <c r="S330" s="192">
        <v>0</v>
      </c>
      <c r="T330" s="193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94" t="s">
        <v>162</v>
      </c>
      <c r="AT330" s="194" t="s">
        <v>157</v>
      </c>
      <c r="AU330" s="194" t="s">
        <v>83</v>
      </c>
      <c r="AY330" s="14" t="s">
        <v>155</v>
      </c>
      <c r="BE330" s="195">
        <f>IF(N330="základní",J330,0)</f>
        <v>0</v>
      </c>
      <c r="BF330" s="195">
        <f>IF(N330="snížená",J330,0)</f>
        <v>0</v>
      </c>
      <c r="BG330" s="195">
        <f>IF(N330="zákl. přenesená",J330,0)</f>
        <v>0</v>
      </c>
      <c r="BH330" s="195">
        <f>IF(N330="sníž. přenesená",J330,0)</f>
        <v>0</v>
      </c>
      <c r="BI330" s="195">
        <f>IF(N330="nulová",J330,0)</f>
        <v>0</v>
      </c>
      <c r="BJ330" s="14" t="s">
        <v>81</v>
      </c>
      <c r="BK330" s="195">
        <f>ROUND(I330*H330,2)</f>
        <v>0</v>
      </c>
      <c r="BL330" s="14" t="s">
        <v>162</v>
      </c>
      <c r="BM330" s="194" t="s">
        <v>872</v>
      </c>
    </row>
    <row r="331" spans="1:65" s="2" customFormat="1">
      <c r="A331" s="31"/>
      <c r="B331" s="32"/>
      <c r="C331" s="33"/>
      <c r="D331" s="196" t="s">
        <v>163</v>
      </c>
      <c r="E331" s="33"/>
      <c r="F331" s="197" t="s">
        <v>873</v>
      </c>
      <c r="G331" s="33"/>
      <c r="H331" s="33"/>
      <c r="I331" s="198"/>
      <c r="J331" s="33"/>
      <c r="K331" s="33"/>
      <c r="L331" s="36"/>
      <c r="M331" s="199"/>
      <c r="N331" s="200"/>
      <c r="O331" s="68"/>
      <c r="P331" s="68"/>
      <c r="Q331" s="68"/>
      <c r="R331" s="68"/>
      <c r="S331" s="68"/>
      <c r="T331" s="69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T331" s="14" t="s">
        <v>163</v>
      </c>
      <c r="AU331" s="14" t="s">
        <v>83</v>
      </c>
    </row>
    <row r="332" spans="1:65" s="2" customFormat="1" ht="44.25" customHeight="1">
      <c r="A332" s="31"/>
      <c r="B332" s="32"/>
      <c r="C332" s="183" t="s">
        <v>874</v>
      </c>
      <c r="D332" s="183" t="s">
        <v>157</v>
      </c>
      <c r="E332" s="184" t="s">
        <v>875</v>
      </c>
      <c r="F332" s="185" t="s">
        <v>876</v>
      </c>
      <c r="G332" s="186" t="s">
        <v>160</v>
      </c>
      <c r="H332" s="187">
        <v>1538</v>
      </c>
      <c r="I332" s="188"/>
      <c r="J332" s="189">
        <f>ROUND(I332*H332,2)</f>
        <v>0</v>
      </c>
      <c r="K332" s="185" t="s">
        <v>161</v>
      </c>
      <c r="L332" s="36"/>
      <c r="M332" s="190" t="s">
        <v>1</v>
      </c>
      <c r="N332" s="191" t="s">
        <v>38</v>
      </c>
      <c r="O332" s="68"/>
      <c r="P332" s="192">
        <f>O332*H332</f>
        <v>0</v>
      </c>
      <c r="Q332" s="192">
        <v>0</v>
      </c>
      <c r="R332" s="192">
        <f>Q332*H332</f>
        <v>0</v>
      </c>
      <c r="S332" s="192">
        <v>0</v>
      </c>
      <c r="T332" s="193">
        <f>S332*H332</f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94" t="s">
        <v>162</v>
      </c>
      <c r="AT332" s="194" t="s">
        <v>157</v>
      </c>
      <c r="AU332" s="194" t="s">
        <v>83</v>
      </c>
      <c r="AY332" s="14" t="s">
        <v>155</v>
      </c>
      <c r="BE332" s="195">
        <f>IF(N332="základní",J332,0)</f>
        <v>0</v>
      </c>
      <c r="BF332" s="195">
        <f>IF(N332="snížená",J332,0)</f>
        <v>0</v>
      </c>
      <c r="BG332" s="195">
        <f>IF(N332="zákl. přenesená",J332,0)</f>
        <v>0</v>
      </c>
      <c r="BH332" s="195">
        <f>IF(N332="sníž. přenesená",J332,0)</f>
        <v>0</v>
      </c>
      <c r="BI332" s="195">
        <f>IF(N332="nulová",J332,0)</f>
        <v>0</v>
      </c>
      <c r="BJ332" s="14" t="s">
        <v>81</v>
      </c>
      <c r="BK332" s="195">
        <f>ROUND(I332*H332,2)</f>
        <v>0</v>
      </c>
      <c r="BL332" s="14" t="s">
        <v>162</v>
      </c>
      <c r="BM332" s="194" t="s">
        <v>705</v>
      </c>
    </row>
    <row r="333" spans="1:65" s="2" customFormat="1">
      <c r="A333" s="31"/>
      <c r="B333" s="32"/>
      <c r="C333" s="33"/>
      <c r="D333" s="196" t="s">
        <v>163</v>
      </c>
      <c r="E333" s="33"/>
      <c r="F333" s="197" t="s">
        <v>877</v>
      </c>
      <c r="G333" s="33"/>
      <c r="H333" s="33"/>
      <c r="I333" s="198"/>
      <c r="J333" s="33"/>
      <c r="K333" s="33"/>
      <c r="L333" s="36"/>
      <c r="M333" s="199"/>
      <c r="N333" s="200"/>
      <c r="O333" s="68"/>
      <c r="P333" s="68"/>
      <c r="Q333" s="68"/>
      <c r="R333" s="68"/>
      <c r="S333" s="68"/>
      <c r="T333" s="69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T333" s="14" t="s">
        <v>163</v>
      </c>
      <c r="AU333" s="14" t="s">
        <v>83</v>
      </c>
    </row>
    <row r="334" spans="1:65" s="2" customFormat="1" ht="49.15" customHeight="1">
      <c r="A334" s="31"/>
      <c r="B334" s="32"/>
      <c r="C334" s="183" t="s">
        <v>389</v>
      </c>
      <c r="D334" s="183" t="s">
        <v>157</v>
      </c>
      <c r="E334" s="184" t="s">
        <v>878</v>
      </c>
      <c r="F334" s="185" t="s">
        <v>879</v>
      </c>
      <c r="G334" s="186" t="s">
        <v>160</v>
      </c>
      <c r="H334" s="187">
        <v>200</v>
      </c>
      <c r="I334" s="188"/>
      <c r="J334" s="189">
        <f>ROUND(I334*H334,2)</f>
        <v>0</v>
      </c>
      <c r="K334" s="185" t="s">
        <v>161</v>
      </c>
      <c r="L334" s="36"/>
      <c r="M334" s="190" t="s">
        <v>1</v>
      </c>
      <c r="N334" s="191" t="s">
        <v>38</v>
      </c>
      <c r="O334" s="68"/>
      <c r="P334" s="192">
        <f>O334*H334</f>
        <v>0</v>
      </c>
      <c r="Q334" s="192">
        <v>0</v>
      </c>
      <c r="R334" s="192">
        <f>Q334*H334</f>
        <v>0</v>
      </c>
      <c r="S334" s="192">
        <v>0</v>
      </c>
      <c r="T334" s="193">
        <f>S334*H334</f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94" t="s">
        <v>162</v>
      </c>
      <c r="AT334" s="194" t="s">
        <v>157</v>
      </c>
      <c r="AU334" s="194" t="s">
        <v>83</v>
      </c>
      <c r="AY334" s="14" t="s">
        <v>155</v>
      </c>
      <c r="BE334" s="195">
        <f>IF(N334="základní",J334,0)</f>
        <v>0</v>
      </c>
      <c r="BF334" s="195">
        <f>IF(N334="snížená",J334,0)</f>
        <v>0</v>
      </c>
      <c r="BG334" s="195">
        <f>IF(N334="zákl. přenesená",J334,0)</f>
        <v>0</v>
      </c>
      <c r="BH334" s="195">
        <f>IF(N334="sníž. přenesená",J334,0)</f>
        <v>0</v>
      </c>
      <c r="BI334" s="195">
        <f>IF(N334="nulová",J334,0)</f>
        <v>0</v>
      </c>
      <c r="BJ334" s="14" t="s">
        <v>81</v>
      </c>
      <c r="BK334" s="195">
        <f>ROUND(I334*H334,2)</f>
        <v>0</v>
      </c>
      <c r="BL334" s="14" t="s">
        <v>162</v>
      </c>
      <c r="BM334" s="194" t="s">
        <v>724</v>
      </c>
    </row>
    <row r="335" spans="1:65" s="2" customFormat="1">
      <c r="A335" s="31"/>
      <c r="B335" s="32"/>
      <c r="C335" s="33"/>
      <c r="D335" s="196" t="s">
        <v>163</v>
      </c>
      <c r="E335" s="33"/>
      <c r="F335" s="197" t="s">
        <v>880</v>
      </c>
      <c r="G335" s="33"/>
      <c r="H335" s="33"/>
      <c r="I335" s="198"/>
      <c r="J335" s="33"/>
      <c r="K335" s="33"/>
      <c r="L335" s="36"/>
      <c r="M335" s="199"/>
      <c r="N335" s="200"/>
      <c r="O335" s="68"/>
      <c r="P335" s="68"/>
      <c r="Q335" s="68"/>
      <c r="R335" s="68"/>
      <c r="S335" s="68"/>
      <c r="T335" s="69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T335" s="14" t="s">
        <v>163</v>
      </c>
      <c r="AU335" s="14" t="s">
        <v>83</v>
      </c>
    </row>
    <row r="336" spans="1:65" s="2" customFormat="1" ht="19.5">
      <c r="A336" s="31"/>
      <c r="B336" s="32"/>
      <c r="C336" s="33"/>
      <c r="D336" s="201" t="s">
        <v>168</v>
      </c>
      <c r="E336" s="33"/>
      <c r="F336" s="202" t="s">
        <v>881</v>
      </c>
      <c r="G336" s="33"/>
      <c r="H336" s="33"/>
      <c r="I336" s="198"/>
      <c r="J336" s="33"/>
      <c r="K336" s="33"/>
      <c r="L336" s="36"/>
      <c r="M336" s="199"/>
      <c r="N336" s="200"/>
      <c r="O336" s="68"/>
      <c r="P336" s="68"/>
      <c r="Q336" s="68"/>
      <c r="R336" s="68"/>
      <c r="S336" s="68"/>
      <c r="T336" s="69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T336" s="14" t="s">
        <v>168</v>
      </c>
      <c r="AU336" s="14" t="s">
        <v>83</v>
      </c>
    </row>
    <row r="337" spans="1:65" s="2" customFormat="1" ht="16.5" customHeight="1">
      <c r="A337" s="31"/>
      <c r="B337" s="32"/>
      <c r="C337" s="203" t="s">
        <v>882</v>
      </c>
      <c r="D337" s="203" t="s">
        <v>232</v>
      </c>
      <c r="E337" s="204" t="s">
        <v>883</v>
      </c>
      <c r="F337" s="205" t="s">
        <v>884</v>
      </c>
      <c r="G337" s="206" t="s">
        <v>290</v>
      </c>
      <c r="H337" s="207">
        <v>200</v>
      </c>
      <c r="I337" s="208"/>
      <c r="J337" s="209">
        <f>ROUND(I337*H337,2)</f>
        <v>0</v>
      </c>
      <c r="K337" s="205" t="s">
        <v>161</v>
      </c>
      <c r="L337" s="210"/>
      <c r="M337" s="211" t="s">
        <v>1</v>
      </c>
      <c r="N337" s="212" t="s">
        <v>38</v>
      </c>
      <c r="O337" s="68"/>
      <c r="P337" s="192">
        <f>O337*H337</f>
        <v>0</v>
      </c>
      <c r="Q337" s="192">
        <v>0</v>
      </c>
      <c r="R337" s="192">
        <f>Q337*H337</f>
        <v>0</v>
      </c>
      <c r="S337" s="192">
        <v>0</v>
      </c>
      <c r="T337" s="193">
        <f>S337*H337</f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94" t="s">
        <v>178</v>
      </c>
      <c r="AT337" s="194" t="s">
        <v>232</v>
      </c>
      <c r="AU337" s="194" t="s">
        <v>83</v>
      </c>
      <c r="AY337" s="14" t="s">
        <v>155</v>
      </c>
      <c r="BE337" s="195">
        <f>IF(N337="základní",J337,0)</f>
        <v>0</v>
      </c>
      <c r="BF337" s="195">
        <f>IF(N337="snížená",J337,0)</f>
        <v>0</v>
      </c>
      <c r="BG337" s="195">
        <f>IF(N337="zákl. přenesená",J337,0)</f>
        <v>0</v>
      </c>
      <c r="BH337" s="195">
        <f>IF(N337="sníž. přenesená",J337,0)</f>
        <v>0</v>
      </c>
      <c r="BI337" s="195">
        <f>IF(N337="nulová",J337,0)</f>
        <v>0</v>
      </c>
      <c r="BJ337" s="14" t="s">
        <v>81</v>
      </c>
      <c r="BK337" s="195">
        <f>ROUND(I337*H337,2)</f>
        <v>0</v>
      </c>
      <c r="BL337" s="14" t="s">
        <v>162</v>
      </c>
      <c r="BM337" s="194" t="s">
        <v>885</v>
      </c>
    </row>
    <row r="338" spans="1:65" s="2" customFormat="1" ht="24.2" customHeight="1">
      <c r="A338" s="31"/>
      <c r="B338" s="32"/>
      <c r="C338" s="183" t="s">
        <v>863</v>
      </c>
      <c r="D338" s="183" t="s">
        <v>157</v>
      </c>
      <c r="E338" s="184" t="s">
        <v>373</v>
      </c>
      <c r="F338" s="185" t="s">
        <v>886</v>
      </c>
      <c r="G338" s="186" t="s">
        <v>160</v>
      </c>
      <c r="H338" s="187">
        <v>16</v>
      </c>
      <c r="I338" s="188"/>
      <c r="J338" s="189">
        <f>ROUND(I338*H338,2)</f>
        <v>0</v>
      </c>
      <c r="K338" s="185" t="s">
        <v>161</v>
      </c>
      <c r="L338" s="36"/>
      <c r="M338" s="190" t="s">
        <v>1</v>
      </c>
      <c r="N338" s="191" t="s">
        <v>38</v>
      </c>
      <c r="O338" s="68"/>
      <c r="P338" s="192">
        <f>O338*H338</f>
        <v>0</v>
      </c>
      <c r="Q338" s="192">
        <v>8.9219999999999994E-2</v>
      </c>
      <c r="R338" s="192">
        <f>Q338*H338</f>
        <v>1.4275199999999999</v>
      </c>
      <c r="S338" s="192">
        <v>0</v>
      </c>
      <c r="T338" s="193">
        <f>S338*H338</f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94" t="s">
        <v>162</v>
      </c>
      <c r="AT338" s="194" t="s">
        <v>157</v>
      </c>
      <c r="AU338" s="194" t="s">
        <v>83</v>
      </c>
      <c r="AY338" s="14" t="s">
        <v>155</v>
      </c>
      <c r="BE338" s="195">
        <f>IF(N338="základní",J338,0)</f>
        <v>0</v>
      </c>
      <c r="BF338" s="195">
        <f>IF(N338="snížená",J338,0)</f>
        <v>0</v>
      </c>
      <c r="BG338" s="195">
        <f>IF(N338="zákl. přenesená",J338,0)</f>
        <v>0</v>
      </c>
      <c r="BH338" s="195">
        <f>IF(N338="sníž. přenesená",J338,0)</f>
        <v>0</v>
      </c>
      <c r="BI338" s="195">
        <f>IF(N338="nulová",J338,0)</f>
        <v>0</v>
      </c>
      <c r="BJ338" s="14" t="s">
        <v>81</v>
      </c>
      <c r="BK338" s="195">
        <f>ROUND(I338*H338,2)</f>
        <v>0</v>
      </c>
      <c r="BL338" s="14" t="s">
        <v>162</v>
      </c>
      <c r="BM338" s="194" t="s">
        <v>887</v>
      </c>
    </row>
    <row r="339" spans="1:65" s="2" customFormat="1">
      <c r="A339" s="31"/>
      <c r="B339" s="32"/>
      <c r="C339" s="33"/>
      <c r="D339" s="196" t="s">
        <v>163</v>
      </c>
      <c r="E339" s="33"/>
      <c r="F339" s="197" t="s">
        <v>888</v>
      </c>
      <c r="G339" s="33"/>
      <c r="H339" s="33"/>
      <c r="I339" s="198"/>
      <c r="J339" s="33"/>
      <c r="K339" s="33"/>
      <c r="L339" s="36"/>
      <c r="M339" s="199"/>
      <c r="N339" s="200"/>
      <c r="O339" s="68"/>
      <c r="P339" s="68"/>
      <c r="Q339" s="68"/>
      <c r="R339" s="68"/>
      <c r="S339" s="68"/>
      <c r="T339" s="69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T339" s="14" t="s">
        <v>163</v>
      </c>
      <c r="AU339" s="14" t="s">
        <v>83</v>
      </c>
    </row>
    <row r="340" spans="1:65" s="2" customFormat="1" ht="24.2" customHeight="1">
      <c r="A340" s="31"/>
      <c r="B340" s="32"/>
      <c r="C340" s="203" t="s">
        <v>889</v>
      </c>
      <c r="D340" s="203" t="s">
        <v>232</v>
      </c>
      <c r="E340" s="204" t="s">
        <v>890</v>
      </c>
      <c r="F340" s="205" t="s">
        <v>891</v>
      </c>
      <c r="G340" s="206" t="s">
        <v>160</v>
      </c>
      <c r="H340" s="207">
        <v>16.510000000000002</v>
      </c>
      <c r="I340" s="208"/>
      <c r="J340" s="209">
        <f>ROUND(I340*H340,2)</f>
        <v>0</v>
      </c>
      <c r="K340" s="205" t="s">
        <v>161</v>
      </c>
      <c r="L340" s="210"/>
      <c r="M340" s="211" t="s">
        <v>1</v>
      </c>
      <c r="N340" s="212" t="s">
        <v>38</v>
      </c>
      <c r="O340" s="68"/>
      <c r="P340" s="192">
        <f>O340*H340</f>
        <v>0</v>
      </c>
      <c r="Q340" s="192">
        <v>0.113</v>
      </c>
      <c r="R340" s="192">
        <f>Q340*H340</f>
        <v>1.8656300000000001</v>
      </c>
      <c r="S340" s="192">
        <v>0</v>
      </c>
      <c r="T340" s="193">
        <f>S340*H340</f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194" t="s">
        <v>178</v>
      </c>
      <c r="AT340" s="194" t="s">
        <v>232</v>
      </c>
      <c r="AU340" s="194" t="s">
        <v>83</v>
      </c>
      <c r="AY340" s="14" t="s">
        <v>155</v>
      </c>
      <c r="BE340" s="195">
        <f>IF(N340="základní",J340,0)</f>
        <v>0</v>
      </c>
      <c r="BF340" s="195">
        <f>IF(N340="snížená",J340,0)</f>
        <v>0</v>
      </c>
      <c r="BG340" s="195">
        <f>IF(N340="zákl. přenesená",J340,0)</f>
        <v>0</v>
      </c>
      <c r="BH340" s="195">
        <f>IF(N340="sníž. přenesená",J340,0)</f>
        <v>0</v>
      </c>
      <c r="BI340" s="195">
        <f>IF(N340="nulová",J340,0)</f>
        <v>0</v>
      </c>
      <c r="BJ340" s="14" t="s">
        <v>81</v>
      </c>
      <c r="BK340" s="195">
        <f>ROUND(I340*H340,2)</f>
        <v>0</v>
      </c>
      <c r="BL340" s="14" t="s">
        <v>162</v>
      </c>
      <c r="BM340" s="194" t="s">
        <v>892</v>
      </c>
    </row>
    <row r="341" spans="1:65" s="2" customFormat="1" ht="19.5">
      <c r="A341" s="31"/>
      <c r="B341" s="32"/>
      <c r="C341" s="33"/>
      <c r="D341" s="201" t="s">
        <v>168</v>
      </c>
      <c r="E341" s="33"/>
      <c r="F341" s="202" t="s">
        <v>893</v>
      </c>
      <c r="G341" s="33"/>
      <c r="H341" s="33"/>
      <c r="I341" s="198"/>
      <c r="J341" s="33"/>
      <c r="K341" s="33"/>
      <c r="L341" s="36"/>
      <c r="M341" s="199"/>
      <c r="N341" s="200"/>
      <c r="O341" s="68"/>
      <c r="P341" s="68"/>
      <c r="Q341" s="68"/>
      <c r="R341" s="68"/>
      <c r="S341" s="68"/>
      <c r="T341" s="69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T341" s="14" t="s">
        <v>168</v>
      </c>
      <c r="AU341" s="14" t="s">
        <v>83</v>
      </c>
    </row>
    <row r="342" spans="1:65" s="2" customFormat="1" ht="24.2" customHeight="1">
      <c r="A342" s="31"/>
      <c r="B342" s="32"/>
      <c r="C342" s="183" t="s">
        <v>856</v>
      </c>
      <c r="D342" s="183" t="s">
        <v>157</v>
      </c>
      <c r="E342" s="184" t="s">
        <v>894</v>
      </c>
      <c r="F342" s="185" t="s">
        <v>895</v>
      </c>
      <c r="G342" s="186" t="s">
        <v>160</v>
      </c>
      <c r="H342" s="187">
        <v>20</v>
      </c>
      <c r="I342" s="188"/>
      <c r="J342" s="189">
        <f>ROUND(I342*H342,2)</f>
        <v>0</v>
      </c>
      <c r="K342" s="185" t="s">
        <v>161</v>
      </c>
      <c r="L342" s="36"/>
      <c r="M342" s="190" t="s">
        <v>1</v>
      </c>
      <c r="N342" s="191" t="s">
        <v>38</v>
      </c>
      <c r="O342" s="68"/>
      <c r="P342" s="192">
        <f>O342*H342</f>
        <v>0</v>
      </c>
      <c r="Q342" s="192">
        <v>9.8000000000000004E-2</v>
      </c>
      <c r="R342" s="192">
        <f>Q342*H342</f>
        <v>1.96</v>
      </c>
      <c r="S342" s="192">
        <v>0</v>
      </c>
      <c r="T342" s="193">
        <f>S342*H342</f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94" t="s">
        <v>162</v>
      </c>
      <c r="AT342" s="194" t="s">
        <v>157</v>
      </c>
      <c r="AU342" s="194" t="s">
        <v>83</v>
      </c>
      <c r="AY342" s="14" t="s">
        <v>155</v>
      </c>
      <c r="BE342" s="195">
        <f>IF(N342="základní",J342,0)</f>
        <v>0</v>
      </c>
      <c r="BF342" s="195">
        <f>IF(N342="snížená",J342,0)</f>
        <v>0</v>
      </c>
      <c r="BG342" s="195">
        <f>IF(N342="zákl. přenesená",J342,0)</f>
        <v>0</v>
      </c>
      <c r="BH342" s="195">
        <f>IF(N342="sníž. přenesená",J342,0)</f>
        <v>0</v>
      </c>
      <c r="BI342" s="195">
        <f>IF(N342="nulová",J342,0)</f>
        <v>0</v>
      </c>
      <c r="BJ342" s="14" t="s">
        <v>81</v>
      </c>
      <c r="BK342" s="195">
        <f>ROUND(I342*H342,2)</f>
        <v>0</v>
      </c>
      <c r="BL342" s="14" t="s">
        <v>162</v>
      </c>
      <c r="BM342" s="194" t="s">
        <v>896</v>
      </c>
    </row>
    <row r="343" spans="1:65" s="2" customFormat="1">
      <c r="A343" s="31"/>
      <c r="B343" s="32"/>
      <c r="C343" s="33"/>
      <c r="D343" s="196" t="s">
        <v>163</v>
      </c>
      <c r="E343" s="33"/>
      <c r="F343" s="197" t="s">
        <v>897</v>
      </c>
      <c r="G343" s="33"/>
      <c r="H343" s="33"/>
      <c r="I343" s="198"/>
      <c r="J343" s="33"/>
      <c r="K343" s="33"/>
      <c r="L343" s="36"/>
      <c r="M343" s="199"/>
      <c r="N343" s="200"/>
      <c r="O343" s="68"/>
      <c r="P343" s="68"/>
      <c r="Q343" s="68"/>
      <c r="R343" s="68"/>
      <c r="S343" s="68"/>
      <c r="T343" s="69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T343" s="14" t="s">
        <v>163</v>
      </c>
      <c r="AU343" s="14" t="s">
        <v>83</v>
      </c>
    </row>
    <row r="344" spans="1:65" s="2" customFormat="1" ht="24.2" customHeight="1">
      <c r="A344" s="31"/>
      <c r="B344" s="32"/>
      <c r="C344" s="203" t="s">
        <v>898</v>
      </c>
      <c r="D344" s="203" t="s">
        <v>232</v>
      </c>
      <c r="E344" s="204" t="s">
        <v>899</v>
      </c>
      <c r="F344" s="205" t="s">
        <v>900</v>
      </c>
      <c r="G344" s="206" t="s">
        <v>160</v>
      </c>
      <c r="H344" s="207">
        <v>20.89</v>
      </c>
      <c r="I344" s="208"/>
      <c r="J344" s="209">
        <f>ROUND(I344*H344,2)</f>
        <v>0</v>
      </c>
      <c r="K344" s="205" t="s">
        <v>161</v>
      </c>
      <c r="L344" s="210"/>
      <c r="M344" s="211" t="s">
        <v>1</v>
      </c>
      <c r="N344" s="212" t="s">
        <v>38</v>
      </c>
      <c r="O344" s="68"/>
      <c r="P344" s="192">
        <f>O344*H344</f>
        <v>0</v>
      </c>
      <c r="Q344" s="192">
        <v>0.108</v>
      </c>
      <c r="R344" s="192">
        <f>Q344*H344</f>
        <v>2.2561200000000001</v>
      </c>
      <c r="S344" s="192">
        <v>0</v>
      </c>
      <c r="T344" s="193">
        <f>S344*H344</f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94" t="s">
        <v>178</v>
      </c>
      <c r="AT344" s="194" t="s">
        <v>232</v>
      </c>
      <c r="AU344" s="194" t="s">
        <v>83</v>
      </c>
      <c r="AY344" s="14" t="s">
        <v>155</v>
      </c>
      <c r="BE344" s="195">
        <f>IF(N344="základní",J344,0)</f>
        <v>0</v>
      </c>
      <c r="BF344" s="195">
        <f>IF(N344="snížená",J344,0)</f>
        <v>0</v>
      </c>
      <c r="BG344" s="195">
        <f>IF(N344="zákl. přenesená",J344,0)</f>
        <v>0</v>
      </c>
      <c r="BH344" s="195">
        <f>IF(N344="sníž. přenesená",J344,0)</f>
        <v>0</v>
      </c>
      <c r="BI344" s="195">
        <f>IF(N344="nulová",J344,0)</f>
        <v>0</v>
      </c>
      <c r="BJ344" s="14" t="s">
        <v>81</v>
      </c>
      <c r="BK344" s="195">
        <f>ROUND(I344*H344,2)</f>
        <v>0</v>
      </c>
      <c r="BL344" s="14" t="s">
        <v>162</v>
      </c>
      <c r="BM344" s="194" t="s">
        <v>901</v>
      </c>
    </row>
    <row r="345" spans="1:65" s="12" customFormat="1" ht="22.9" customHeight="1">
      <c r="B345" s="167"/>
      <c r="C345" s="168"/>
      <c r="D345" s="169" t="s">
        <v>72</v>
      </c>
      <c r="E345" s="181" t="s">
        <v>178</v>
      </c>
      <c r="F345" s="181" t="s">
        <v>301</v>
      </c>
      <c r="G345" s="168"/>
      <c r="H345" s="168"/>
      <c r="I345" s="171"/>
      <c r="J345" s="182">
        <f>BK345</f>
        <v>0</v>
      </c>
      <c r="K345" s="168"/>
      <c r="L345" s="173"/>
      <c r="M345" s="174"/>
      <c r="N345" s="175"/>
      <c r="O345" s="175"/>
      <c r="P345" s="176">
        <f>SUM(P346:P351)</f>
        <v>0</v>
      </c>
      <c r="Q345" s="175"/>
      <c r="R345" s="176">
        <f>SUM(R346:R351)</f>
        <v>0</v>
      </c>
      <c r="S345" s="175"/>
      <c r="T345" s="177">
        <f>SUM(T346:T351)</f>
        <v>0</v>
      </c>
      <c r="AR345" s="178" t="s">
        <v>81</v>
      </c>
      <c r="AT345" s="179" t="s">
        <v>72</v>
      </c>
      <c r="AU345" s="179" t="s">
        <v>81</v>
      </c>
      <c r="AY345" s="178" t="s">
        <v>155</v>
      </c>
      <c r="BK345" s="180">
        <f>SUM(BK346:BK351)</f>
        <v>0</v>
      </c>
    </row>
    <row r="346" spans="1:65" s="2" customFormat="1" ht="37.9" customHeight="1">
      <c r="A346" s="31"/>
      <c r="B346" s="32"/>
      <c r="C346" s="183" t="s">
        <v>400</v>
      </c>
      <c r="D346" s="183" t="s">
        <v>157</v>
      </c>
      <c r="E346" s="184" t="s">
        <v>902</v>
      </c>
      <c r="F346" s="185" t="s">
        <v>903</v>
      </c>
      <c r="G346" s="186" t="s">
        <v>173</v>
      </c>
      <c r="H346" s="187">
        <v>5404</v>
      </c>
      <c r="I346" s="188"/>
      <c r="J346" s="189">
        <f>ROUND(I346*H346,2)</f>
        <v>0</v>
      </c>
      <c r="K346" s="185" t="s">
        <v>161</v>
      </c>
      <c r="L346" s="36"/>
      <c r="M346" s="190" t="s">
        <v>1</v>
      </c>
      <c r="N346" s="191" t="s">
        <v>38</v>
      </c>
      <c r="O346" s="68"/>
      <c r="P346" s="192">
        <f>O346*H346</f>
        <v>0</v>
      </c>
      <c r="Q346" s="192">
        <v>0</v>
      </c>
      <c r="R346" s="192">
        <f>Q346*H346</f>
        <v>0</v>
      </c>
      <c r="S346" s="192">
        <v>0</v>
      </c>
      <c r="T346" s="193">
        <f>S346*H346</f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94" t="s">
        <v>162</v>
      </c>
      <c r="AT346" s="194" t="s">
        <v>157</v>
      </c>
      <c r="AU346" s="194" t="s">
        <v>83</v>
      </c>
      <c r="AY346" s="14" t="s">
        <v>155</v>
      </c>
      <c r="BE346" s="195">
        <f>IF(N346="základní",J346,0)</f>
        <v>0</v>
      </c>
      <c r="BF346" s="195">
        <f>IF(N346="snížená",J346,0)</f>
        <v>0</v>
      </c>
      <c r="BG346" s="195">
        <f>IF(N346="zákl. přenesená",J346,0)</f>
        <v>0</v>
      </c>
      <c r="BH346" s="195">
        <f>IF(N346="sníž. přenesená",J346,0)</f>
        <v>0</v>
      </c>
      <c r="BI346" s="195">
        <f>IF(N346="nulová",J346,0)</f>
        <v>0</v>
      </c>
      <c r="BJ346" s="14" t="s">
        <v>81</v>
      </c>
      <c r="BK346" s="195">
        <f>ROUND(I346*H346,2)</f>
        <v>0</v>
      </c>
      <c r="BL346" s="14" t="s">
        <v>162</v>
      </c>
      <c r="BM346" s="194" t="s">
        <v>904</v>
      </c>
    </row>
    <row r="347" spans="1:65" s="2" customFormat="1">
      <c r="A347" s="31"/>
      <c r="B347" s="32"/>
      <c r="C347" s="33"/>
      <c r="D347" s="196" t="s">
        <v>163</v>
      </c>
      <c r="E347" s="33"/>
      <c r="F347" s="197" t="s">
        <v>905</v>
      </c>
      <c r="G347" s="33"/>
      <c r="H347" s="33"/>
      <c r="I347" s="198"/>
      <c r="J347" s="33"/>
      <c r="K347" s="33"/>
      <c r="L347" s="36"/>
      <c r="M347" s="199"/>
      <c r="N347" s="200"/>
      <c r="O347" s="68"/>
      <c r="P347" s="68"/>
      <c r="Q347" s="68"/>
      <c r="R347" s="68"/>
      <c r="S347" s="68"/>
      <c r="T347" s="69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T347" s="14" t="s">
        <v>163</v>
      </c>
      <c r="AU347" s="14" t="s">
        <v>83</v>
      </c>
    </row>
    <row r="348" spans="1:65" s="2" customFormat="1" ht="24.2" customHeight="1">
      <c r="A348" s="31"/>
      <c r="B348" s="32"/>
      <c r="C348" s="183" t="s">
        <v>906</v>
      </c>
      <c r="D348" s="183" t="s">
        <v>157</v>
      </c>
      <c r="E348" s="184" t="s">
        <v>907</v>
      </c>
      <c r="F348" s="185" t="s">
        <v>908</v>
      </c>
      <c r="G348" s="186" t="s">
        <v>173</v>
      </c>
      <c r="H348" s="187">
        <v>4812.3999999999996</v>
      </c>
      <c r="I348" s="188"/>
      <c r="J348" s="189">
        <f>ROUND(I348*H348,2)</f>
        <v>0</v>
      </c>
      <c r="K348" s="185" t="s">
        <v>161</v>
      </c>
      <c r="L348" s="36"/>
      <c r="M348" s="190" t="s">
        <v>1</v>
      </c>
      <c r="N348" s="191" t="s">
        <v>38</v>
      </c>
      <c r="O348" s="68"/>
      <c r="P348" s="192">
        <f>O348*H348</f>
        <v>0</v>
      </c>
      <c r="Q348" s="192">
        <v>0</v>
      </c>
      <c r="R348" s="192">
        <f>Q348*H348</f>
        <v>0</v>
      </c>
      <c r="S348" s="192">
        <v>0</v>
      </c>
      <c r="T348" s="193">
        <f>S348*H348</f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94" t="s">
        <v>162</v>
      </c>
      <c r="AT348" s="194" t="s">
        <v>157</v>
      </c>
      <c r="AU348" s="194" t="s">
        <v>83</v>
      </c>
      <c r="AY348" s="14" t="s">
        <v>155</v>
      </c>
      <c r="BE348" s="195">
        <f>IF(N348="základní",J348,0)</f>
        <v>0</v>
      </c>
      <c r="BF348" s="195">
        <f>IF(N348="snížená",J348,0)</f>
        <v>0</v>
      </c>
      <c r="BG348" s="195">
        <f>IF(N348="zákl. přenesená",J348,0)</f>
        <v>0</v>
      </c>
      <c r="BH348" s="195">
        <f>IF(N348="sníž. přenesená",J348,0)</f>
        <v>0</v>
      </c>
      <c r="BI348" s="195">
        <f>IF(N348="nulová",J348,0)</f>
        <v>0</v>
      </c>
      <c r="BJ348" s="14" t="s">
        <v>81</v>
      </c>
      <c r="BK348" s="195">
        <f>ROUND(I348*H348,2)</f>
        <v>0</v>
      </c>
      <c r="BL348" s="14" t="s">
        <v>162</v>
      </c>
      <c r="BM348" s="194" t="s">
        <v>909</v>
      </c>
    </row>
    <row r="349" spans="1:65" s="2" customFormat="1">
      <c r="A349" s="31"/>
      <c r="B349" s="32"/>
      <c r="C349" s="33"/>
      <c r="D349" s="196" t="s">
        <v>163</v>
      </c>
      <c r="E349" s="33"/>
      <c r="F349" s="197" t="s">
        <v>910</v>
      </c>
      <c r="G349" s="33"/>
      <c r="H349" s="33"/>
      <c r="I349" s="198"/>
      <c r="J349" s="33"/>
      <c r="K349" s="33"/>
      <c r="L349" s="36"/>
      <c r="M349" s="199"/>
      <c r="N349" s="200"/>
      <c r="O349" s="68"/>
      <c r="P349" s="68"/>
      <c r="Q349" s="68"/>
      <c r="R349" s="68"/>
      <c r="S349" s="68"/>
      <c r="T349" s="69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T349" s="14" t="s">
        <v>163</v>
      </c>
      <c r="AU349" s="14" t="s">
        <v>83</v>
      </c>
    </row>
    <row r="350" spans="1:65" s="2" customFormat="1" ht="16.5" customHeight="1">
      <c r="A350" s="31"/>
      <c r="B350" s="32"/>
      <c r="C350" s="183" t="s">
        <v>405</v>
      </c>
      <c r="D350" s="183" t="s">
        <v>157</v>
      </c>
      <c r="E350" s="184" t="s">
        <v>302</v>
      </c>
      <c r="F350" s="185" t="s">
        <v>303</v>
      </c>
      <c r="G350" s="186" t="s">
        <v>290</v>
      </c>
      <c r="H350" s="187">
        <v>4</v>
      </c>
      <c r="I350" s="188"/>
      <c r="J350" s="189">
        <f>ROUND(I350*H350,2)</f>
        <v>0</v>
      </c>
      <c r="K350" s="185" t="s">
        <v>1</v>
      </c>
      <c r="L350" s="36"/>
      <c r="M350" s="190" t="s">
        <v>1</v>
      </c>
      <c r="N350" s="191" t="s">
        <v>38</v>
      </c>
      <c r="O350" s="68"/>
      <c r="P350" s="192">
        <f>O350*H350</f>
        <v>0</v>
      </c>
      <c r="Q350" s="192">
        <v>0</v>
      </c>
      <c r="R350" s="192">
        <f>Q350*H350</f>
        <v>0</v>
      </c>
      <c r="S350" s="192">
        <v>0</v>
      </c>
      <c r="T350" s="193">
        <f>S350*H350</f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94" t="s">
        <v>162</v>
      </c>
      <c r="AT350" s="194" t="s">
        <v>157</v>
      </c>
      <c r="AU350" s="194" t="s">
        <v>83</v>
      </c>
      <c r="AY350" s="14" t="s">
        <v>155</v>
      </c>
      <c r="BE350" s="195">
        <f>IF(N350="základní",J350,0)</f>
        <v>0</v>
      </c>
      <c r="BF350" s="195">
        <f>IF(N350="snížená",J350,0)</f>
        <v>0</v>
      </c>
      <c r="BG350" s="195">
        <f>IF(N350="zákl. přenesená",J350,0)</f>
        <v>0</v>
      </c>
      <c r="BH350" s="195">
        <f>IF(N350="sníž. přenesená",J350,0)</f>
        <v>0</v>
      </c>
      <c r="BI350" s="195">
        <f>IF(N350="nulová",J350,0)</f>
        <v>0</v>
      </c>
      <c r="BJ350" s="14" t="s">
        <v>81</v>
      </c>
      <c r="BK350" s="195">
        <f>ROUND(I350*H350,2)</f>
        <v>0</v>
      </c>
      <c r="BL350" s="14" t="s">
        <v>162</v>
      </c>
      <c r="BM350" s="194" t="s">
        <v>911</v>
      </c>
    </row>
    <row r="351" spans="1:65" s="2" customFormat="1" ht="16.5" customHeight="1">
      <c r="A351" s="31"/>
      <c r="B351" s="32"/>
      <c r="C351" s="203">
        <v>91</v>
      </c>
      <c r="D351" s="203" t="s">
        <v>232</v>
      </c>
      <c r="E351" s="204" t="s">
        <v>306</v>
      </c>
      <c r="F351" s="205" t="s">
        <v>307</v>
      </c>
      <c r="G351" s="206" t="s">
        <v>290</v>
      </c>
      <c r="H351" s="207">
        <v>4</v>
      </c>
      <c r="I351" s="208"/>
      <c r="J351" s="209">
        <f>ROUND(I351*H351,2)</f>
        <v>0</v>
      </c>
      <c r="K351" s="205" t="s">
        <v>1</v>
      </c>
      <c r="L351" s="210"/>
      <c r="M351" s="211" t="s">
        <v>1</v>
      </c>
      <c r="N351" s="212" t="s">
        <v>38</v>
      </c>
      <c r="O351" s="68"/>
      <c r="P351" s="192">
        <f>O351*H351</f>
        <v>0</v>
      </c>
      <c r="Q351" s="192">
        <v>0</v>
      </c>
      <c r="R351" s="192">
        <f>Q351*H351</f>
        <v>0</v>
      </c>
      <c r="S351" s="192">
        <v>0</v>
      </c>
      <c r="T351" s="193">
        <f>S351*H351</f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94" t="s">
        <v>178</v>
      </c>
      <c r="AT351" s="194" t="s">
        <v>232</v>
      </c>
      <c r="AU351" s="194" t="s">
        <v>83</v>
      </c>
      <c r="AY351" s="14" t="s">
        <v>155</v>
      </c>
      <c r="BE351" s="195">
        <f>IF(N351="základní",J351,0)</f>
        <v>0</v>
      </c>
      <c r="BF351" s="195">
        <f>IF(N351="snížená",J351,0)</f>
        <v>0</v>
      </c>
      <c r="BG351" s="195">
        <f>IF(N351="zákl. přenesená",J351,0)</f>
        <v>0</v>
      </c>
      <c r="BH351" s="195">
        <f>IF(N351="sníž. přenesená",J351,0)</f>
        <v>0</v>
      </c>
      <c r="BI351" s="195">
        <f>IF(N351="nulová",J351,0)</f>
        <v>0</v>
      </c>
      <c r="BJ351" s="14" t="s">
        <v>81</v>
      </c>
      <c r="BK351" s="195">
        <f>ROUND(I351*H351,2)</f>
        <v>0</v>
      </c>
      <c r="BL351" s="14" t="s">
        <v>162</v>
      </c>
      <c r="BM351" s="194" t="s">
        <v>913</v>
      </c>
    </row>
    <row r="352" spans="1:65" s="12" customFormat="1" ht="22.9" customHeight="1">
      <c r="B352" s="167"/>
      <c r="C352" s="168"/>
      <c r="D352" s="169" t="s">
        <v>72</v>
      </c>
      <c r="E352" s="181" t="s">
        <v>208</v>
      </c>
      <c r="F352" s="181" t="s">
        <v>381</v>
      </c>
      <c r="G352" s="168"/>
      <c r="H352" s="168"/>
      <c r="I352" s="171"/>
      <c r="J352" s="182">
        <f>BK352</f>
        <v>0</v>
      </c>
      <c r="K352" s="168"/>
      <c r="L352" s="173"/>
      <c r="M352" s="174"/>
      <c r="N352" s="175"/>
      <c r="O352" s="175"/>
      <c r="P352" s="176">
        <f>SUM(P353:P382)</f>
        <v>0</v>
      </c>
      <c r="Q352" s="175"/>
      <c r="R352" s="176">
        <f>SUM(R353:R382)</f>
        <v>0</v>
      </c>
      <c r="S352" s="175"/>
      <c r="T352" s="177">
        <f>SUM(T353:T382)</f>
        <v>0</v>
      </c>
      <c r="AR352" s="178" t="s">
        <v>81</v>
      </c>
      <c r="AT352" s="179" t="s">
        <v>72</v>
      </c>
      <c r="AU352" s="179" t="s">
        <v>81</v>
      </c>
      <c r="AY352" s="178" t="s">
        <v>155</v>
      </c>
      <c r="BK352" s="180">
        <f>SUM(BK353:BK382)</f>
        <v>0</v>
      </c>
    </row>
    <row r="353" spans="1:65" s="2" customFormat="1" ht="37.9" customHeight="1">
      <c r="A353" s="31"/>
      <c r="B353" s="32"/>
      <c r="C353" s="183" t="s">
        <v>408</v>
      </c>
      <c r="D353" s="183" t="s">
        <v>157</v>
      </c>
      <c r="E353" s="184" t="s">
        <v>914</v>
      </c>
      <c r="F353" s="185" t="s">
        <v>915</v>
      </c>
      <c r="G353" s="186" t="s">
        <v>173</v>
      </c>
      <c r="H353" s="187">
        <v>500</v>
      </c>
      <c r="I353" s="188"/>
      <c r="J353" s="189">
        <f>ROUND(I353*H353,2)</f>
        <v>0</v>
      </c>
      <c r="K353" s="185" t="s">
        <v>161</v>
      </c>
      <c r="L353" s="36"/>
      <c r="M353" s="190" t="s">
        <v>1</v>
      </c>
      <c r="N353" s="191" t="s">
        <v>38</v>
      </c>
      <c r="O353" s="68"/>
      <c r="P353" s="192">
        <f>O353*H353</f>
        <v>0</v>
      </c>
      <c r="Q353" s="192">
        <v>0</v>
      </c>
      <c r="R353" s="192">
        <f>Q353*H353</f>
        <v>0</v>
      </c>
      <c r="S353" s="192">
        <v>0</v>
      </c>
      <c r="T353" s="193">
        <f>S353*H353</f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94" t="s">
        <v>162</v>
      </c>
      <c r="AT353" s="194" t="s">
        <v>157</v>
      </c>
      <c r="AU353" s="194" t="s">
        <v>83</v>
      </c>
      <c r="AY353" s="14" t="s">
        <v>155</v>
      </c>
      <c r="BE353" s="195">
        <f>IF(N353="základní",J353,0)</f>
        <v>0</v>
      </c>
      <c r="BF353" s="195">
        <f>IF(N353="snížená",J353,0)</f>
        <v>0</v>
      </c>
      <c r="BG353" s="195">
        <f>IF(N353="zákl. přenesená",J353,0)</f>
        <v>0</v>
      </c>
      <c r="BH353" s="195">
        <f>IF(N353="sníž. přenesená",J353,0)</f>
        <v>0</v>
      </c>
      <c r="BI353" s="195">
        <f>IF(N353="nulová",J353,0)</f>
        <v>0</v>
      </c>
      <c r="BJ353" s="14" t="s">
        <v>81</v>
      </c>
      <c r="BK353" s="195">
        <f>ROUND(I353*H353,2)</f>
        <v>0</v>
      </c>
      <c r="BL353" s="14" t="s">
        <v>162</v>
      </c>
      <c r="BM353" s="194" t="s">
        <v>916</v>
      </c>
    </row>
    <row r="354" spans="1:65" s="2" customFormat="1">
      <c r="A354" s="31"/>
      <c r="B354" s="32"/>
      <c r="C354" s="33"/>
      <c r="D354" s="196" t="s">
        <v>163</v>
      </c>
      <c r="E354" s="33"/>
      <c r="F354" s="197" t="s">
        <v>917</v>
      </c>
      <c r="G354" s="33"/>
      <c r="H354" s="33"/>
      <c r="I354" s="198"/>
      <c r="J354" s="33"/>
      <c r="K354" s="33"/>
      <c r="L354" s="36"/>
      <c r="M354" s="199"/>
      <c r="N354" s="200"/>
      <c r="O354" s="68"/>
      <c r="P354" s="68"/>
      <c r="Q354" s="68"/>
      <c r="R354" s="68"/>
      <c r="S354" s="68"/>
      <c r="T354" s="69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T354" s="14" t="s">
        <v>163</v>
      </c>
      <c r="AU354" s="14" t="s">
        <v>83</v>
      </c>
    </row>
    <row r="355" spans="1:65" s="2" customFormat="1" ht="24.2" customHeight="1">
      <c r="A355" s="31"/>
      <c r="B355" s="32"/>
      <c r="C355" s="183" t="s">
        <v>918</v>
      </c>
      <c r="D355" s="183" t="s">
        <v>157</v>
      </c>
      <c r="E355" s="184" t="s">
        <v>919</v>
      </c>
      <c r="F355" s="185" t="s">
        <v>920</v>
      </c>
      <c r="G355" s="186" t="s">
        <v>173</v>
      </c>
      <c r="H355" s="187">
        <v>200</v>
      </c>
      <c r="I355" s="188"/>
      <c r="J355" s="189">
        <f>ROUND(I355*H355,2)</f>
        <v>0</v>
      </c>
      <c r="K355" s="185" t="s">
        <v>161</v>
      </c>
      <c r="L355" s="36"/>
      <c r="M355" s="190" t="s">
        <v>1</v>
      </c>
      <c r="N355" s="191" t="s">
        <v>38</v>
      </c>
      <c r="O355" s="68"/>
      <c r="P355" s="192">
        <f>O355*H355</f>
        <v>0</v>
      </c>
      <c r="Q355" s="192">
        <v>0</v>
      </c>
      <c r="R355" s="192">
        <f>Q355*H355</f>
        <v>0</v>
      </c>
      <c r="S355" s="192">
        <v>0</v>
      </c>
      <c r="T355" s="193">
        <f>S355*H355</f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94" t="s">
        <v>162</v>
      </c>
      <c r="AT355" s="194" t="s">
        <v>157</v>
      </c>
      <c r="AU355" s="194" t="s">
        <v>83</v>
      </c>
      <c r="AY355" s="14" t="s">
        <v>155</v>
      </c>
      <c r="BE355" s="195">
        <f>IF(N355="základní",J355,0)</f>
        <v>0</v>
      </c>
      <c r="BF355" s="195">
        <f>IF(N355="snížená",J355,0)</f>
        <v>0</v>
      </c>
      <c r="BG355" s="195">
        <f>IF(N355="zákl. přenesená",J355,0)</f>
        <v>0</v>
      </c>
      <c r="BH355" s="195">
        <f>IF(N355="sníž. přenesená",J355,0)</f>
        <v>0</v>
      </c>
      <c r="BI355" s="195">
        <f>IF(N355="nulová",J355,0)</f>
        <v>0</v>
      </c>
      <c r="BJ355" s="14" t="s">
        <v>81</v>
      </c>
      <c r="BK355" s="195">
        <f>ROUND(I355*H355,2)</f>
        <v>0</v>
      </c>
      <c r="BL355" s="14" t="s">
        <v>162</v>
      </c>
      <c r="BM355" s="194" t="s">
        <v>921</v>
      </c>
    </row>
    <row r="356" spans="1:65" s="2" customFormat="1">
      <c r="A356" s="31"/>
      <c r="B356" s="32"/>
      <c r="C356" s="33"/>
      <c r="D356" s="196" t="s">
        <v>163</v>
      </c>
      <c r="E356" s="33"/>
      <c r="F356" s="197" t="s">
        <v>922</v>
      </c>
      <c r="G356" s="33"/>
      <c r="H356" s="33"/>
      <c r="I356" s="198"/>
      <c r="J356" s="33"/>
      <c r="K356" s="33"/>
      <c r="L356" s="36"/>
      <c r="M356" s="199"/>
      <c r="N356" s="200"/>
      <c r="O356" s="68"/>
      <c r="P356" s="68"/>
      <c r="Q356" s="68"/>
      <c r="R356" s="68"/>
      <c r="S356" s="68"/>
      <c r="T356" s="69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T356" s="14" t="s">
        <v>163</v>
      </c>
      <c r="AU356" s="14" t="s">
        <v>83</v>
      </c>
    </row>
    <row r="357" spans="1:65" s="2" customFormat="1" ht="37.9" customHeight="1">
      <c r="A357" s="31"/>
      <c r="B357" s="32"/>
      <c r="C357" s="183" t="s">
        <v>413</v>
      </c>
      <c r="D357" s="183" t="s">
        <v>157</v>
      </c>
      <c r="E357" s="184" t="s">
        <v>923</v>
      </c>
      <c r="F357" s="185" t="s">
        <v>924</v>
      </c>
      <c r="G357" s="186" t="s">
        <v>173</v>
      </c>
      <c r="H357" s="187">
        <v>200</v>
      </c>
      <c r="I357" s="188"/>
      <c r="J357" s="189">
        <f>ROUND(I357*H357,2)</f>
        <v>0</v>
      </c>
      <c r="K357" s="185" t="s">
        <v>161</v>
      </c>
      <c r="L357" s="36"/>
      <c r="M357" s="190" t="s">
        <v>1</v>
      </c>
      <c r="N357" s="191" t="s">
        <v>38</v>
      </c>
      <c r="O357" s="68"/>
      <c r="P357" s="192">
        <f>O357*H357</f>
        <v>0</v>
      </c>
      <c r="Q357" s="192">
        <v>0</v>
      </c>
      <c r="R357" s="192">
        <f>Q357*H357</f>
        <v>0</v>
      </c>
      <c r="S357" s="192">
        <v>0</v>
      </c>
      <c r="T357" s="193">
        <f>S357*H357</f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94" t="s">
        <v>162</v>
      </c>
      <c r="AT357" s="194" t="s">
        <v>157</v>
      </c>
      <c r="AU357" s="194" t="s">
        <v>83</v>
      </c>
      <c r="AY357" s="14" t="s">
        <v>155</v>
      </c>
      <c r="BE357" s="195">
        <f>IF(N357="základní",J357,0)</f>
        <v>0</v>
      </c>
      <c r="BF357" s="195">
        <f>IF(N357="snížená",J357,0)</f>
        <v>0</v>
      </c>
      <c r="BG357" s="195">
        <f>IF(N357="zákl. přenesená",J357,0)</f>
        <v>0</v>
      </c>
      <c r="BH357" s="195">
        <f>IF(N357="sníž. přenesená",J357,0)</f>
        <v>0</v>
      </c>
      <c r="BI357" s="195">
        <f>IF(N357="nulová",J357,0)</f>
        <v>0</v>
      </c>
      <c r="BJ357" s="14" t="s">
        <v>81</v>
      </c>
      <c r="BK357" s="195">
        <f>ROUND(I357*H357,2)</f>
        <v>0</v>
      </c>
      <c r="BL357" s="14" t="s">
        <v>162</v>
      </c>
      <c r="BM357" s="194" t="s">
        <v>925</v>
      </c>
    </row>
    <row r="358" spans="1:65" s="2" customFormat="1">
      <c r="A358" s="31"/>
      <c r="B358" s="32"/>
      <c r="C358" s="33"/>
      <c r="D358" s="196" t="s">
        <v>163</v>
      </c>
      <c r="E358" s="33"/>
      <c r="F358" s="197" t="s">
        <v>926</v>
      </c>
      <c r="G358" s="33"/>
      <c r="H358" s="33"/>
      <c r="I358" s="198"/>
      <c r="J358" s="33"/>
      <c r="K358" s="33"/>
      <c r="L358" s="36"/>
      <c r="M358" s="199"/>
      <c r="N358" s="200"/>
      <c r="O358" s="68"/>
      <c r="P358" s="68"/>
      <c r="Q358" s="68"/>
      <c r="R358" s="68"/>
      <c r="S358" s="68"/>
      <c r="T358" s="69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T358" s="14" t="s">
        <v>163</v>
      </c>
      <c r="AU358" s="14" t="s">
        <v>83</v>
      </c>
    </row>
    <row r="359" spans="1:65" s="2" customFormat="1" ht="24.2" customHeight="1">
      <c r="A359" s="31"/>
      <c r="B359" s="32"/>
      <c r="C359" s="183" t="s">
        <v>927</v>
      </c>
      <c r="D359" s="183" t="s">
        <v>157</v>
      </c>
      <c r="E359" s="184" t="s">
        <v>928</v>
      </c>
      <c r="F359" s="185" t="s">
        <v>929</v>
      </c>
      <c r="G359" s="186" t="s">
        <v>173</v>
      </c>
      <c r="H359" s="187">
        <v>30</v>
      </c>
      <c r="I359" s="188"/>
      <c r="J359" s="189">
        <f>ROUND(I359*H359,2)</f>
        <v>0</v>
      </c>
      <c r="K359" s="185" t="s">
        <v>161</v>
      </c>
      <c r="L359" s="36"/>
      <c r="M359" s="190" t="s">
        <v>1</v>
      </c>
      <c r="N359" s="191" t="s">
        <v>38</v>
      </c>
      <c r="O359" s="68"/>
      <c r="P359" s="192">
        <f>O359*H359</f>
        <v>0</v>
      </c>
      <c r="Q359" s="192">
        <v>0</v>
      </c>
      <c r="R359" s="192">
        <f>Q359*H359</f>
        <v>0</v>
      </c>
      <c r="S359" s="192">
        <v>0</v>
      </c>
      <c r="T359" s="193">
        <f>S359*H359</f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194" t="s">
        <v>162</v>
      </c>
      <c r="AT359" s="194" t="s">
        <v>157</v>
      </c>
      <c r="AU359" s="194" t="s">
        <v>83</v>
      </c>
      <c r="AY359" s="14" t="s">
        <v>155</v>
      </c>
      <c r="BE359" s="195">
        <f>IF(N359="základní",J359,0)</f>
        <v>0</v>
      </c>
      <c r="BF359" s="195">
        <f>IF(N359="snížená",J359,0)</f>
        <v>0</v>
      </c>
      <c r="BG359" s="195">
        <f>IF(N359="zákl. přenesená",J359,0)</f>
        <v>0</v>
      </c>
      <c r="BH359" s="195">
        <f>IF(N359="sníž. přenesená",J359,0)</f>
        <v>0</v>
      </c>
      <c r="BI359" s="195">
        <f>IF(N359="nulová",J359,0)</f>
        <v>0</v>
      </c>
      <c r="BJ359" s="14" t="s">
        <v>81</v>
      </c>
      <c r="BK359" s="195">
        <f>ROUND(I359*H359,2)</f>
        <v>0</v>
      </c>
      <c r="BL359" s="14" t="s">
        <v>162</v>
      </c>
      <c r="BM359" s="194" t="s">
        <v>930</v>
      </c>
    </row>
    <row r="360" spans="1:65" s="2" customFormat="1">
      <c r="A360" s="31"/>
      <c r="B360" s="32"/>
      <c r="C360" s="33"/>
      <c r="D360" s="196" t="s">
        <v>163</v>
      </c>
      <c r="E360" s="33"/>
      <c r="F360" s="197" t="s">
        <v>931</v>
      </c>
      <c r="G360" s="33"/>
      <c r="H360" s="33"/>
      <c r="I360" s="198"/>
      <c r="J360" s="33"/>
      <c r="K360" s="33"/>
      <c r="L360" s="36"/>
      <c r="M360" s="199"/>
      <c r="N360" s="200"/>
      <c r="O360" s="68"/>
      <c r="P360" s="68"/>
      <c r="Q360" s="68"/>
      <c r="R360" s="68"/>
      <c r="S360" s="68"/>
      <c r="T360" s="69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T360" s="14" t="s">
        <v>163</v>
      </c>
      <c r="AU360" s="14" t="s">
        <v>83</v>
      </c>
    </row>
    <row r="361" spans="1:65" s="2" customFormat="1" ht="33" customHeight="1">
      <c r="A361" s="31"/>
      <c r="B361" s="32"/>
      <c r="C361" s="183" t="s">
        <v>424</v>
      </c>
      <c r="D361" s="183" t="s">
        <v>157</v>
      </c>
      <c r="E361" s="184" t="s">
        <v>932</v>
      </c>
      <c r="F361" s="185" t="s">
        <v>933</v>
      </c>
      <c r="G361" s="186" t="s">
        <v>173</v>
      </c>
      <c r="H361" s="187">
        <v>30</v>
      </c>
      <c r="I361" s="188"/>
      <c r="J361" s="189">
        <f>ROUND(I361*H361,2)</f>
        <v>0</v>
      </c>
      <c r="K361" s="185" t="s">
        <v>161</v>
      </c>
      <c r="L361" s="36"/>
      <c r="M361" s="190" t="s">
        <v>1</v>
      </c>
      <c r="N361" s="191" t="s">
        <v>38</v>
      </c>
      <c r="O361" s="68"/>
      <c r="P361" s="192">
        <f>O361*H361</f>
        <v>0</v>
      </c>
      <c r="Q361" s="192">
        <v>0</v>
      </c>
      <c r="R361" s="192">
        <f>Q361*H361</f>
        <v>0</v>
      </c>
      <c r="S361" s="192">
        <v>0</v>
      </c>
      <c r="T361" s="193">
        <f>S361*H361</f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194" t="s">
        <v>162</v>
      </c>
      <c r="AT361" s="194" t="s">
        <v>157</v>
      </c>
      <c r="AU361" s="194" t="s">
        <v>83</v>
      </c>
      <c r="AY361" s="14" t="s">
        <v>155</v>
      </c>
      <c r="BE361" s="195">
        <f>IF(N361="základní",J361,0)</f>
        <v>0</v>
      </c>
      <c r="BF361" s="195">
        <f>IF(N361="snížená",J361,0)</f>
        <v>0</v>
      </c>
      <c r="BG361" s="195">
        <f>IF(N361="zákl. přenesená",J361,0)</f>
        <v>0</v>
      </c>
      <c r="BH361" s="195">
        <f>IF(N361="sníž. přenesená",J361,0)</f>
        <v>0</v>
      </c>
      <c r="BI361" s="195">
        <f>IF(N361="nulová",J361,0)</f>
        <v>0</v>
      </c>
      <c r="BJ361" s="14" t="s">
        <v>81</v>
      </c>
      <c r="BK361" s="195">
        <f>ROUND(I361*H361,2)</f>
        <v>0</v>
      </c>
      <c r="BL361" s="14" t="s">
        <v>162</v>
      </c>
      <c r="BM361" s="194" t="s">
        <v>934</v>
      </c>
    </row>
    <row r="362" spans="1:65" s="2" customFormat="1">
      <c r="A362" s="31"/>
      <c r="B362" s="32"/>
      <c r="C362" s="33"/>
      <c r="D362" s="196" t="s">
        <v>163</v>
      </c>
      <c r="E362" s="33"/>
      <c r="F362" s="197" t="s">
        <v>935</v>
      </c>
      <c r="G362" s="33"/>
      <c r="H362" s="33"/>
      <c r="I362" s="198"/>
      <c r="J362" s="33"/>
      <c r="K362" s="33"/>
      <c r="L362" s="36"/>
      <c r="M362" s="199"/>
      <c r="N362" s="200"/>
      <c r="O362" s="68"/>
      <c r="P362" s="68"/>
      <c r="Q362" s="68"/>
      <c r="R362" s="68"/>
      <c r="S362" s="68"/>
      <c r="T362" s="69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T362" s="14" t="s">
        <v>163</v>
      </c>
      <c r="AU362" s="14" t="s">
        <v>83</v>
      </c>
    </row>
    <row r="363" spans="1:65" s="2" customFormat="1" ht="33" customHeight="1">
      <c r="A363" s="31"/>
      <c r="B363" s="32"/>
      <c r="C363" s="183" t="s">
        <v>936</v>
      </c>
      <c r="D363" s="183" t="s">
        <v>157</v>
      </c>
      <c r="E363" s="184" t="s">
        <v>937</v>
      </c>
      <c r="F363" s="185" t="s">
        <v>938</v>
      </c>
      <c r="G363" s="186" t="s">
        <v>173</v>
      </c>
      <c r="H363" s="187">
        <v>30</v>
      </c>
      <c r="I363" s="188"/>
      <c r="J363" s="189">
        <f>ROUND(I363*H363,2)</f>
        <v>0</v>
      </c>
      <c r="K363" s="185" t="s">
        <v>161</v>
      </c>
      <c r="L363" s="36"/>
      <c r="M363" s="190" t="s">
        <v>1</v>
      </c>
      <c r="N363" s="191" t="s">
        <v>38</v>
      </c>
      <c r="O363" s="68"/>
      <c r="P363" s="192">
        <f>O363*H363</f>
        <v>0</v>
      </c>
      <c r="Q363" s="192">
        <v>0</v>
      </c>
      <c r="R363" s="192">
        <f>Q363*H363</f>
        <v>0</v>
      </c>
      <c r="S363" s="192">
        <v>0</v>
      </c>
      <c r="T363" s="193">
        <f>S363*H363</f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94" t="s">
        <v>162</v>
      </c>
      <c r="AT363" s="194" t="s">
        <v>157</v>
      </c>
      <c r="AU363" s="194" t="s">
        <v>83</v>
      </c>
      <c r="AY363" s="14" t="s">
        <v>155</v>
      </c>
      <c r="BE363" s="195">
        <f>IF(N363="základní",J363,0)</f>
        <v>0</v>
      </c>
      <c r="BF363" s="195">
        <f>IF(N363="snížená",J363,0)</f>
        <v>0</v>
      </c>
      <c r="BG363" s="195">
        <f>IF(N363="zákl. přenesená",J363,0)</f>
        <v>0</v>
      </c>
      <c r="BH363" s="195">
        <f>IF(N363="sníž. přenesená",J363,0)</f>
        <v>0</v>
      </c>
      <c r="BI363" s="195">
        <f>IF(N363="nulová",J363,0)</f>
        <v>0</v>
      </c>
      <c r="BJ363" s="14" t="s">
        <v>81</v>
      </c>
      <c r="BK363" s="195">
        <f>ROUND(I363*H363,2)</f>
        <v>0</v>
      </c>
      <c r="BL363" s="14" t="s">
        <v>162</v>
      </c>
      <c r="BM363" s="194" t="s">
        <v>939</v>
      </c>
    </row>
    <row r="364" spans="1:65" s="2" customFormat="1">
      <c r="A364" s="31"/>
      <c r="B364" s="32"/>
      <c r="C364" s="33"/>
      <c r="D364" s="196" t="s">
        <v>163</v>
      </c>
      <c r="E364" s="33"/>
      <c r="F364" s="197" t="s">
        <v>940</v>
      </c>
      <c r="G364" s="33"/>
      <c r="H364" s="33"/>
      <c r="I364" s="198"/>
      <c r="J364" s="33"/>
      <c r="K364" s="33"/>
      <c r="L364" s="36"/>
      <c r="M364" s="199"/>
      <c r="N364" s="200"/>
      <c r="O364" s="68"/>
      <c r="P364" s="68"/>
      <c r="Q364" s="68"/>
      <c r="R364" s="68"/>
      <c r="S364" s="68"/>
      <c r="T364" s="69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T364" s="14" t="s">
        <v>163</v>
      </c>
      <c r="AU364" s="14" t="s">
        <v>83</v>
      </c>
    </row>
    <row r="365" spans="1:65" s="2" customFormat="1" ht="49.15" customHeight="1">
      <c r="A365" s="31"/>
      <c r="B365" s="32"/>
      <c r="C365" s="183" t="s">
        <v>430</v>
      </c>
      <c r="D365" s="183" t="s">
        <v>157</v>
      </c>
      <c r="E365" s="184" t="s">
        <v>941</v>
      </c>
      <c r="F365" s="185" t="s">
        <v>942</v>
      </c>
      <c r="G365" s="186" t="s">
        <v>173</v>
      </c>
      <c r="H365" s="187">
        <v>217.5</v>
      </c>
      <c r="I365" s="188"/>
      <c r="J365" s="189">
        <f>ROUND(I365*H365,2)</f>
        <v>0</v>
      </c>
      <c r="K365" s="185" t="s">
        <v>161</v>
      </c>
      <c r="L365" s="36"/>
      <c r="M365" s="190" t="s">
        <v>1</v>
      </c>
      <c r="N365" s="191" t="s">
        <v>38</v>
      </c>
      <c r="O365" s="68"/>
      <c r="P365" s="192">
        <f>O365*H365</f>
        <v>0</v>
      </c>
      <c r="Q365" s="192">
        <v>0</v>
      </c>
      <c r="R365" s="192">
        <f>Q365*H365</f>
        <v>0</v>
      </c>
      <c r="S365" s="192">
        <v>0</v>
      </c>
      <c r="T365" s="193">
        <f>S365*H365</f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94" t="s">
        <v>162</v>
      </c>
      <c r="AT365" s="194" t="s">
        <v>157</v>
      </c>
      <c r="AU365" s="194" t="s">
        <v>83</v>
      </c>
      <c r="AY365" s="14" t="s">
        <v>155</v>
      </c>
      <c r="BE365" s="195">
        <f>IF(N365="základní",J365,0)</f>
        <v>0</v>
      </c>
      <c r="BF365" s="195">
        <f>IF(N365="snížená",J365,0)</f>
        <v>0</v>
      </c>
      <c r="BG365" s="195">
        <f>IF(N365="zákl. přenesená",J365,0)</f>
        <v>0</v>
      </c>
      <c r="BH365" s="195">
        <f>IF(N365="sníž. přenesená",J365,0)</f>
        <v>0</v>
      </c>
      <c r="BI365" s="195">
        <f>IF(N365="nulová",J365,0)</f>
        <v>0</v>
      </c>
      <c r="BJ365" s="14" t="s">
        <v>81</v>
      </c>
      <c r="BK365" s="195">
        <f>ROUND(I365*H365,2)</f>
        <v>0</v>
      </c>
      <c r="BL365" s="14" t="s">
        <v>162</v>
      </c>
      <c r="BM365" s="194" t="s">
        <v>943</v>
      </c>
    </row>
    <row r="366" spans="1:65" s="2" customFormat="1">
      <c r="A366" s="31"/>
      <c r="B366" s="32"/>
      <c r="C366" s="33"/>
      <c r="D366" s="196" t="s">
        <v>163</v>
      </c>
      <c r="E366" s="33"/>
      <c r="F366" s="197" t="s">
        <v>944</v>
      </c>
      <c r="G366" s="33"/>
      <c r="H366" s="33"/>
      <c r="I366" s="198"/>
      <c r="J366" s="33"/>
      <c r="K366" s="33"/>
      <c r="L366" s="36"/>
      <c r="M366" s="199"/>
      <c r="N366" s="200"/>
      <c r="O366" s="68"/>
      <c r="P366" s="68"/>
      <c r="Q366" s="68"/>
      <c r="R366" s="68"/>
      <c r="S366" s="68"/>
      <c r="T366" s="69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T366" s="14" t="s">
        <v>163</v>
      </c>
      <c r="AU366" s="14" t="s">
        <v>83</v>
      </c>
    </row>
    <row r="367" spans="1:65" s="2" customFormat="1" ht="16.5" customHeight="1">
      <c r="A367" s="31"/>
      <c r="B367" s="32"/>
      <c r="C367" s="203" t="s">
        <v>945</v>
      </c>
      <c r="D367" s="203" t="s">
        <v>232</v>
      </c>
      <c r="E367" s="204" t="s">
        <v>387</v>
      </c>
      <c r="F367" s="205" t="s">
        <v>946</v>
      </c>
      <c r="G367" s="206" t="s">
        <v>173</v>
      </c>
      <c r="H367" s="207">
        <v>202.7</v>
      </c>
      <c r="I367" s="208"/>
      <c r="J367" s="209">
        <f>ROUND(I367*H367,2)</f>
        <v>0</v>
      </c>
      <c r="K367" s="205" t="s">
        <v>161</v>
      </c>
      <c r="L367" s="210"/>
      <c r="M367" s="211" t="s">
        <v>1</v>
      </c>
      <c r="N367" s="212" t="s">
        <v>38</v>
      </c>
      <c r="O367" s="68"/>
      <c r="P367" s="192">
        <f>O367*H367</f>
        <v>0</v>
      </c>
      <c r="Q367" s="192">
        <v>0</v>
      </c>
      <c r="R367" s="192">
        <f>Q367*H367</f>
        <v>0</v>
      </c>
      <c r="S367" s="192">
        <v>0</v>
      </c>
      <c r="T367" s="193">
        <f>S367*H367</f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94" t="s">
        <v>178</v>
      </c>
      <c r="AT367" s="194" t="s">
        <v>232</v>
      </c>
      <c r="AU367" s="194" t="s">
        <v>83</v>
      </c>
      <c r="AY367" s="14" t="s">
        <v>155</v>
      </c>
      <c r="BE367" s="195">
        <f>IF(N367="základní",J367,0)</f>
        <v>0</v>
      </c>
      <c r="BF367" s="195">
        <f>IF(N367="snížená",J367,0)</f>
        <v>0</v>
      </c>
      <c r="BG367" s="195">
        <f>IF(N367="zákl. přenesená",J367,0)</f>
        <v>0</v>
      </c>
      <c r="BH367" s="195">
        <f>IF(N367="sníž. přenesená",J367,0)</f>
        <v>0</v>
      </c>
      <c r="BI367" s="195">
        <f>IF(N367="nulová",J367,0)</f>
        <v>0</v>
      </c>
      <c r="BJ367" s="14" t="s">
        <v>81</v>
      </c>
      <c r="BK367" s="195">
        <f>ROUND(I367*H367,2)</f>
        <v>0</v>
      </c>
      <c r="BL367" s="14" t="s">
        <v>162</v>
      </c>
      <c r="BM367" s="194" t="s">
        <v>947</v>
      </c>
    </row>
    <row r="368" spans="1:65" s="2" customFormat="1" ht="49.15" customHeight="1">
      <c r="A368" s="31"/>
      <c r="B368" s="32"/>
      <c r="C368" s="183" t="s">
        <v>868</v>
      </c>
      <c r="D368" s="183" t="s">
        <v>157</v>
      </c>
      <c r="E368" s="184" t="s">
        <v>390</v>
      </c>
      <c r="F368" s="185" t="s">
        <v>948</v>
      </c>
      <c r="G368" s="186" t="s">
        <v>173</v>
      </c>
      <c r="H368" s="187">
        <v>410</v>
      </c>
      <c r="I368" s="188"/>
      <c r="J368" s="189">
        <f>ROUND(I368*H368,2)</f>
        <v>0</v>
      </c>
      <c r="K368" s="185" t="s">
        <v>161</v>
      </c>
      <c r="L368" s="36"/>
      <c r="M368" s="190" t="s">
        <v>1</v>
      </c>
      <c r="N368" s="191" t="s">
        <v>38</v>
      </c>
      <c r="O368" s="68"/>
      <c r="P368" s="192">
        <f>O368*H368</f>
        <v>0</v>
      </c>
      <c r="Q368" s="192">
        <v>0</v>
      </c>
      <c r="R368" s="192">
        <f>Q368*H368</f>
        <v>0</v>
      </c>
      <c r="S368" s="192">
        <v>0</v>
      </c>
      <c r="T368" s="193">
        <f>S368*H368</f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94" t="s">
        <v>162</v>
      </c>
      <c r="AT368" s="194" t="s">
        <v>157</v>
      </c>
      <c r="AU368" s="194" t="s">
        <v>83</v>
      </c>
      <c r="AY368" s="14" t="s">
        <v>155</v>
      </c>
      <c r="BE368" s="195">
        <f>IF(N368="základní",J368,0)</f>
        <v>0</v>
      </c>
      <c r="BF368" s="195">
        <f>IF(N368="snížená",J368,0)</f>
        <v>0</v>
      </c>
      <c r="BG368" s="195">
        <f>IF(N368="zákl. přenesená",J368,0)</f>
        <v>0</v>
      </c>
      <c r="BH368" s="195">
        <f>IF(N368="sníž. přenesená",J368,0)</f>
        <v>0</v>
      </c>
      <c r="BI368" s="195">
        <f>IF(N368="nulová",J368,0)</f>
        <v>0</v>
      </c>
      <c r="BJ368" s="14" t="s">
        <v>81</v>
      </c>
      <c r="BK368" s="195">
        <f>ROUND(I368*H368,2)</f>
        <v>0</v>
      </c>
      <c r="BL368" s="14" t="s">
        <v>162</v>
      </c>
      <c r="BM368" s="194" t="s">
        <v>949</v>
      </c>
    </row>
    <row r="369" spans="1:65" s="2" customFormat="1">
      <c r="A369" s="31"/>
      <c r="B369" s="32"/>
      <c r="C369" s="33"/>
      <c r="D369" s="196" t="s">
        <v>163</v>
      </c>
      <c r="E369" s="33"/>
      <c r="F369" s="197" t="s">
        <v>393</v>
      </c>
      <c r="G369" s="33"/>
      <c r="H369" s="33"/>
      <c r="I369" s="198"/>
      <c r="J369" s="33"/>
      <c r="K369" s="33"/>
      <c r="L369" s="36"/>
      <c r="M369" s="199"/>
      <c r="N369" s="200"/>
      <c r="O369" s="68"/>
      <c r="P369" s="68"/>
      <c r="Q369" s="68"/>
      <c r="R369" s="68"/>
      <c r="S369" s="68"/>
      <c r="T369" s="69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T369" s="14" t="s">
        <v>163</v>
      </c>
      <c r="AU369" s="14" t="s">
        <v>83</v>
      </c>
    </row>
    <row r="370" spans="1:65" s="2" customFormat="1" ht="16.5" customHeight="1">
      <c r="A370" s="31"/>
      <c r="B370" s="32"/>
      <c r="C370" s="203" t="s">
        <v>950</v>
      </c>
      <c r="D370" s="203" t="s">
        <v>232</v>
      </c>
      <c r="E370" s="204" t="s">
        <v>951</v>
      </c>
      <c r="F370" s="205" t="s">
        <v>952</v>
      </c>
      <c r="G370" s="206" t="s">
        <v>173</v>
      </c>
      <c r="H370" s="207">
        <v>418.2</v>
      </c>
      <c r="I370" s="208"/>
      <c r="J370" s="209">
        <f>ROUND(I370*H370,2)</f>
        <v>0</v>
      </c>
      <c r="K370" s="205" t="s">
        <v>161</v>
      </c>
      <c r="L370" s="210"/>
      <c r="M370" s="211" t="s">
        <v>1</v>
      </c>
      <c r="N370" s="212" t="s">
        <v>38</v>
      </c>
      <c r="O370" s="68"/>
      <c r="P370" s="192">
        <f>O370*H370</f>
        <v>0</v>
      </c>
      <c r="Q370" s="192">
        <v>0</v>
      </c>
      <c r="R370" s="192">
        <f>Q370*H370</f>
        <v>0</v>
      </c>
      <c r="S370" s="192">
        <v>0</v>
      </c>
      <c r="T370" s="193">
        <f>S370*H370</f>
        <v>0</v>
      </c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R370" s="194" t="s">
        <v>178</v>
      </c>
      <c r="AT370" s="194" t="s">
        <v>232</v>
      </c>
      <c r="AU370" s="194" t="s">
        <v>83</v>
      </c>
      <c r="AY370" s="14" t="s">
        <v>155</v>
      </c>
      <c r="BE370" s="195">
        <f>IF(N370="základní",J370,0)</f>
        <v>0</v>
      </c>
      <c r="BF370" s="195">
        <f>IF(N370="snížená",J370,0)</f>
        <v>0</v>
      </c>
      <c r="BG370" s="195">
        <f>IF(N370="zákl. přenesená",J370,0)</f>
        <v>0</v>
      </c>
      <c r="BH370" s="195">
        <f>IF(N370="sníž. přenesená",J370,0)</f>
        <v>0</v>
      </c>
      <c r="BI370" s="195">
        <f>IF(N370="nulová",J370,0)</f>
        <v>0</v>
      </c>
      <c r="BJ370" s="14" t="s">
        <v>81</v>
      </c>
      <c r="BK370" s="195">
        <f>ROUND(I370*H370,2)</f>
        <v>0</v>
      </c>
      <c r="BL370" s="14" t="s">
        <v>162</v>
      </c>
      <c r="BM370" s="194" t="s">
        <v>953</v>
      </c>
    </row>
    <row r="371" spans="1:65" s="2" customFormat="1" ht="24.2" customHeight="1">
      <c r="A371" s="31"/>
      <c r="B371" s="32"/>
      <c r="C371" s="183" t="s">
        <v>872</v>
      </c>
      <c r="D371" s="183" t="s">
        <v>157</v>
      </c>
      <c r="E371" s="184" t="s">
        <v>415</v>
      </c>
      <c r="F371" s="185" t="s">
        <v>416</v>
      </c>
      <c r="G371" s="186" t="s">
        <v>173</v>
      </c>
      <c r="H371" s="187">
        <v>1250</v>
      </c>
      <c r="I371" s="188"/>
      <c r="J371" s="189">
        <f>ROUND(I371*H371,2)</f>
        <v>0</v>
      </c>
      <c r="K371" s="185" t="s">
        <v>161</v>
      </c>
      <c r="L371" s="36"/>
      <c r="M371" s="190" t="s">
        <v>1</v>
      </c>
      <c r="N371" s="191" t="s">
        <v>38</v>
      </c>
      <c r="O371" s="68"/>
      <c r="P371" s="192">
        <f>O371*H371</f>
        <v>0</v>
      </c>
      <c r="Q371" s="192">
        <v>0</v>
      </c>
      <c r="R371" s="192">
        <f>Q371*H371</f>
        <v>0</v>
      </c>
      <c r="S371" s="192">
        <v>0</v>
      </c>
      <c r="T371" s="193">
        <f>S371*H371</f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94" t="s">
        <v>162</v>
      </c>
      <c r="AT371" s="194" t="s">
        <v>157</v>
      </c>
      <c r="AU371" s="194" t="s">
        <v>83</v>
      </c>
      <c r="AY371" s="14" t="s">
        <v>155</v>
      </c>
      <c r="BE371" s="195">
        <f>IF(N371="základní",J371,0)</f>
        <v>0</v>
      </c>
      <c r="BF371" s="195">
        <f>IF(N371="snížená",J371,0)</f>
        <v>0</v>
      </c>
      <c r="BG371" s="195">
        <f>IF(N371="zákl. přenesená",J371,0)</f>
        <v>0</v>
      </c>
      <c r="BH371" s="195">
        <f>IF(N371="sníž. přenesená",J371,0)</f>
        <v>0</v>
      </c>
      <c r="BI371" s="195">
        <f>IF(N371="nulová",J371,0)</f>
        <v>0</v>
      </c>
      <c r="BJ371" s="14" t="s">
        <v>81</v>
      </c>
      <c r="BK371" s="195">
        <f>ROUND(I371*H371,2)</f>
        <v>0</v>
      </c>
      <c r="BL371" s="14" t="s">
        <v>162</v>
      </c>
      <c r="BM371" s="194" t="s">
        <v>954</v>
      </c>
    </row>
    <row r="372" spans="1:65" s="2" customFormat="1">
      <c r="A372" s="31"/>
      <c r="B372" s="32"/>
      <c r="C372" s="33"/>
      <c r="D372" s="196" t="s">
        <v>163</v>
      </c>
      <c r="E372" s="33"/>
      <c r="F372" s="197" t="s">
        <v>418</v>
      </c>
      <c r="G372" s="33"/>
      <c r="H372" s="33"/>
      <c r="I372" s="198"/>
      <c r="J372" s="33"/>
      <c r="K372" s="33"/>
      <c r="L372" s="36"/>
      <c r="M372" s="199"/>
      <c r="N372" s="200"/>
      <c r="O372" s="68"/>
      <c r="P372" s="68"/>
      <c r="Q372" s="68"/>
      <c r="R372" s="68"/>
      <c r="S372" s="68"/>
      <c r="T372" s="69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T372" s="14" t="s">
        <v>163</v>
      </c>
      <c r="AU372" s="14" t="s">
        <v>83</v>
      </c>
    </row>
    <row r="373" spans="1:65" s="2" customFormat="1" ht="24.2" customHeight="1">
      <c r="A373" s="31"/>
      <c r="B373" s="32"/>
      <c r="C373" s="183" t="s">
        <v>442</v>
      </c>
      <c r="D373" s="183" t="s">
        <v>157</v>
      </c>
      <c r="E373" s="184" t="s">
        <v>955</v>
      </c>
      <c r="F373" s="185" t="s">
        <v>956</v>
      </c>
      <c r="G373" s="186" t="s">
        <v>173</v>
      </c>
      <c r="H373" s="187">
        <v>16</v>
      </c>
      <c r="I373" s="188"/>
      <c r="J373" s="189">
        <f>ROUND(I373*H373,2)</f>
        <v>0</v>
      </c>
      <c r="K373" s="185" t="s">
        <v>161</v>
      </c>
      <c r="L373" s="36"/>
      <c r="M373" s="190" t="s">
        <v>1</v>
      </c>
      <c r="N373" s="191" t="s">
        <v>38</v>
      </c>
      <c r="O373" s="68"/>
      <c r="P373" s="192">
        <f>O373*H373</f>
        <v>0</v>
      </c>
      <c r="Q373" s="192">
        <v>0</v>
      </c>
      <c r="R373" s="192">
        <f>Q373*H373</f>
        <v>0</v>
      </c>
      <c r="S373" s="192">
        <v>0</v>
      </c>
      <c r="T373" s="193">
        <f>S373*H373</f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94" t="s">
        <v>162</v>
      </c>
      <c r="AT373" s="194" t="s">
        <v>157</v>
      </c>
      <c r="AU373" s="194" t="s">
        <v>83</v>
      </c>
      <c r="AY373" s="14" t="s">
        <v>155</v>
      </c>
      <c r="BE373" s="195">
        <f>IF(N373="základní",J373,0)</f>
        <v>0</v>
      </c>
      <c r="BF373" s="195">
        <f>IF(N373="snížená",J373,0)</f>
        <v>0</v>
      </c>
      <c r="BG373" s="195">
        <f>IF(N373="zákl. přenesená",J373,0)</f>
        <v>0</v>
      </c>
      <c r="BH373" s="195">
        <f>IF(N373="sníž. přenesená",J373,0)</f>
        <v>0</v>
      </c>
      <c r="BI373" s="195">
        <f>IF(N373="nulová",J373,0)</f>
        <v>0</v>
      </c>
      <c r="BJ373" s="14" t="s">
        <v>81</v>
      </c>
      <c r="BK373" s="195">
        <f>ROUND(I373*H373,2)</f>
        <v>0</v>
      </c>
      <c r="BL373" s="14" t="s">
        <v>162</v>
      </c>
      <c r="BM373" s="194" t="s">
        <v>957</v>
      </c>
    </row>
    <row r="374" spans="1:65" s="2" customFormat="1">
      <c r="A374" s="31"/>
      <c r="B374" s="32"/>
      <c r="C374" s="33"/>
      <c r="D374" s="196" t="s">
        <v>163</v>
      </c>
      <c r="E374" s="33"/>
      <c r="F374" s="197" t="s">
        <v>958</v>
      </c>
      <c r="G374" s="33"/>
      <c r="H374" s="33"/>
      <c r="I374" s="198"/>
      <c r="J374" s="33"/>
      <c r="K374" s="33"/>
      <c r="L374" s="36"/>
      <c r="M374" s="199"/>
      <c r="N374" s="200"/>
      <c r="O374" s="68"/>
      <c r="P374" s="68"/>
      <c r="Q374" s="68"/>
      <c r="R374" s="68"/>
      <c r="S374" s="68"/>
      <c r="T374" s="69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T374" s="14" t="s">
        <v>163</v>
      </c>
      <c r="AU374" s="14" t="s">
        <v>83</v>
      </c>
    </row>
    <row r="375" spans="1:65" s="2" customFormat="1" ht="66.75" customHeight="1">
      <c r="A375" s="31"/>
      <c r="B375" s="32"/>
      <c r="C375" s="183" t="s">
        <v>959</v>
      </c>
      <c r="D375" s="183" t="s">
        <v>157</v>
      </c>
      <c r="E375" s="184" t="s">
        <v>960</v>
      </c>
      <c r="F375" s="185" t="s">
        <v>961</v>
      </c>
      <c r="G375" s="186" t="s">
        <v>173</v>
      </c>
      <c r="H375" s="187">
        <v>500</v>
      </c>
      <c r="I375" s="188"/>
      <c r="J375" s="189">
        <f>ROUND(I375*H375,2)</f>
        <v>0</v>
      </c>
      <c r="K375" s="185" t="s">
        <v>161</v>
      </c>
      <c r="L375" s="36"/>
      <c r="M375" s="190" t="s">
        <v>1</v>
      </c>
      <c r="N375" s="191" t="s">
        <v>38</v>
      </c>
      <c r="O375" s="68"/>
      <c r="P375" s="192">
        <f>O375*H375</f>
        <v>0</v>
      </c>
      <c r="Q375" s="192">
        <v>0</v>
      </c>
      <c r="R375" s="192">
        <f>Q375*H375</f>
        <v>0</v>
      </c>
      <c r="S375" s="192">
        <v>0</v>
      </c>
      <c r="T375" s="193">
        <f>S375*H375</f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94" t="s">
        <v>162</v>
      </c>
      <c r="AT375" s="194" t="s">
        <v>157</v>
      </c>
      <c r="AU375" s="194" t="s">
        <v>83</v>
      </c>
      <c r="AY375" s="14" t="s">
        <v>155</v>
      </c>
      <c r="BE375" s="195">
        <f>IF(N375="základní",J375,0)</f>
        <v>0</v>
      </c>
      <c r="BF375" s="195">
        <f>IF(N375="snížená",J375,0)</f>
        <v>0</v>
      </c>
      <c r="BG375" s="195">
        <f>IF(N375="zákl. přenesená",J375,0)</f>
        <v>0</v>
      </c>
      <c r="BH375" s="195">
        <f>IF(N375="sníž. přenesená",J375,0)</f>
        <v>0</v>
      </c>
      <c r="BI375" s="195">
        <f>IF(N375="nulová",J375,0)</f>
        <v>0</v>
      </c>
      <c r="BJ375" s="14" t="s">
        <v>81</v>
      </c>
      <c r="BK375" s="195">
        <f>ROUND(I375*H375,2)</f>
        <v>0</v>
      </c>
      <c r="BL375" s="14" t="s">
        <v>162</v>
      </c>
      <c r="BM375" s="194" t="s">
        <v>962</v>
      </c>
    </row>
    <row r="376" spans="1:65" s="2" customFormat="1">
      <c r="A376" s="31"/>
      <c r="B376" s="32"/>
      <c r="C376" s="33"/>
      <c r="D376" s="196" t="s">
        <v>163</v>
      </c>
      <c r="E376" s="33"/>
      <c r="F376" s="197" t="s">
        <v>963</v>
      </c>
      <c r="G376" s="33"/>
      <c r="H376" s="33"/>
      <c r="I376" s="198"/>
      <c r="J376" s="33"/>
      <c r="K376" s="33"/>
      <c r="L376" s="36"/>
      <c r="M376" s="199"/>
      <c r="N376" s="200"/>
      <c r="O376" s="68"/>
      <c r="P376" s="68"/>
      <c r="Q376" s="68"/>
      <c r="R376" s="68"/>
      <c r="S376" s="68"/>
      <c r="T376" s="69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T376" s="14" t="s">
        <v>163</v>
      </c>
      <c r="AU376" s="14" t="s">
        <v>83</v>
      </c>
    </row>
    <row r="377" spans="1:65" s="2" customFormat="1" ht="44.25" customHeight="1">
      <c r="A377" s="31"/>
      <c r="B377" s="32"/>
      <c r="C377" s="183" t="s">
        <v>450</v>
      </c>
      <c r="D377" s="183" t="s">
        <v>157</v>
      </c>
      <c r="E377" s="184" t="s">
        <v>964</v>
      </c>
      <c r="F377" s="185" t="s">
        <v>965</v>
      </c>
      <c r="G377" s="186" t="s">
        <v>173</v>
      </c>
      <c r="H377" s="187">
        <v>4</v>
      </c>
      <c r="I377" s="188"/>
      <c r="J377" s="189">
        <f>ROUND(I377*H377,2)</f>
        <v>0</v>
      </c>
      <c r="K377" s="185" t="s">
        <v>161</v>
      </c>
      <c r="L377" s="36"/>
      <c r="M377" s="190" t="s">
        <v>1</v>
      </c>
      <c r="N377" s="191" t="s">
        <v>38</v>
      </c>
      <c r="O377" s="68"/>
      <c r="P377" s="192">
        <f>O377*H377</f>
        <v>0</v>
      </c>
      <c r="Q377" s="192">
        <v>0</v>
      </c>
      <c r="R377" s="192">
        <f>Q377*H377</f>
        <v>0</v>
      </c>
      <c r="S377" s="192">
        <v>0</v>
      </c>
      <c r="T377" s="193">
        <f>S377*H377</f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94" t="s">
        <v>162</v>
      </c>
      <c r="AT377" s="194" t="s">
        <v>157</v>
      </c>
      <c r="AU377" s="194" t="s">
        <v>83</v>
      </c>
      <c r="AY377" s="14" t="s">
        <v>155</v>
      </c>
      <c r="BE377" s="195">
        <f>IF(N377="základní",J377,0)</f>
        <v>0</v>
      </c>
      <c r="BF377" s="195">
        <f>IF(N377="snížená",J377,0)</f>
        <v>0</v>
      </c>
      <c r="BG377" s="195">
        <f>IF(N377="zákl. přenesená",J377,0)</f>
        <v>0</v>
      </c>
      <c r="BH377" s="195">
        <f>IF(N377="sníž. přenesená",J377,0)</f>
        <v>0</v>
      </c>
      <c r="BI377" s="195">
        <f>IF(N377="nulová",J377,0)</f>
        <v>0</v>
      </c>
      <c r="BJ377" s="14" t="s">
        <v>81</v>
      </c>
      <c r="BK377" s="195">
        <f>ROUND(I377*H377,2)</f>
        <v>0</v>
      </c>
      <c r="BL377" s="14" t="s">
        <v>162</v>
      </c>
      <c r="BM377" s="194" t="s">
        <v>966</v>
      </c>
    </row>
    <row r="378" spans="1:65" s="2" customFormat="1">
      <c r="A378" s="31"/>
      <c r="B378" s="32"/>
      <c r="C378" s="33"/>
      <c r="D378" s="196" t="s">
        <v>163</v>
      </c>
      <c r="E378" s="33"/>
      <c r="F378" s="197" t="s">
        <v>967</v>
      </c>
      <c r="G378" s="33"/>
      <c r="H378" s="33"/>
      <c r="I378" s="198"/>
      <c r="J378" s="33"/>
      <c r="K378" s="33"/>
      <c r="L378" s="36"/>
      <c r="M378" s="199"/>
      <c r="N378" s="200"/>
      <c r="O378" s="68"/>
      <c r="P378" s="68"/>
      <c r="Q378" s="68"/>
      <c r="R378" s="68"/>
      <c r="S378" s="68"/>
      <c r="T378" s="69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T378" s="14" t="s">
        <v>163</v>
      </c>
      <c r="AU378" s="14" t="s">
        <v>83</v>
      </c>
    </row>
    <row r="379" spans="1:65" s="2" customFormat="1" ht="66.75" customHeight="1">
      <c r="A379" s="31"/>
      <c r="B379" s="32"/>
      <c r="C379" s="183" t="s">
        <v>968</v>
      </c>
      <c r="D379" s="183" t="s">
        <v>157</v>
      </c>
      <c r="E379" s="184" t="s">
        <v>969</v>
      </c>
      <c r="F379" s="185" t="s">
        <v>970</v>
      </c>
      <c r="G379" s="186" t="s">
        <v>173</v>
      </c>
      <c r="H379" s="187">
        <v>30</v>
      </c>
      <c r="I379" s="188"/>
      <c r="J379" s="189">
        <f>ROUND(I379*H379,2)</f>
        <v>0</v>
      </c>
      <c r="K379" s="185" t="s">
        <v>161</v>
      </c>
      <c r="L379" s="36"/>
      <c r="M379" s="190" t="s">
        <v>1</v>
      </c>
      <c r="N379" s="191" t="s">
        <v>38</v>
      </c>
      <c r="O379" s="68"/>
      <c r="P379" s="192">
        <f>O379*H379</f>
        <v>0</v>
      </c>
      <c r="Q379" s="192">
        <v>0</v>
      </c>
      <c r="R379" s="192">
        <f>Q379*H379</f>
        <v>0</v>
      </c>
      <c r="S379" s="192">
        <v>0</v>
      </c>
      <c r="T379" s="193">
        <f>S379*H379</f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94" t="s">
        <v>162</v>
      </c>
      <c r="AT379" s="194" t="s">
        <v>157</v>
      </c>
      <c r="AU379" s="194" t="s">
        <v>83</v>
      </c>
      <c r="AY379" s="14" t="s">
        <v>155</v>
      </c>
      <c r="BE379" s="195">
        <f>IF(N379="základní",J379,0)</f>
        <v>0</v>
      </c>
      <c r="BF379" s="195">
        <f>IF(N379="snížená",J379,0)</f>
        <v>0</v>
      </c>
      <c r="BG379" s="195">
        <f>IF(N379="zákl. přenesená",J379,0)</f>
        <v>0</v>
      </c>
      <c r="BH379" s="195">
        <f>IF(N379="sníž. přenesená",J379,0)</f>
        <v>0</v>
      </c>
      <c r="BI379" s="195">
        <f>IF(N379="nulová",J379,0)</f>
        <v>0</v>
      </c>
      <c r="BJ379" s="14" t="s">
        <v>81</v>
      </c>
      <c r="BK379" s="195">
        <f>ROUND(I379*H379,2)</f>
        <v>0</v>
      </c>
      <c r="BL379" s="14" t="s">
        <v>162</v>
      </c>
      <c r="BM379" s="194" t="s">
        <v>971</v>
      </c>
    </row>
    <row r="380" spans="1:65" s="2" customFormat="1">
      <c r="A380" s="31"/>
      <c r="B380" s="32"/>
      <c r="C380" s="33"/>
      <c r="D380" s="196" t="s">
        <v>163</v>
      </c>
      <c r="E380" s="33"/>
      <c r="F380" s="197" t="s">
        <v>972</v>
      </c>
      <c r="G380" s="33"/>
      <c r="H380" s="33"/>
      <c r="I380" s="198"/>
      <c r="J380" s="33"/>
      <c r="K380" s="33"/>
      <c r="L380" s="36"/>
      <c r="M380" s="199"/>
      <c r="N380" s="200"/>
      <c r="O380" s="68"/>
      <c r="P380" s="68"/>
      <c r="Q380" s="68"/>
      <c r="R380" s="68"/>
      <c r="S380" s="68"/>
      <c r="T380" s="69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T380" s="14" t="s">
        <v>163</v>
      </c>
      <c r="AU380" s="14" t="s">
        <v>83</v>
      </c>
    </row>
    <row r="381" spans="1:65" s="2" customFormat="1" ht="33" customHeight="1">
      <c r="A381" s="31"/>
      <c r="B381" s="32"/>
      <c r="C381" s="183" t="s">
        <v>456</v>
      </c>
      <c r="D381" s="183" t="s">
        <v>157</v>
      </c>
      <c r="E381" s="184" t="s">
        <v>973</v>
      </c>
      <c r="F381" s="185" t="s">
        <v>974</v>
      </c>
      <c r="G381" s="186" t="s">
        <v>192</v>
      </c>
      <c r="H381" s="187">
        <v>20</v>
      </c>
      <c r="I381" s="188"/>
      <c r="J381" s="189">
        <f>ROUND(I381*H381,2)</f>
        <v>0</v>
      </c>
      <c r="K381" s="185" t="s">
        <v>161</v>
      </c>
      <c r="L381" s="36"/>
      <c r="M381" s="190" t="s">
        <v>1</v>
      </c>
      <c r="N381" s="191" t="s">
        <v>38</v>
      </c>
      <c r="O381" s="68"/>
      <c r="P381" s="192">
        <f>O381*H381</f>
        <v>0</v>
      </c>
      <c r="Q381" s="192">
        <v>0</v>
      </c>
      <c r="R381" s="192">
        <f>Q381*H381</f>
        <v>0</v>
      </c>
      <c r="S381" s="192">
        <v>0</v>
      </c>
      <c r="T381" s="193">
        <f>S381*H381</f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94" t="s">
        <v>162</v>
      </c>
      <c r="AT381" s="194" t="s">
        <v>157</v>
      </c>
      <c r="AU381" s="194" t="s">
        <v>83</v>
      </c>
      <c r="AY381" s="14" t="s">
        <v>155</v>
      </c>
      <c r="BE381" s="195">
        <f>IF(N381="základní",J381,0)</f>
        <v>0</v>
      </c>
      <c r="BF381" s="195">
        <f>IF(N381="snížená",J381,0)</f>
        <v>0</v>
      </c>
      <c r="BG381" s="195">
        <f>IF(N381="zákl. přenesená",J381,0)</f>
        <v>0</v>
      </c>
      <c r="BH381" s="195">
        <f>IF(N381="sníž. přenesená",J381,0)</f>
        <v>0</v>
      </c>
      <c r="BI381" s="195">
        <f>IF(N381="nulová",J381,0)</f>
        <v>0</v>
      </c>
      <c r="BJ381" s="14" t="s">
        <v>81</v>
      </c>
      <c r="BK381" s="195">
        <f>ROUND(I381*H381,2)</f>
        <v>0</v>
      </c>
      <c r="BL381" s="14" t="s">
        <v>162</v>
      </c>
      <c r="BM381" s="194" t="s">
        <v>975</v>
      </c>
    </row>
    <row r="382" spans="1:65" s="2" customFormat="1">
      <c r="A382" s="31"/>
      <c r="B382" s="32"/>
      <c r="C382" s="33"/>
      <c r="D382" s="196" t="s">
        <v>163</v>
      </c>
      <c r="E382" s="33"/>
      <c r="F382" s="197" t="s">
        <v>976</v>
      </c>
      <c r="G382" s="33"/>
      <c r="H382" s="33"/>
      <c r="I382" s="198"/>
      <c r="J382" s="33"/>
      <c r="K382" s="33"/>
      <c r="L382" s="36"/>
      <c r="M382" s="199"/>
      <c r="N382" s="200"/>
      <c r="O382" s="68"/>
      <c r="P382" s="68"/>
      <c r="Q382" s="68"/>
      <c r="R382" s="68"/>
      <c r="S382" s="68"/>
      <c r="T382" s="69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T382" s="14" t="s">
        <v>163</v>
      </c>
      <c r="AU382" s="14" t="s">
        <v>83</v>
      </c>
    </row>
    <row r="383" spans="1:65" s="12" customFormat="1" ht="22.9" customHeight="1">
      <c r="B383" s="167"/>
      <c r="C383" s="168"/>
      <c r="D383" s="169" t="s">
        <v>72</v>
      </c>
      <c r="E383" s="181" t="s">
        <v>977</v>
      </c>
      <c r="F383" s="181" t="s">
        <v>978</v>
      </c>
      <c r="G383" s="168"/>
      <c r="H383" s="168"/>
      <c r="I383" s="171"/>
      <c r="J383" s="182">
        <f>BK383</f>
        <v>0</v>
      </c>
      <c r="K383" s="168"/>
      <c r="L383" s="173"/>
      <c r="M383" s="174"/>
      <c r="N383" s="175"/>
      <c r="O383" s="175"/>
      <c r="P383" s="176">
        <f>SUM(P384:P385)</f>
        <v>0</v>
      </c>
      <c r="Q383" s="175"/>
      <c r="R383" s="176">
        <f>SUM(R384:R385)</f>
        <v>0</v>
      </c>
      <c r="S383" s="175"/>
      <c r="T383" s="177">
        <f>SUM(T384:T385)</f>
        <v>0</v>
      </c>
      <c r="AR383" s="178" t="s">
        <v>81</v>
      </c>
      <c r="AT383" s="179" t="s">
        <v>72</v>
      </c>
      <c r="AU383" s="179" t="s">
        <v>81</v>
      </c>
      <c r="AY383" s="178" t="s">
        <v>155</v>
      </c>
      <c r="BK383" s="180">
        <f>SUM(BK384:BK386)</f>
        <v>0</v>
      </c>
    </row>
    <row r="384" spans="1:65" s="2" customFormat="1" ht="33" customHeight="1">
      <c r="A384" s="31"/>
      <c r="B384" s="32"/>
      <c r="C384" s="183" t="s">
        <v>979</v>
      </c>
      <c r="D384" s="183" t="s">
        <v>157</v>
      </c>
      <c r="E384" s="184" t="s">
        <v>980</v>
      </c>
      <c r="F384" s="185" t="s">
        <v>981</v>
      </c>
      <c r="G384" s="186" t="s">
        <v>235</v>
      </c>
      <c r="H384" s="187">
        <v>5221.1149999999998</v>
      </c>
      <c r="I384" s="188"/>
      <c r="J384" s="189">
        <f>ROUND(I384*H384,2)</f>
        <v>0</v>
      </c>
      <c r="K384" s="185" t="s">
        <v>161</v>
      </c>
      <c r="L384" s="36"/>
      <c r="M384" s="190" t="s">
        <v>1</v>
      </c>
      <c r="N384" s="191" t="s">
        <v>38</v>
      </c>
      <c r="O384" s="68"/>
      <c r="P384" s="192">
        <f>O384*H384</f>
        <v>0</v>
      </c>
      <c r="Q384" s="192">
        <v>0</v>
      </c>
      <c r="R384" s="192">
        <f>Q384*H384</f>
        <v>0</v>
      </c>
      <c r="S384" s="192">
        <v>0</v>
      </c>
      <c r="T384" s="193">
        <f>S384*H384</f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94" t="s">
        <v>162</v>
      </c>
      <c r="AT384" s="194" t="s">
        <v>157</v>
      </c>
      <c r="AU384" s="194" t="s">
        <v>83</v>
      </c>
      <c r="AY384" s="14" t="s">
        <v>155</v>
      </c>
      <c r="BE384" s="195">
        <f>IF(N384="základní",J384,0)</f>
        <v>0</v>
      </c>
      <c r="BF384" s="195">
        <f>IF(N384="snížená",J384,0)</f>
        <v>0</v>
      </c>
      <c r="BG384" s="195">
        <f>IF(N384="zákl. přenesená",J384,0)</f>
        <v>0</v>
      </c>
      <c r="BH384" s="195">
        <f>IF(N384="sníž. přenesená",J384,0)</f>
        <v>0</v>
      </c>
      <c r="BI384" s="195">
        <f>IF(N384="nulová",J384,0)</f>
        <v>0</v>
      </c>
      <c r="BJ384" s="14" t="s">
        <v>81</v>
      </c>
      <c r="BK384" s="195">
        <f>ROUND(I384*H384,2)</f>
        <v>0</v>
      </c>
      <c r="BL384" s="14" t="s">
        <v>162</v>
      </c>
      <c r="BM384" s="194" t="s">
        <v>982</v>
      </c>
    </row>
    <row r="385" spans="1:65" s="2" customFormat="1">
      <c r="A385" s="31"/>
      <c r="B385" s="32"/>
      <c r="C385" s="33"/>
      <c r="D385" s="196" t="s">
        <v>163</v>
      </c>
      <c r="E385" s="33"/>
      <c r="F385" s="197" t="s">
        <v>983</v>
      </c>
      <c r="G385" s="33"/>
      <c r="H385" s="33"/>
      <c r="I385" s="198"/>
      <c r="J385" s="33"/>
      <c r="K385" s="33"/>
      <c r="L385" s="36"/>
      <c r="M385" s="199"/>
      <c r="N385" s="200"/>
      <c r="O385" s="68"/>
      <c r="P385" s="68"/>
      <c r="Q385" s="68"/>
      <c r="R385" s="68"/>
      <c r="S385" s="68"/>
      <c r="T385" s="69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T385" s="14" t="s">
        <v>163</v>
      </c>
      <c r="AU385" s="14" t="s">
        <v>83</v>
      </c>
    </row>
    <row r="386" spans="1:65" s="485" customFormat="1" ht="24">
      <c r="B386" s="362"/>
      <c r="C386" s="435">
        <v>173</v>
      </c>
      <c r="D386" s="435" t="s">
        <v>157</v>
      </c>
      <c r="E386" s="436" t="s">
        <v>2493</v>
      </c>
      <c r="F386" s="263" t="s">
        <v>2494</v>
      </c>
      <c r="G386" s="437" t="s">
        <v>235</v>
      </c>
      <c r="H386" s="241">
        <v>52211.15</v>
      </c>
      <c r="I386" s="188"/>
      <c r="J386" s="189">
        <f>ROUND(I386*H386,2)</f>
        <v>0</v>
      </c>
      <c r="K386" s="185" t="s">
        <v>2495</v>
      </c>
      <c r="L386" s="299"/>
      <c r="M386" s="493" t="s">
        <v>1</v>
      </c>
      <c r="N386" s="494" t="s">
        <v>38</v>
      </c>
      <c r="O386" s="495"/>
      <c r="P386" s="495">
        <f>O386*H386</f>
        <v>0</v>
      </c>
      <c r="Q386" s="495">
        <v>0</v>
      </c>
      <c r="R386" s="495">
        <f>Q386*H386</f>
        <v>0</v>
      </c>
      <c r="S386" s="495">
        <v>0</v>
      </c>
      <c r="T386" s="496">
        <f>S386*H386</f>
        <v>0</v>
      </c>
      <c r="AR386" s="194" t="s">
        <v>162</v>
      </c>
      <c r="AT386" s="194" t="s">
        <v>157</v>
      </c>
      <c r="AU386" s="194" t="s">
        <v>83</v>
      </c>
      <c r="AY386" s="291" t="s">
        <v>155</v>
      </c>
      <c r="BE386" s="370">
        <f>IF(N386="základní",J386,0)</f>
        <v>0</v>
      </c>
      <c r="BF386" s="370">
        <f>IF(N386="snížená",J386,0)</f>
        <v>0</v>
      </c>
      <c r="BG386" s="370">
        <f>IF(N386="zákl. přenesená",J386,0)</f>
        <v>0</v>
      </c>
      <c r="BH386" s="370">
        <f>IF(N386="sníž. přenesená",J386,0)</f>
        <v>0</v>
      </c>
      <c r="BI386" s="370">
        <f>IF(N386="nulová",J386,0)</f>
        <v>0</v>
      </c>
      <c r="BJ386" s="291" t="s">
        <v>81</v>
      </c>
      <c r="BK386" s="370">
        <f>ROUND(I386*H386,2)</f>
        <v>0</v>
      </c>
      <c r="BL386" s="291" t="s">
        <v>162</v>
      </c>
      <c r="BM386" s="194" t="s">
        <v>2496</v>
      </c>
    </row>
    <row r="387" spans="1:65" s="485" customFormat="1">
      <c r="B387" s="299"/>
      <c r="C387" s="484"/>
      <c r="D387" s="196" t="s">
        <v>163</v>
      </c>
      <c r="E387" s="484"/>
      <c r="F387" s="197" t="s">
        <v>2497</v>
      </c>
      <c r="G387" s="484"/>
      <c r="H387" s="484"/>
      <c r="I387" s="484"/>
      <c r="J387" s="484"/>
      <c r="K387" s="484"/>
      <c r="L387" s="299"/>
      <c r="M387" s="372"/>
      <c r="T387" s="308"/>
      <c r="AT387" s="291" t="s">
        <v>163</v>
      </c>
      <c r="AU387" s="291" t="s">
        <v>83</v>
      </c>
    </row>
    <row r="388" spans="1:65" s="499" customFormat="1">
      <c r="B388" s="500"/>
      <c r="C388" s="507"/>
      <c r="D388" s="201" t="s">
        <v>2204</v>
      </c>
      <c r="E388" s="507"/>
      <c r="F388" s="508" t="s">
        <v>2498</v>
      </c>
      <c r="G388" s="507"/>
      <c r="H388" s="509">
        <v>52211.15</v>
      </c>
      <c r="I388" s="507"/>
      <c r="J388" s="507"/>
      <c r="K388" s="507"/>
      <c r="L388" s="500"/>
      <c r="M388" s="504"/>
      <c r="T388" s="505"/>
      <c r="AT388" s="506" t="s">
        <v>2204</v>
      </c>
      <c r="AU388" s="506" t="s">
        <v>83</v>
      </c>
      <c r="AV388" s="499" t="s">
        <v>83</v>
      </c>
      <c r="AW388" s="499" t="s">
        <v>4</v>
      </c>
      <c r="AX388" s="499" t="s">
        <v>81</v>
      </c>
      <c r="AY388" s="506" t="s">
        <v>155</v>
      </c>
    </row>
    <row r="389" spans="1:65" s="12" customFormat="1" ht="25.9" customHeight="1">
      <c r="B389" s="167"/>
      <c r="C389" s="168"/>
      <c r="D389" s="169" t="s">
        <v>72</v>
      </c>
      <c r="E389" s="170" t="s">
        <v>309</v>
      </c>
      <c r="F389" s="170" t="s">
        <v>310</v>
      </c>
      <c r="G389" s="168"/>
      <c r="H389" s="168"/>
      <c r="I389" s="171"/>
      <c r="J389" s="172">
        <f>BK389</f>
        <v>0</v>
      </c>
      <c r="K389" s="168"/>
      <c r="L389" s="173"/>
      <c r="M389" s="174"/>
      <c r="N389" s="175"/>
      <c r="O389" s="175"/>
      <c r="P389" s="176">
        <f>P390+P393+P402+P414</f>
        <v>0</v>
      </c>
      <c r="Q389" s="175"/>
      <c r="R389" s="176">
        <f>R390+R393+R402+R414</f>
        <v>0</v>
      </c>
      <c r="S389" s="175"/>
      <c r="T389" s="177">
        <f>T390+T393+T402+T414</f>
        <v>0</v>
      </c>
      <c r="AR389" s="178" t="s">
        <v>83</v>
      </c>
      <c r="AT389" s="179" t="s">
        <v>72</v>
      </c>
      <c r="AU389" s="179" t="s">
        <v>73</v>
      </c>
      <c r="AY389" s="178" t="s">
        <v>155</v>
      </c>
      <c r="BK389" s="180">
        <f>BK390+BK393+BK402+BK414</f>
        <v>0</v>
      </c>
    </row>
    <row r="390" spans="1:65" s="12" customFormat="1" ht="22.9" customHeight="1">
      <c r="B390" s="167"/>
      <c r="C390" s="168"/>
      <c r="D390" s="169" t="s">
        <v>72</v>
      </c>
      <c r="E390" s="181" t="s">
        <v>984</v>
      </c>
      <c r="F390" s="181" t="s">
        <v>985</v>
      </c>
      <c r="G390" s="168"/>
      <c r="H390" s="168"/>
      <c r="I390" s="171"/>
      <c r="J390" s="182">
        <f>BK390</f>
        <v>0</v>
      </c>
      <c r="K390" s="168"/>
      <c r="L390" s="173"/>
      <c r="M390" s="174"/>
      <c r="N390" s="175"/>
      <c r="O390" s="175"/>
      <c r="P390" s="176">
        <f>SUM(P391:P392)</f>
        <v>0</v>
      </c>
      <c r="Q390" s="175"/>
      <c r="R390" s="176">
        <f>SUM(R391:R392)</f>
        <v>0</v>
      </c>
      <c r="S390" s="175"/>
      <c r="T390" s="177">
        <f>SUM(T391:T392)</f>
        <v>0</v>
      </c>
      <c r="AR390" s="178" t="s">
        <v>83</v>
      </c>
      <c r="AT390" s="179" t="s">
        <v>72</v>
      </c>
      <c r="AU390" s="179" t="s">
        <v>81</v>
      </c>
      <c r="AY390" s="178" t="s">
        <v>155</v>
      </c>
      <c r="BK390" s="180">
        <f>SUM(BK391:BK392)</f>
        <v>0</v>
      </c>
    </row>
    <row r="391" spans="1:65" s="2" customFormat="1" ht="24.2" customHeight="1">
      <c r="A391" s="31"/>
      <c r="B391" s="32"/>
      <c r="C391" s="183" t="s">
        <v>461</v>
      </c>
      <c r="D391" s="183" t="s">
        <v>157</v>
      </c>
      <c r="E391" s="184" t="s">
        <v>986</v>
      </c>
      <c r="F391" s="185" t="s">
        <v>987</v>
      </c>
      <c r="G391" s="186" t="s">
        <v>173</v>
      </c>
      <c r="H391" s="187">
        <v>12</v>
      </c>
      <c r="I391" s="188"/>
      <c r="J391" s="189">
        <f>ROUND(I391*H391,2)</f>
        <v>0</v>
      </c>
      <c r="K391" s="185" t="s">
        <v>161</v>
      </c>
      <c r="L391" s="36"/>
      <c r="M391" s="190" t="s">
        <v>1</v>
      </c>
      <c r="N391" s="191" t="s">
        <v>38</v>
      </c>
      <c r="O391" s="68"/>
      <c r="P391" s="192">
        <f>O391*H391</f>
        <v>0</v>
      </c>
      <c r="Q391" s="192">
        <v>0</v>
      </c>
      <c r="R391" s="192">
        <f>Q391*H391</f>
        <v>0</v>
      </c>
      <c r="S391" s="192">
        <v>0</v>
      </c>
      <c r="T391" s="193">
        <f>S391*H391</f>
        <v>0</v>
      </c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R391" s="194" t="s">
        <v>206</v>
      </c>
      <c r="AT391" s="194" t="s">
        <v>157</v>
      </c>
      <c r="AU391" s="194" t="s">
        <v>83</v>
      </c>
      <c r="AY391" s="14" t="s">
        <v>155</v>
      </c>
      <c r="BE391" s="195">
        <f>IF(N391="základní",J391,0)</f>
        <v>0</v>
      </c>
      <c r="BF391" s="195">
        <f>IF(N391="snížená",J391,0)</f>
        <v>0</v>
      </c>
      <c r="BG391" s="195">
        <f>IF(N391="zákl. přenesená",J391,0)</f>
        <v>0</v>
      </c>
      <c r="BH391" s="195">
        <f>IF(N391="sníž. přenesená",J391,0)</f>
        <v>0</v>
      </c>
      <c r="BI391" s="195">
        <f>IF(N391="nulová",J391,0)</f>
        <v>0</v>
      </c>
      <c r="BJ391" s="14" t="s">
        <v>81</v>
      </c>
      <c r="BK391" s="195">
        <f>ROUND(I391*H391,2)</f>
        <v>0</v>
      </c>
      <c r="BL391" s="14" t="s">
        <v>206</v>
      </c>
      <c r="BM391" s="194" t="s">
        <v>988</v>
      </c>
    </row>
    <row r="392" spans="1:65" s="2" customFormat="1">
      <c r="A392" s="31"/>
      <c r="B392" s="32"/>
      <c r="C392" s="33"/>
      <c r="D392" s="196" t="s">
        <v>163</v>
      </c>
      <c r="E392" s="33"/>
      <c r="F392" s="197" t="s">
        <v>989</v>
      </c>
      <c r="G392" s="33"/>
      <c r="H392" s="33"/>
      <c r="I392" s="198"/>
      <c r="J392" s="33"/>
      <c r="K392" s="33"/>
      <c r="L392" s="36"/>
      <c r="M392" s="199"/>
      <c r="N392" s="200"/>
      <c r="O392" s="68"/>
      <c r="P392" s="68"/>
      <c r="Q392" s="68"/>
      <c r="R392" s="68"/>
      <c r="S392" s="68"/>
      <c r="T392" s="69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T392" s="14" t="s">
        <v>163</v>
      </c>
      <c r="AU392" s="14" t="s">
        <v>83</v>
      </c>
    </row>
    <row r="393" spans="1:65" s="12" customFormat="1" ht="22.9" customHeight="1">
      <c r="B393" s="167"/>
      <c r="C393" s="168"/>
      <c r="D393" s="169" t="s">
        <v>72</v>
      </c>
      <c r="E393" s="181" t="s">
        <v>311</v>
      </c>
      <c r="F393" s="181" t="s">
        <v>312</v>
      </c>
      <c r="G393" s="168"/>
      <c r="H393" s="168"/>
      <c r="I393" s="171"/>
      <c r="J393" s="182">
        <f>BK393</f>
        <v>0</v>
      </c>
      <c r="K393" s="168"/>
      <c r="L393" s="173"/>
      <c r="M393" s="174"/>
      <c r="N393" s="175"/>
      <c r="O393" s="175"/>
      <c r="P393" s="176">
        <f>SUM(P394:P401)</f>
        <v>0</v>
      </c>
      <c r="Q393" s="175"/>
      <c r="R393" s="176">
        <f>SUM(R394:R401)</f>
        <v>0</v>
      </c>
      <c r="S393" s="175"/>
      <c r="T393" s="177">
        <f>SUM(T394:T401)</f>
        <v>0</v>
      </c>
      <c r="AR393" s="178" t="s">
        <v>83</v>
      </c>
      <c r="AT393" s="179" t="s">
        <v>72</v>
      </c>
      <c r="AU393" s="179" t="s">
        <v>81</v>
      </c>
      <c r="AY393" s="178" t="s">
        <v>155</v>
      </c>
      <c r="BK393" s="180">
        <f>SUM(BK394:BK401)</f>
        <v>0</v>
      </c>
    </row>
    <row r="394" spans="1:65" s="2" customFormat="1" ht="37.9" customHeight="1">
      <c r="A394" s="31"/>
      <c r="B394" s="32"/>
      <c r="C394" s="183" t="s">
        <v>841</v>
      </c>
      <c r="D394" s="183" t="s">
        <v>157</v>
      </c>
      <c r="E394" s="184" t="s">
        <v>313</v>
      </c>
      <c r="F394" s="185" t="s">
        <v>314</v>
      </c>
      <c r="G394" s="186" t="s">
        <v>290</v>
      </c>
      <c r="H394" s="187">
        <v>20</v>
      </c>
      <c r="I394" s="188"/>
      <c r="J394" s="189">
        <f>ROUND(I394*H394,2)</f>
        <v>0</v>
      </c>
      <c r="K394" s="185" t="s">
        <v>1</v>
      </c>
      <c r="L394" s="36"/>
      <c r="M394" s="190" t="s">
        <v>1</v>
      </c>
      <c r="N394" s="191" t="s">
        <v>38</v>
      </c>
      <c r="O394" s="68"/>
      <c r="P394" s="192">
        <f>O394*H394</f>
        <v>0</v>
      </c>
      <c r="Q394" s="192">
        <v>0</v>
      </c>
      <c r="R394" s="192">
        <f>Q394*H394</f>
        <v>0</v>
      </c>
      <c r="S394" s="192">
        <v>0</v>
      </c>
      <c r="T394" s="193">
        <f>S394*H394</f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94" t="s">
        <v>206</v>
      </c>
      <c r="AT394" s="194" t="s">
        <v>157</v>
      </c>
      <c r="AU394" s="194" t="s">
        <v>83</v>
      </c>
      <c r="AY394" s="14" t="s">
        <v>155</v>
      </c>
      <c r="BE394" s="195">
        <f>IF(N394="základní",J394,0)</f>
        <v>0</v>
      </c>
      <c r="BF394" s="195">
        <f>IF(N394="snížená",J394,0)</f>
        <v>0</v>
      </c>
      <c r="BG394" s="195">
        <f>IF(N394="zákl. přenesená",J394,0)</f>
        <v>0</v>
      </c>
      <c r="BH394" s="195">
        <f>IF(N394="sníž. přenesená",J394,0)</f>
        <v>0</v>
      </c>
      <c r="BI394" s="195">
        <f>IF(N394="nulová",J394,0)</f>
        <v>0</v>
      </c>
      <c r="BJ394" s="14" t="s">
        <v>81</v>
      </c>
      <c r="BK394" s="195">
        <f>ROUND(I394*H394,2)</f>
        <v>0</v>
      </c>
      <c r="BL394" s="14" t="s">
        <v>206</v>
      </c>
      <c r="BM394" s="194" t="s">
        <v>990</v>
      </c>
    </row>
    <row r="395" spans="1:65" s="2" customFormat="1" ht="19.5">
      <c r="A395" s="31"/>
      <c r="B395" s="32"/>
      <c r="C395" s="33"/>
      <c r="D395" s="201" t="s">
        <v>168</v>
      </c>
      <c r="E395" s="33"/>
      <c r="F395" s="202" t="s">
        <v>317</v>
      </c>
      <c r="G395" s="33"/>
      <c r="H395" s="33"/>
      <c r="I395" s="198"/>
      <c r="J395" s="33"/>
      <c r="K395" s="33"/>
      <c r="L395" s="36"/>
      <c r="M395" s="199"/>
      <c r="N395" s="200"/>
      <c r="O395" s="68"/>
      <c r="P395" s="68"/>
      <c r="Q395" s="68"/>
      <c r="R395" s="68"/>
      <c r="S395" s="68"/>
      <c r="T395" s="69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T395" s="14" t="s">
        <v>168</v>
      </c>
      <c r="AU395" s="14" t="s">
        <v>83</v>
      </c>
    </row>
    <row r="396" spans="1:65" s="2" customFormat="1" ht="18.75" customHeight="1">
      <c r="A396" s="31"/>
      <c r="B396" s="32"/>
      <c r="C396" s="256" t="s">
        <v>991</v>
      </c>
      <c r="D396" s="256" t="s">
        <v>232</v>
      </c>
      <c r="E396" s="257" t="s">
        <v>319</v>
      </c>
      <c r="F396" s="258" t="s">
        <v>320</v>
      </c>
      <c r="G396" s="259" t="s">
        <v>173</v>
      </c>
      <c r="H396" s="260">
        <v>20</v>
      </c>
      <c r="I396" s="208"/>
      <c r="J396" s="209">
        <f>ROUND(I396*H396,2)</f>
        <v>0</v>
      </c>
      <c r="K396" s="205" t="s">
        <v>1</v>
      </c>
      <c r="L396" s="210"/>
      <c r="M396" s="211" t="s">
        <v>1</v>
      </c>
      <c r="N396" s="212" t="s">
        <v>38</v>
      </c>
      <c r="O396" s="68"/>
      <c r="P396" s="192">
        <f>O396*H396</f>
        <v>0</v>
      </c>
      <c r="Q396" s="192">
        <v>0</v>
      </c>
      <c r="R396" s="192">
        <f>Q396*H396</f>
        <v>0</v>
      </c>
      <c r="S396" s="192">
        <v>0</v>
      </c>
      <c r="T396" s="193">
        <f>S396*H396</f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94" t="s">
        <v>253</v>
      </c>
      <c r="AT396" s="194" t="s">
        <v>232</v>
      </c>
      <c r="AU396" s="194" t="s">
        <v>83</v>
      </c>
      <c r="AY396" s="14" t="s">
        <v>155</v>
      </c>
      <c r="BE396" s="195">
        <f>IF(N396="základní",J396,0)</f>
        <v>0</v>
      </c>
      <c r="BF396" s="195">
        <f>IF(N396="snížená",J396,0)</f>
        <v>0</v>
      </c>
      <c r="BG396" s="195">
        <f>IF(N396="zákl. přenesená",J396,0)</f>
        <v>0</v>
      </c>
      <c r="BH396" s="195">
        <f>IF(N396="sníž. přenesená",J396,0)</f>
        <v>0</v>
      </c>
      <c r="BI396" s="195">
        <f>IF(N396="nulová",J396,0)</f>
        <v>0</v>
      </c>
      <c r="BJ396" s="14" t="s">
        <v>81</v>
      </c>
      <c r="BK396" s="195">
        <f>ROUND(I396*H396,2)</f>
        <v>0</v>
      </c>
      <c r="BL396" s="14" t="s">
        <v>206</v>
      </c>
      <c r="BM396" s="194" t="s">
        <v>992</v>
      </c>
    </row>
    <row r="397" spans="1:65" s="2" customFormat="1" ht="16.5" customHeight="1">
      <c r="A397" s="31"/>
      <c r="B397" s="32"/>
      <c r="C397" s="183" t="s">
        <v>993</v>
      </c>
      <c r="D397" s="183" t="s">
        <v>157</v>
      </c>
      <c r="E397" s="184" t="s">
        <v>327</v>
      </c>
      <c r="F397" s="185" t="s">
        <v>328</v>
      </c>
      <c r="G397" s="186" t="s">
        <v>290</v>
      </c>
      <c r="H397" s="187">
        <v>4</v>
      </c>
      <c r="I397" s="188"/>
      <c r="J397" s="189">
        <f>ROUND(I397*H397,2)</f>
        <v>0</v>
      </c>
      <c r="K397" s="185" t="s">
        <v>1</v>
      </c>
      <c r="L397" s="36"/>
      <c r="M397" s="190" t="s">
        <v>1</v>
      </c>
      <c r="N397" s="191" t="s">
        <v>38</v>
      </c>
      <c r="O397" s="68"/>
      <c r="P397" s="192">
        <f>O397*H397</f>
        <v>0</v>
      </c>
      <c r="Q397" s="192">
        <v>0</v>
      </c>
      <c r="R397" s="192">
        <f>Q397*H397</f>
        <v>0</v>
      </c>
      <c r="S397" s="192">
        <v>0</v>
      </c>
      <c r="T397" s="193">
        <f>S397*H397</f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94" t="s">
        <v>206</v>
      </c>
      <c r="AT397" s="194" t="s">
        <v>157</v>
      </c>
      <c r="AU397" s="194" t="s">
        <v>83</v>
      </c>
      <c r="AY397" s="14" t="s">
        <v>155</v>
      </c>
      <c r="BE397" s="195">
        <f>IF(N397="základní",J397,0)</f>
        <v>0</v>
      </c>
      <c r="BF397" s="195">
        <f>IF(N397="snížená",J397,0)</f>
        <v>0</v>
      </c>
      <c r="BG397" s="195">
        <f>IF(N397="zákl. přenesená",J397,0)</f>
        <v>0</v>
      </c>
      <c r="BH397" s="195">
        <f>IF(N397="sníž. přenesená",J397,0)</f>
        <v>0</v>
      </c>
      <c r="BI397" s="195">
        <f>IF(N397="nulová",J397,0)</f>
        <v>0</v>
      </c>
      <c r="BJ397" s="14" t="s">
        <v>81</v>
      </c>
      <c r="BK397" s="195">
        <f>ROUND(I397*H397,2)</f>
        <v>0</v>
      </c>
      <c r="BL397" s="14" t="s">
        <v>206</v>
      </c>
      <c r="BM397" s="194" t="s">
        <v>994</v>
      </c>
    </row>
    <row r="398" spans="1:65" s="2" customFormat="1" ht="29.25">
      <c r="A398" s="31"/>
      <c r="B398" s="32"/>
      <c r="C398" s="33"/>
      <c r="D398" s="201" t="s">
        <v>168</v>
      </c>
      <c r="E398" s="33"/>
      <c r="F398" s="202" t="s">
        <v>330</v>
      </c>
      <c r="G398" s="33"/>
      <c r="H398" s="33"/>
      <c r="I398" s="198"/>
      <c r="J398" s="33"/>
      <c r="K398" s="33"/>
      <c r="L398" s="36"/>
      <c r="M398" s="199"/>
      <c r="N398" s="200"/>
      <c r="O398" s="68"/>
      <c r="P398" s="68"/>
      <c r="Q398" s="68"/>
      <c r="R398" s="68"/>
      <c r="S398" s="68"/>
      <c r="T398" s="69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T398" s="14" t="s">
        <v>168</v>
      </c>
      <c r="AU398" s="14" t="s">
        <v>83</v>
      </c>
    </row>
    <row r="399" spans="1:65" s="2" customFormat="1" ht="16.5" customHeight="1">
      <c r="A399" s="31"/>
      <c r="B399" s="32"/>
      <c r="C399" s="251" t="s">
        <v>845</v>
      </c>
      <c r="D399" s="251" t="s">
        <v>232</v>
      </c>
      <c r="E399" s="252" t="s">
        <v>322</v>
      </c>
      <c r="F399" s="261" t="s">
        <v>323</v>
      </c>
      <c r="G399" s="254" t="s">
        <v>290</v>
      </c>
      <c r="H399" s="262">
        <v>4</v>
      </c>
      <c r="I399" s="240"/>
      <c r="J399" s="209">
        <f>ROUND(I399*H399,2)</f>
        <v>0</v>
      </c>
      <c r="K399" s="205" t="s">
        <v>1</v>
      </c>
      <c r="L399" s="210"/>
      <c r="M399" s="211" t="s">
        <v>1</v>
      </c>
      <c r="N399" s="212" t="s">
        <v>38</v>
      </c>
      <c r="O399" s="68"/>
      <c r="P399" s="192">
        <f>O399*H399</f>
        <v>0</v>
      </c>
      <c r="Q399" s="192">
        <v>0</v>
      </c>
      <c r="R399" s="192">
        <f>Q399*H399</f>
        <v>0</v>
      </c>
      <c r="S399" s="192">
        <v>0</v>
      </c>
      <c r="T399" s="193">
        <f>S399*H399</f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94" t="s">
        <v>253</v>
      </c>
      <c r="AT399" s="194" t="s">
        <v>232</v>
      </c>
      <c r="AU399" s="194" t="s">
        <v>83</v>
      </c>
      <c r="AY399" s="14" t="s">
        <v>155</v>
      </c>
      <c r="BE399" s="195">
        <f>IF(N399="základní",J399,0)</f>
        <v>0</v>
      </c>
      <c r="BF399" s="195">
        <f>IF(N399="snížená",J399,0)</f>
        <v>0</v>
      </c>
      <c r="BG399" s="195">
        <f>IF(N399="zákl. přenesená",J399,0)</f>
        <v>0</v>
      </c>
      <c r="BH399" s="195">
        <f>IF(N399="sníž. přenesená",J399,0)</f>
        <v>0</v>
      </c>
      <c r="BI399" s="195">
        <f>IF(N399="nulová",J399,0)</f>
        <v>0</v>
      </c>
      <c r="BJ399" s="14" t="s">
        <v>81</v>
      </c>
      <c r="BK399" s="195">
        <f>ROUND(I399*H399,2)</f>
        <v>0</v>
      </c>
      <c r="BL399" s="14" t="s">
        <v>206</v>
      </c>
      <c r="BM399" s="194" t="s">
        <v>995</v>
      </c>
    </row>
    <row r="400" spans="1:65" s="2" customFormat="1" ht="29.25">
      <c r="A400" s="31"/>
      <c r="B400" s="32"/>
      <c r="C400" s="33"/>
      <c r="D400" s="201" t="s">
        <v>168</v>
      </c>
      <c r="E400" s="33"/>
      <c r="F400" s="202" t="s">
        <v>325</v>
      </c>
      <c r="G400" s="33"/>
      <c r="H400" s="33"/>
      <c r="I400" s="198"/>
      <c r="J400" s="33"/>
      <c r="K400" s="33"/>
      <c r="L400" s="36"/>
      <c r="M400" s="199"/>
      <c r="N400" s="200"/>
      <c r="O400" s="68"/>
      <c r="P400" s="68"/>
      <c r="Q400" s="68"/>
      <c r="R400" s="68"/>
      <c r="S400" s="68"/>
      <c r="T400" s="69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T400" s="14" t="s">
        <v>168</v>
      </c>
      <c r="AU400" s="14" t="s">
        <v>83</v>
      </c>
    </row>
    <row r="401" spans="1:65" s="2" customFormat="1" ht="16.5" customHeight="1">
      <c r="A401" s="31"/>
      <c r="B401" s="32"/>
      <c r="C401" s="183" t="s">
        <v>850</v>
      </c>
      <c r="D401" s="183" t="s">
        <v>157</v>
      </c>
      <c r="E401" s="184" t="s">
        <v>332</v>
      </c>
      <c r="F401" s="185" t="s">
        <v>333</v>
      </c>
      <c r="G401" s="186" t="s">
        <v>334</v>
      </c>
      <c r="H401" s="187">
        <v>1</v>
      </c>
      <c r="I401" s="188"/>
      <c r="J401" s="189">
        <f>ROUND(I401*H401,2)</f>
        <v>0</v>
      </c>
      <c r="K401" s="185" t="s">
        <v>1</v>
      </c>
      <c r="L401" s="36"/>
      <c r="M401" s="190" t="s">
        <v>1</v>
      </c>
      <c r="N401" s="191" t="s">
        <v>38</v>
      </c>
      <c r="O401" s="68"/>
      <c r="P401" s="192">
        <f>O401*H401</f>
        <v>0</v>
      </c>
      <c r="Q401" s="192">
        <v>0</v>
      </c>
      <c r="R401" s="192">
        <f>Q401*H401</f>
        <v>0</v>
      </c>
      <c r="S401" s="192">
        <v>0</v>
      </c>
      <c r="T401" s="193">
        <f>S401*H401</f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94" t="s">
        <v>206</v>
      </c>
      <c r="AT401" s="194" t="s">
        <v>157</v>
      </c>
      <c r="AU401" s="194" t="s">
        <v>83</v>
      </c>
      <c r="AY401" s="14" t="s">
        <v>155</v>
      </c>
      <c r="BE401" s="195">
        <f>IF(N401="základní",J401,0)</f>
        <v>0</v>
      </c>
      <c r="BF401" s="195">
        <f>IF(N401="snížená",J401,0)</f>
        <v>0</v>
      </c>
      <c r="BG401" s="195">
        <f>IF(N401="zákl. přenesená",J401,0)</f>
        <v>0</v>
      </c>
      <c r="BH401" s="195">
        <f>IF(N401="sníž. přenesená",J401,0)</f>
        <v>0</v>
      </c>
      <c r="BI401" s="195">
        <f>IF(N401="nulová",J401,0)</f>
        <v>0</v>
      </c>
      <c r="BJ401" s="14" t="s">
        <v>81</v>
      </c>
      <c r="BK401" s="195">
        <f>ROUND(I401*H401,2)</f>
        <v>0</v>
      </c>
      <c r="BL401" s="14" t="s">
        <v>206</v>
      </c>
      <c r="BM401" s="194" t="s">
        <v>996</v>
      </c>
    </row>
    <row r="402" spans="1:65" s="12" customFormat="1" ht="22.9" customHeight="1">
      <c r="B402" s="167"/>
      <c r="C402" s="168"/>
      <c r="D402" s="169" t="s">
        <v>72</v>
      </c>
      <c r="E402" s="181" t="s">
        <v>997</v>
      </c>
      <c r="F402" s="181" t="s">
        <v>998</v>
      </c>
      <c r="G402" s="168"/>
      <c r="H402" s="168"/>
      <c r="I402" s="171"/>
      <c r="J402" s="182">
        <f>BK402</f>
        <v>0</v>
      </c>
      <c r="K402" s="168"/>
      <c r="L402" s="173"/>
      <c r="M402" s="174"/>
      <c r="N402" s="175"/>
      <c r="O402" s="175"/>
      <c r="P402" s="176">
        <f>SUM(P403:P413)</f>
        <v>0</v>
      </c>
      <c r="Q402" s="175"/>
      <c r="R402" s="176">
        <f>SUM(R403:R413)</f>
        <v>0</v>
      </c>
      <c r="S402" s="175"/>
      <c r="T402" s="177">
        <f>SUM(T403:T413)</f>
        <v>0</v>
      </c>
      <c r="AR402" s="178" t="s">
        <v>83</v>
      </c>
      <c r="AT402" s="179" t="s">
        <v>72</v>
      </c>
      <c r="AU402" s="179" t="s">
        <v>81</v>
      </c>
      <c r="AY402" s="178" t="s">
        <v>155</v>
      </c>
      <c r="BK402" s="180">
        <f>SUM(BK403:BK413)</f>
        <v>0</v>
      </c>
    </row>
    <row r="403" spans="1:65" s="2" customFormat="1" ht="37.9" customHeight="1">
      <c r="A403" s="31"/>
      <c r="B403" s="32"/>
      <c r="C403" s="183" t="s">
        <v>999</v>
      </c>
      <c r="D403" s="183" t="s">
        <v>157</v>
      </c>
      <c r="E403" s="184" t="s">
        <v>1000</v>
      </c>
      <c r="F403" s="185" t="s">
        <v>1001</v>
      </c>
      <c r="G403" s="186" t="s">
        <v>290</v>
      </c>
      <c r="H403" s="187">
        <v>96</v>
      </c>
      <c r="I403" s="188"/>
      <c r="J403" s="189">
        <f>ROUND(I403*H403,2)</f>
        <v>0</v>
      </c>
      <c r="K403" s="185" t="s">
        <v>161</v>
      </c>
      <c r="L403" s="36"/>
      <c r="M403" s="190" t="s">
        <v>1</v>
      </c>
      <c r="N403" s="191" t="s">
        <v>38</v>
      </c>
      <c r="O403" s="68"/>
      <c r="P403" s="192">
        <f>O403*H403</f>
        <v>0</v>
      </c>
      <c r="Q403" s="192">
        <v>0</v>
      </c>
      <c r="R403" s="192">
        <f>Q403*H403</f>
        <v>0</v>
      </c>
      <c r="S403" s="192">
        <v>0</v>
      </c>
      <c r="T403" s="193">
        <f>S403*H403</f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94" t="s">
        <v>206</v>
      </c>
      <c r="AT403" s="194" t="s">
        <v>157</v>
      </c>
      <c r="AU403" s="194" t="s">
        <v>83</v>
      </c>
      <c r="AY403" s="14" t="s">
        <v>155</v>
      </c>
      <c r="BE403" s="195">
        <f>IF(N403="základní",J403,0)</f>
        <v>0</v>
      </c>
      <c r="BF403" s="195">
        <f>IF(N403="snížená",J403,0)</f>
        <v>0</v>
      </c>
      <c r="BG403" s="195">
        <f>IF(N403="zákl. přenesená",J403,0)</f>
        <v>0</v>
      </c>
      <c r="BH403" s="195">
        <f>IF(N403="sníž. přenesená",J403,0)</f>
        <v>0</v>
      </c>
      <c r="BI403" s="195">
        <f>IF(N403="nulová",J403,0)</f>
        <v>0</v>
      </c>
      <c r="BJ403" s="14" t="s">
        <v>81</v>
      </c>
      <c r="BK403" s="195">
        <f>ROUND(I403*H403,2)</f>
        <v>0</v>
      </c>
      <c r="BL403" s="14" t="s">
        <v>206</v>
      </c>
      <c r="BM403" s="194" t="s">
        <v>1002</v>
      </c>
    </row>
    <row r="404" spans="1:65" s="2" customFormat="1">
      <c r="A404" s="31"/>
      <c r="B404" s="32"/>
      <c r="C404" s="33"/>
      <c r="D404" s="196" t="s">
        <v>163</v>
      </c>
      <c r="E404" s="33"/>
      <c r="F404" s="197" t="s">
        <v>1003</v>
      </c>
      <c r="G404" s="33"/>
      <c r="H404" s="33"/>
      <c r="I404" s="198"/>
      <c r="J404" s="33"/>
      <c r="K404" s="33"/>
      <c r="L404" s="36"/>
      <c r="M404" s="199"/>
      <c r="N404" s="200"/>
      <c r="O404" s="68"/>
      <c r="P404" s="68"/>
      <c r="Q404" s="68"/>
      <c r="R404" s="68"/>
      <c r="S404" s="68"/>
      <c r="T404" s="69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T404" s="14" t="s">
        <v>163</v>
      </c>
      <c r="AU404" s="14" t="s">
        <v>83</v>
      </c>
    </row>
    <row r="405" spans="1:65" s="2" customFormat="1" ht="16.5" customHeight="1">
      <c r="A405" s="31"/>
      <c r="B405" s="32"/>
      <c r="C405" s="203" t="s">
        <v>466</v>
      </c>
      <c r="D405" s="203" t="s">
        <v>232</v>
      </c>
      <c r="E405" s="204" t="s">
        <v>1004</v>
      </c>
      <c r="F405" s="205" t="s">
        <v>1005</v>
      </c>
      <c r="G405" s="206" t="s">
        <v>290</v>
      </c>
      <c r="H405" s="207">
        <v>96</v>
      </c>
      <c r="I405" s="208"/>
      <c r="J405" s="209">
        <f>ROUND(I405*H405,2)</f>
        <v>0</v>
      </c>
      <c r="K405" s="205" t="s">
        <v>161</v>
      </c>
      <c r="L405" s="210"/>
      <c r="M405" s="211" t="s">
        <v>1</v>
      </c>
      <c r="N405" s="212" t="s">
        <v>38</v>
      </c>
      <c r="O405" s="68"/>
      <c r="P405" s="192">
        <f>O405*H405</f>
        <v>0</v>
      </c>
      <c r="Q405" s="192">
        <v>0</v>
      </c>
      <c r="R405" s="192">
        <f>Q405*H405</f>
        <v>0</v>
      </c>
      <c r="S405" s="192">
        <v>0</v>
      </c>
      <c r="T405" s="193">
        <f>S405*H405</f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94" t="s">
        <v>253</v>
      </c>
      <c r="AT405" s="194" t="s">
        <v>232</v>
      </c>
      <c r="AU405" s="194" t="s">
        <v>83</v>
      </c>
      <c r="AY405" s="14" t="s">
        <v>155</v>
      </c>
      <c r="BE405" s="195">
        <f>IF(N405="základní",J405,0)</f>
        <v>0</v>
      </c>
      <c r="BF405" s="195">
        <f>IF(N405="snížená",J405,0)</f>
        <v>0</v>
      </c>
      <c r="BG405" s="195">
        <f>IF(N405="zákl. přenesená",J405,0)</f>
        <v>0</v>
      </c>
      <c r="BH405" s="195">
        <f>IF(N405="sníž. přenesená",J405,0)</f>
        <v>0</v>
      </c>
      <c r="BI405" s="195">
        <f>IF(N405="nulová",J405,0)</f>
        <v>0</v>
      </c>
      <c r="BJ405" s="14" t="s">
        <v>81</v>
      </c>
      <c r="BK405" s="195">
        <f>ROUND(I405*H405,2)</f>
        <v>0</v>
      </c>
      <c r="BL405" s="14" t="s">
        <v>206</v>
      </c>
      <c r="BM405" s="194" t="s">
        <v>1006</v>
      </c>
    </row>
    <row r="406" spans="1:65" s="2" customFormat="1" ht="33" customHeight="1">
      <c r="A406" s="31"/>
      <c r="B406" s="32"/>
      <c r="C406" s="203" t="s">
        <v>1007</v>
      </c>
      <c r="D406" s="203" t="s">
        <v>232</v>
      </c>
      <c r="E406" s="204" t="s">
        <v>1008</v>
      </c>
      <c r="F406" s="205" t="s">
        <v>1009</v>
      </c>
      <c r="G406" s="206" t="s">
        <v>290</v>
      </c>
      <c r="H406" s="207">
        <v>48</v>
      </c>
      <c r="I406" s="208"/>
      <c r="J406" s="209">
        <f>ROUND(I406*H406,2)</f>
        <v>0</v>
      </c>
      <c r="K406" s="205" t="s">
        <v>161</v>
      </c>
      <c r="L406" s="210"/>
      <c r="M406" s="211" t="s">
        <v>1</v>
      </c>
      <c r="N406" s="212" t="s">
        <v>38</v>
      </c>
      <c r="O406" s="68"/>
      <c r="P406" s="192">
        <f>O406*H406</f>
        <v>0</v>
      </c>
      <c r="Q406" s="192">
        <v>0</v>
      </c>
      <c r="R406" s="192">
        <f>Q406*H406</f>
        <v>0</v>
      </c>
      <c r="S406" s="192">
        <v>0</v>
      </c>
      <c r="T406" s="193">
        <f>S406*H406</f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94" t="s">
        <v>253</v>
      </c>
      <c r="AT406" s="194" t="s">
        <v>232</v>
      </c>
      <c r="AU406" s="194" t="s">
        <v>83</v>
      </c>
      <c r="AY406" s="14" t="s">
        <v>155</v>
      </c>
      <c r="BE406" s="195">
        <f>IF(N406="základní",J406,0)</f>
        <v>0</v>
      </c>
      <c r="BF406" s="195">
        <f>IF(N406="snížená",J406,0)</f>
        <v>0</v>
      </c>
      <c r="BG406" s="195">
        <f>IF(N406="zákl. přenesená",J406,0)</f>
        <v>0</v>
      </c>
      <c r="BH406" s="195">
        <f>IF(N406="sníž. přenesená",J406,0)</f>
        <v>0</v>
      </c>
      <c r="BI406" s="195">
        <f>IF(N406="nulová",J406,0)</f>
        <v>0</v>
      </c>
      <c r="BJ406" s="14" t="s">
        <v>81</v>
      </c>
      <c r="BK406" s="195">
        <f>ROUND(I406*H406,2)</f>
        <v>0</v>
      </c>
      <c r="BL406" s="14" t="s">
        <v>206</v>
      </c>
      <c r="BM406" s="194" t="s">
        <v>1010</v>
      </c>
    </row>
    <row r="407" spans="1:65" s="2" customFormat="1" ht="24.2" customHeight="1">
      <c r="A407" s="31"/>
      <c r="B407" s="32"/>
      <c r="C407" s="183" t="s">
        <v>470</v>
      </c>
      <c r="D407" s="183" t="s">
        <v>157</v>
      </c>
      <c r="E407" s="184" t="s">
        <v>1011</v>
      </c>
      <c r="F407" s="185" t="s">
        <v>1012</v>
      </c>
      <c r="G407" s="186" t="s">
        <v>173</v>
      </c>
      <c r="H407" s="187">
        <v>2450</v>
      </c>
      <c r="I407" s="188"/>
      <c r="J407" s="189">
        <f>ROUND(I407*H407,2)</f>
        <v>0</v>
      </c>
      <c r="K407" s="185" t="s">
        <v>161</v>
      </c>
      <c r="L407" s="36"/>
      <c r="M407" s="190" t="s">
        <v>1</v>
      </c>
      <c r="N407" s="191" t="s">
        <v>38</v>
      </c>
      <c r="O407" s="68"/>
      <c r="P407" s="192">
        <f>O407*H407</f>
        <v>0</v>
      </c>
      <c r="Q407" s="192">
        <v>0</v>
      </c>
      <c r="R407" s="192">
        <f>Q407*H407</f>
        <v>0</v>
      </c>
      <c r="S407" s="192">
        <v>0</v>
      </c>
      <c r="T407" s="193">
        <f>S407*H407</f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94" t="s">
        <v>206</v>
      </c>
      <c r="AT407" s="194" t="s">
        <v>157</v>
      </c>
      <c r="AU407" s="194" t="s">
        <v>83</v>
      </c>
      <c r="AY407" s="14" t="s">
        <v>155</v>
      </c>
      <c r="BE407" s="195">
        <f>IF(N407="základní",J407,0)</f>
        <v>0</v>
      </c>
      <c r="BF407" s="195">
        <f>IF(N407="snížená",J407,0)</f>
        <v>0</v>
      </c>
      <c r="BG407" s="195">
        <f>IF(N407="zákl. přenesená",J407,0)</f>
        <v>0</v>
      </c>
      <c r="BH407" s="195">
        <f>IF(N407="sníž. přenesená",J407,0)</f>
        <v>0</v>
      </c>
      <c r="BI407" s="195">
        <f>IF(N407="nulová",J407,0)</f>
        <v>0</v>
      </c>
      <c r="BJ407" s="14" t="s">
        <v>81</v>
      </c>
      <c r="BK407" s="195">
        <f>ROUND(I407*H407,2)</f>
        <v>0</v>
      </c>
      <c r="BL407" s="14" t="s">
        <v>206</v>
      </c>
      <c r="BM407" s="194" t="s">
        <v>1013</v>
      </c>
    </row>
    <row r="408" spans="1:65" s="2" customFormat="1">
      <c r="A408" s="31"/>
      <c r="B408" s="32"/>
      <c r="C408" s="33"/>
      <c r="D408" s="196" t="s">
        <v>163</v>
      </c>
      <c r="E408" s="33"/>
      <c r="F408" s="197" t="s">
        <v>1014</v>
      </c>
      <c r="G408" s="33"/>
      <c r="H408" s="33"/>
      <c r="I408" s="198"/>
      <c r="J408" s="33"/>
      <c r="K408" s="33"/>
      <c r="L408" s="36"/>
      <c r="M408" s="199"/>
      <c r="N408" s="200"/>
      <c r="O408" s="68"/>
      <c r="P408" s="68"/>
      <c r="Q408" s="68"/>
      <c r="R408" s="68"/>
      <c r="S408" s="68"/>
      <c r="T408" s="69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T408" s="14" t="s">
        <v>163</v>
      </c>
      <c r="AU408" s="14" t="s">
        <v>83</v>
      </c>
    </row>
    <row r="409" spans="1:65" s="2" customFormat="1" ht="24.2" customHeight="1">
      <c r="A409" s="31"/>
      <c r="B409" s="32"/>
      <c r="C409" s="203" t="s">
        <v>1015</v>
      </c>
      <c r="D409" s="203" t="s">
        <v>232</v>
      </c>
      <c r="E409" s="204" t="s">
        <v>1016</v>
      </c>
      <c r="F409" s="205" t="s">
        <v>1017</v>
      </c>
      <c r="G409" s="206" t="s">
        <v>173</v>
      </c>
      <c r="H409" s="207">
        <v>2940</v>
      </c>
      <c r="I409" s="208"/>
      <c r="J409" s="209">
        <f>ROUND(I409*H409,2)</f>
        <v>0</v>
      </c>
      <c r="K409" s="205" t="s">
        <v>161</v>
      </c>
      <c r="L409" s="210"/>
      <c r="M409" s="211" t="s">
        <v>1</v>
      </c>
      <c r="N409" s="212" t="s">
        <v>38</v>
      </c>
      <c r="O409" s="68"/>
      <c r="P409" s="192">
        <f>O409*H409</f>
        <v>0</v>
      </c>
      <c r="Q409" s="192">
        <v>0</v>
      </c>
      <c r="R409" s="192">
        <f>Q409*H409</f>
        <v>0</v>
      </c>
      <c r="S409" s="192">
        <v>0</v>
      </c>
      <c r="T409" s="193">
        <f>S409*H409</f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194" t="s">
        <v>253</v>
      </c>
      <c r="AT409" s="194" t="s">
        <v>232</v>
      </c>
      <c r="AU409" s="194" t="s">
        <v>83</v>
      </c>
      <c r="AY409" s="14" t="s">
        <v>155</v>
      </c>
      <c r="BE409" s="195">
        <f>IF(N409="základní",J409,0)</f>
        <v>0</v>
      </c>
      <c r="BF409" s="195">
        <f>IF(N409="snížená",J409,0)</f>
        <v>0</v>
      </c>
      <c r="BG409" s="195">
        <f>IF(N409="zákl. přenesená",J409,0)</f>
        <v>0</v>
      </c>
      <c r="BH409" s="195">
        <f>IF(N409="sníž. přenesená",J409,0)</f>
        <v>0</v>
      </c>
      <c r="BI409" s="195">
        <f>IF(N409="nulová",J409,0)</f>
        <v>0</v>
      </c>
      <c r="BJ409" s="14" t="s">
        <v>81</v>
      </c>
      <c r="BK409" s="195">
        <f>ROUND(I409*H409,2)</f>
        <v>0</v>
      </c>
      <c r="BL409" s="14" t="s">
        <v>206</v>
      </c>
      <c r="BM409" s="194" t="s">
        <v>1018</v>
      </c>
    </row>
    <row r="410" spans="1:65" s="2" customFormat="1" ht="62.65" customHeight="1">
      <c r="A410" s="31"/>
      <c r="B410" s="32"/>
      <c r="C410" s="183" t="s">
        <v>478</v>
      </c>
      <c r="D410" s="183" t="s">
        <v>157</v>
      </c>
      <c r="E410" s="184" t="s">
        <v>1019</v>
      </c>
      <c r="F410" s="185" t="s">
        <v>1020</v>
      </c>
      <c r="G410" s="186" t="s">
        <v>235</v>
      </c>
      <c r="H410" s="187">
        <v>3.4000000000000002E-2</v>
      </c>
      <c r="I410" s="188"/>
      <c r="J410" s="189">
        <f>ROUND(I410*H410,2)</f>
        <v>0</v>
      </c>
      <c r="K410" s="185" t="s">
        <v>161</v>
      </c>
      <c r="L410" s="36"/>
      <c r="M410" s="190" t="s">
        <v>1</v>
      </c>
      <c r="N410" s="191" t="s">
        <v>38</v>
      </c>
      <c r="O410" s="68"/>
      <c r="P410" s="192">
        <f>O410*H410</f>
        <v>0</v>
      </c>
      <c r="Q410" s="192">
        <v>0</v>
      </c>
      <c r="R410" s="192">
        <f>Q410*H410</f>
        <v>0</v>
      </c>
      <c r="S410" s="192">
        <v>0</v>
      </c>
      <c r="T410" s="193">
        <f>S410*H410</f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94" t="s">
        <v>206</v>
      </c>
      <c r="AT410" s="194" t="s">
        <v>157</v>
      </c>
      <c r="AU410" s="194" t="s">
        <v>83</v>
      </c>
      <c r="AY410" s="14" t="s">
        <v>155</v>
      </c>
      <c r="BE410" s="195">
        <f>IF(N410="základní",J410,0)</f>
        <v>0</v>
      </c>
      <c r="BF410" s="195">
        <f>IF(N410="snížená",J410,0)</f>
        <v>0</v>
      </c>
      <c r="BG410" s="195">
        <f>IF(N410="zákl. přenesená",J410,0)</f>
        <v>0</v>
      </c>
      <c r="BH410" s="195">
        <f>IF(N410="sníž. přenesená",J410,0)</f>
        <v>0</v>
      </c>
      <c r="BI410" s="195">
        <f>IF(N410="nulová",J410,0)</f>
        <v>0</v>
      </c>
      <c r="BJ410" s="14" t="s">
        <v>81</v>
      </c>
      <c r="BK410" s="195">
        <f>ROUND(I410*H410,2)</f>
        <v>0</v>
      </c>
      <c r="BL410" s="14" t="s">
        <v>206</v>
      </c>
      <c r="BM410" s="194" t="s">
        <v>1021</v>
      </c>
    </row>
    <row r="411" spans="1:65" s="2" customFormat="1">
      <c r="A411" s="31"/>
      <c r="B411" s="32"/>
      <c r="C411" s="33"/>
      <c r="D411" s="196" t="s">
        <v>163</v>
      </c>
      <c r="E411" s="33"/>
      <c r="F411" s="197" t="s">
        <v>1022</v>
      </c>
      <c r="G411" s="33"/>
      <c r="H411" s="33"/>
      <c r="I411" s="198"/>
      <c r="J411" s="33"/>
      <c r="K411" s="33"/>
      <c r="L411" s="36"/>
      <c r="M411" s="199"/>
      <c r="N411" s="200"/>
      <c r="O411" s="68"/>
      <c r="P411" s="68"/>
      <c r="Q411" s="68"/>
      <c r="R411" s="68"/>
      <c r="S411" s="68"/>
      <c r="T411" s="69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T411" s="14" t="s">
        <v>163</v>
      </c>
      <c r="AU411" s="14" t="s">
        <v>83</v>
      </c>
    </row>
    <row r="412" spans="1:65" s="2" customFormat="1" ht="66.75" customHeight="1">
      <c r="A412" s="31"/>
      <c r="B412" s="32"/>
      <c r="C412" s="183" t="s">
        <v>1023</v>
      </c>
      <c r="D412" s="183" t="s">
        <v>157</v>
      </c>
      <c r="E412" s="184" t="s">
        <v>1024</v>
      </c>
      <c r="F412" s="185" t="s">
        <v>1025</v>
      </c>
      <c r="G412" s="186" t="s">
        <v>235</v>
      </c>
      <c r="H412" s="187">
        <v>0.13600000000000001</v>
      </c>
      <c r="I412" s="188"/>
      <c r="J412" s="189">
        <f>ROUND(I412*H412,2)</f>
        <v>0</v>
      </c>
      <c r="K412" s="185" t="s">
        <v>161</v>
      </c>
      <c r="L412" s="36"/>
      <c r="M412" s="190" t="s">
        <v>1</v>
      </c>
      <c r="N412" s="191" t="s">
        <v>38</v>
      </c>
      <c r="O412" s="68"/>
      <c r="P412" s="192">
        <f>O412*H412</f>
        <v>0</v>
      </c>
      <c r="Q412" s="192">
        <v>0</v>
      </c>
      <c r="R412" s="192">
        <f>Q412*H412</f>
        <v>0</v>
      </c>
      <c r="S412" s="192">
        <v>0</v>
      </c>
      <c r="T412" s="193">
        <f>S412*H412</f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94" t="s">
        <v>206</v>
      </c>
      <c r="AT412" s="194" t="s">
        <v>157</v>
      </c>
      <c r="AU412" s="194" t="s">
        <v>83</v>
      </c>
      <c r="AY412" s="14" t="s">
        <v>155</v>
      </c>
      <c r="BE412" s="195">
        <f>IF(N412="základní",J412,0)</f>
        <v>0</v>
      </c>
      <c r="BF412" s="195">
        <f>IF(N412="snížená",J412,0)</f>
        <v>0</v>
      </c>
      <c r="BG412" s="195">
        <f>IF(N412="zákl. přenesená",J412,0)</f>
        <v>0</v>
      </c>
      <c r="BH412" s="195">
        <f>IF(N412="sníž. přenesená",J412,0)</f>
        <v>0</v>
      </c>
      <c r="BI412" s="195">
        <f>IF(N412="nulová",J412,0)</f>
        <v>0</v>
      </c>
      <c r="BJ412" s="14" t="s">
        <v>81</v>
      </c>
      <c r="BK412" s="195">
        <f>ROUND(I412*H412,2)</f>
        <v>0</v>
      </c>
      <c r="BL412" s="14" t="s">
        <v>206</v>
      </c>
      <c r="BM412" s="194" t="s">
        <v>1026</v>
      </c>
    </row>
    <row r="413" spans="1:65" s="2" customFormat="1">
      <c r="A413" s="31"/>
      <c r="B413" s="32"/>
      <c r="C413" s="33"/>
      <c r="D413" s="196" t="s">
        <v>163</v>
      </c>
      <c r="E413" s="33"/>
      <c r="F413" s="197" t="s">
        <v>1027</v>
      </c>
      <c r="G413" s="33"/>
      <c r="H413" s="33"/>
      <c r="I413" s="198"/>
      <c r="J413" s="33"/>
      <c r="K413" s="33"/>
      <c r="L413" s="36"/>
      <c r="M413" s="199"/>
      <c r="N413" s="200"/>
      <c r="O413" s="68"/>
      <c r="P413" s="68"/>
      <c r="Q413" s="68"/>
      <c r="R413" s="68"/>
      <c r="S413" s="68"/>
      <c r="T413" s="69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T413" s="14" t="s">
        <v>163</v>
      </c>
      <c r="AU413" s="14" t="s">
        <v>83</v>
      </c>
    </row>
    <row r="414" spans="1:65" s="12" customFormat="1" ht="22.9" customHeight="1">
      <c r="B414" s="167"/>
      <c r="C414" s="168"/>
      <c r="D414" s="169" t="s">
        <v>72</v>
      </c>
      <c r="E414" s="181" t="s">
        <v>1028</v>
      </c>
      <c r="F414" s="181" t="s">
        <v>1029</v>
      </c>
      <c r="G414" s="168"/>
      <c r="H414" s="168"/>
      <c r="I414" s="171"/>
      <c r="J414" s="182">
        <f>BK414</f>
        <v>0</v>
      </c>
      <c r="K414" s="168"/>
      <c r="L414" s="173"/>
      <c r="M414" s="174"/>
      <c r="N414" s="175"/>
      <c r="O414" s="175"/>
      <c r="P414" s="176">
        <f>SUM(P415:P418)</f>
        <v>0</v>
      </c>
      <c r="Q414" s="175"/>
      <c r="R414" s="176">
        <f>SUM(R415:R418)</f>
        <v>0</v>
      </c>
      <c r="S414" s="175"/>
      <c r="T414" s="177">
        <f>SUM(T415:T418)</f>
        <v>0</v>
      </c>
      <c r="AR414" s="178" t="s">
        <v>81</v>
      </c>
      <c r="AT414" s="179" t="s">
        <v>72</v>
      </c>
      <c r="AU414" s="179" t="s">
        <v>81</v>
      </c>
      <c r="AY414" s="178" t="s">
        <v>155</v>
      </c>
      <c r="BK414" s="180">
        <f>SUM(BK415:BK418)</f>
        <v>0</v>
      </c>
    </row>
    <row r="415" spans="1:65" s="2" customFormat="1" ht="49.15" customHeight="1">
      <c r="A415" s="31"/>
      <c r="B415" s="32"/>
      <c r="C415" s="183" t="s">
        <v>482</v>
      </c>
      <c r="D415" s="183" t="s">
        <v>157</v>
      </c>
      <c r="E415" s="184" t="s">
        <v>1030</v>
      </c>
      <c r="F415" s="185" t="s">
        <v>1031</v>
      </c>
      <c r="G415" s="186" t="s">
        <v>235</v>
      </c>
      <c r="H415" s="187">
        <v>14560.173000000001</v>
      </c>
      <c r="I415" s="188"/>
      <c r="J415" s="189">
        <f>ROUND(I415*H415,2)</f>
        <v>0</v>
      </c>
      <c r="K415" s="185" t="s">
        <v>161</v>
      </c>
      <c r="L415" s="36"/>
      <c r="M415" s="190" t="s">
        <v>1</v>
      </c>
      <c r="N415" s="191" t="s">
        <v>38</v>
      </c>
      <c r="O415" s="68"/>
      <c r="P415" s="192">
        <f>O415*H415</f>
        <v>0</v>
      </c>
      <c r="Q415" s="192">
        <v>0</v>
      </c>
      <c r="R415" s="192">
        <f>Q415*H415</f>
        <v>0</v>
      </c>
      <c r="S415" s="192">
        <v>0</v>
      </c>
      <c r="T415" s="193">
        <f>S415*H415</f>
        <v>0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94" t="s">
        <v>162</v>
      </c>
      <c r="AT415" s="194" t="s">
        <v>157</v>
      </c>
      <c r="AU415" s="194" t="s">
        <v>83</v>
      </c>
      <c r="AY415" s="14" t="s">
        <v>155</v>
      </c>
      <c r="BE415" s="195">
        <f>IF(N415="základní",J415,0)</f>
        <v>0</v>
      </c>
      <c r="BF415" s="195">
        <f>IF(N415="snížená",J415,0)</f>
        <v>0</v>
      </c>
      <c r="BG415" s="195">
        <f>IF(N415="zákl. přenesená",J415,0)</f>
        <v>0</v>
      </c>
      <c r="BH415" s="195">
        <f>IF(N415="sníž. přenesená",J415,0)</f>
        <v>0</v>
      </c>
      <c r="BI415" s="195">
        <f>IF(N415="nulová",J415,0)</f>
        <v>0</v>
      </c>
      <c r="BJ415" s="14" t="s">
        <v>81</v>
      </c>
      <c r="BK415" s="195">
        <f>ROUND(I415*H415,2)</f>
        <v>0</v>
      </c>
      <c r="BL415" s="14" t="s">
        <v>162</v>
      </c>
      <c r="BM415" s="194" t="s">
        <v>1032</v>
      </c>
    </row>
    <row r="416" spans="1:65" s="2" customFormat="1">
      <c r="A416" s="31"/>
      <c r="B416" s="32"/>
      <c r="C416" s="33"/>
      <c r="D416" s="196" t="s">
        <v>163</v>
      </c>
      <c r="E416" s="33"/>
      <c r="F416" s="197" t="s">
        <v>1033</v>
      </c>
      <c r="G416" s="33"/>
      <c r="H416" s="33"/>
      <c r="I416" s="198"/>
      <c r="J416" s="33"/>
      <c r="K416" s="33"/>
      <c r="L416" s="36"/>
      <c r="M416" s="199"/>
      <c r="N416" s="200"/>
      <c r="O416" s="68"/>
      <c r="P416" s="68"/>
      <c r="Q416" s="68"/>
      <c r="R416" s="68"/>
      <c r="S416" s="68"/>
      <c r="T416" s="69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T416" s="14" t="s">
        <v>163</v>
      </c>
      <c r="AU416" s="14" t="s">
        <v>83</v>
      </c>
    </row>
    <row r="417" spans="1:65" s="2" customFormat="1" ht="44.25" customHeight="1">
      <c r="A417" s="31"/>
      <c r="B417" s="32"/>
      <c r="C417" s="183" t="s">
        <v>1034</v>
      </c>
      <c r="D417" s="183" t="s">
        <v>157</v>
      </c>
      <c r="E417" s="184" t="s">
        <v>1035</v>
      </c>
      <c r="F417" s="185" t="s">
        <v>1036</v>
      </c>
      <c r="G417" s="186" t="s">
        <v>235</v>
      </c>
      <c r="H417" s="187">
        <v>14560.173000000001</v>
      </c>
      <c r="I417" s="188"/>
      <c r="J417" s="189">
        <f>ROUND(I417*H417,2)</f>
        <v>0</v>
      </c>
      <c r="K417" s="185" t="s">
        <v>161</v>
      </c>
      <c r="L417" s="36"/>
      <c r="M417" s="190" t="s">
        <v>1</v>
      </c>
      <c r="N417" s="191" t="s">
        <v>38</v>
      </c>
      <c r="O417" s="68"/>
      <c r="P417" s="192">
        <f>O417*H417</f>
        <v>0</v>
      </c>
      <c r="Q417" s="192">
        <v>0</v>
      </c>
      <c r="R417" s="192">
        <f>Q417*H417</f>
        <v>0</v>
      </c>
      <c r="S417" s="192">
        <v>0</v>
      </c>
      <c r="T417" s="193">
        <f>S417*H417</f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94" t="s">
        <v>162</v>
      </c>
      <c r="AT417" s="194" t="s">
        <v>157</v>
      </c>
      <c r="AU417" s="194" t="s">
        <v>83</v>
      </c>
      <c r="AY417" s="14" t="s">
        <v>155</v>
      </c>
      <c r="BE417" s="195">
        <f>IF(N417="základní",J417,0)</f>
        <v>0</v>
      </c>
      <c r="BF417" s="195">
        <f>IF(N417="snížená",J417,0)</f>
        <v>0</v>
      </c>
      <c r="BG417" s="195">
        <f>IF(N417="zákl. přenesená",J417,0)</f>
        <v>0</v>
      </c>
      <c r="BH417" s="195">
        <f>IF(N417="sníž. přenesená",J417,0)</f>
        <v>0</v>
      </c>
      <c r="BI417" s="195">
        <f>IF(N417="nulová",J417,0)</f>
        <v>0</v>
      </c>
      <c r="BJ417" s="14" t="s">
        <v>81</v>
      </c>
      <c r="BK417" s="195">
        <f>ROUND(I417*H417,2)</f>
        <v>0</v>
      </c>
      <c r="BL417" s="14" t="s">
        <v>162</v>
      </c>
      <c r="BM417" s="194" t="s">
        <v>1037</v>
      </c>
    </row>
    <row r="418" spans="1:65" s="2" customFormat="1">
      <c r="A418" s="31"/>
      <c r="B418" s="32"/>
      <c r="C418" s="33"/>
      <c r="D418" s="196" t="s">
        <v>163</v>
      </c>
      <c r="E418" s="33"/>
      <c r="F418" s="197" t="s">
        <v>1038</v>
      </c>
      <c r="G418" s="33"/>
      <c r="H418" s="33"/>
      <c r="I418" s="198"/>
      <c r="J418" s="33"/>
      <c r="K418" s="33"/>
      <c r="L418" s="36"/>
      <c r="M418" s="199"/>
      <c r="N418" s="200"/>
      <c r="O418" s="68"/>
      <c r="P418" s="68"/>
      <c r="Q418" s="68"/>
      <c r="R418" s="68"/>
      <c r="S418" s="68"/>
      <c r="T418" s="69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T418" s="14" t="s">
        <v>163</v>
      </c>
      <c r="AU418" s="14" t="s">
        <v>83</v>
      </c>
    </row>
    <row r="419" spans="1:65" s="12" customFormat="1" ht="25.9" customHeight="1">
      <c r="B419" s="167"/>
      <c r="C419" s="168"/>
      <c r="D419" s="169" t="s">
        <v>72</v>
      </c>
      <c r="E419" s="170" t="s">
        <v>232</v>
      </c>
      <c r="F419" s="170" t="s">
        <v>419</v>
      </c>
      <c r="G419" s="168"/>
      <c r="H419" s="168"/>
      <c r="I419" s="171"/>
      <c r="J419" s="172">
        <f>BK419</f>
        <v>0</v>
      </c>
      <c r="K419" s="168"/>
      <c r="L419" s="173"/>
      <c r="M419" s="174"/>
      <c r="N419" s="175"/>
      <c r="O419" s="175"/>
      <c r="P419" s="176">
        <f>P420+P426+P443</f>
        <v>0</v>
      </c>
      <c r="Q419" s="175"/>
      <c r="R419" s="176">
        <f>R420+R426+R443</f>
        <v>0</v>
      </c>
      <c r="S419" s="175"/>
      <c r="T419" s="177">
        <f>T420+T426+T443</f>
        <v>0</v>
      </c>
      <c r="AR419" s="178" t="s">
        <v>170</v>
      </c>
      <c r="AT419" s="179" t="s">
        <v>72</v>
      </c>
      <c r="AU419" s="179" t="s">
        <v>73</v>
      </c>
      <c r="AY419" s="178" t="s">
        <v>155</v>
      </c>
      <c r="BK419" s="180">
        <f>BK420+BK426+BK443</f>
        <v>0</v>
      </c>
    </row>
    <row r="420" spans="1:65" s="12" customFormat="1" ht="22.9" customHeight="1">
      <c r="B420" s="167"/>
      <c r="C420" s="168"/>
      <c r="D420" s="169" t="s">
        <v>72</v>
      </c>
      <c r="E420" s="181" t="s">
        <v>1039</v>
      </c>
      <c r="F420" s="181" t="s">
        <v>1040</v>
      </c>
      <c r="G420" s="168"/>
      <c r="H420" s="168"/>
      <c r="I420" s="171"/>
      <c r="J420" s="182">
        <f>BK420</f>
        <v>0</v>
      </c>
      <c r="K420" s="168"/>
      <c r="L420" s="173"/>
      <c r="M420" s="174"/>
      <c r="N420" s="175"/>
      <c r="O420" s="175"/>
      <c r="P420" s="176">
        <f>SUM(P421:P425)</f>
        <v>0</v>
      </c>
      <c r="Q420" s="175"/>
      <c r="R420" s="176">
        <f>SUM(R421:R425)</f>
        <v>0</v>
      </c>
      <c r="S420" s="175"/>
      <c r="T420" s="177">
        <f>SUM(T421:T425)</f>
        <v>0</v>
      </c>
      <c r="AR420" s="178" t="s">
        <v>170</v>
      </c>
      <c r="AT420" s="179" t="s">
        <v>72</v>
      </c>
      <c r="AU420" s="179" t="s">
        <v>81</v>
      </c>
      <c r="AY420" s="178" t="s">
        <v>155</v>
      </c>
      <c r="BK420" s="180">
        <f>SUM(BK421:BK425)</f>
        <v>0</v>
      </c>
    </row>
    <row r="421" spans="1:65" s="2" customFormat="1" ht="24.2" customHeight="1">
      <c r="A421" s="31"/>
      <c r="B421" s="32"/>
      <c r="C421" s="183" t="s">
        <v>487</v>
      </c>
      <c r="D421" s="183" t="s">
        <v>157</v>
      </c>
      <c r="E421" s="184" t="s">
        <v>1041</v>
      </c>
      <c r="F421" s="185" t="s">
        <v>1042</v>
      </c>
      <c r="G421" s="186" t="s">
        <v>290</v>
      </c>
      <c r="H421" s="187">
        <v>5</v>
      </c>
      <c r="I421" s="188"/>
      <c r="J421" s="189">
        <f>ROUND(I421*H421,2)</f>
        <v>0</v>
      </c>
      <c r="K421" s="185" t="s">
        <v>1</v>
      </c>
      <c r="L421" s="36"/>
      <c r="M421" s="190" t="s">
        <v>1</v>
      </c>
      <c r="N421" s="191" t="s">
        <v>38</v>
      </c>
      <c r="O421" s="68"/>
      <c r="P421" s="192">
        <f>O421*H421</f>
        <v>0</v>
      </c>
      <c r="Q421" s="192">
        <v>0</v>
      </c>
      <c r="R421" s="192">
        <f>Q421*H421</f>
        <v>0</v>
      </c>
      <c r="S421" s="192">
        <v>0</v>
      </c>
      <c r="T421" s="193">
        <f>S421*H421</f>
        <v>0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94" t="s">
        <v>255</v>
      </c>
      <c r="AT421" s="194" t="s">
        <v>157</v>
      </c>
      <c r="AU421" s="194" t="s">
        <v>83</v>
      </c>
      <c r="AY421" s="14" t="s">
        <v>155</v>
      </c>
      <c r="BE421" s="195">
        <f>IF(N421="základní",J421,0)</f>
        <v>0</v>
      </c>
      <c r="BF421" s="195">
        <f>IF(N421="snížená",J421,0)</f>
        <v>0</v>
      </c>
      <c r="BG421" s="195">
        <f>IF(N421="zákl. přenesená",J421,0)</f>
        <v>0</v>
      </c>
      <c r="BH421" s="195">
        <f>IF(N421="sníž. přenesená",J421,0)</f>
        <v>0</v>
      </c>
      <c r="BI421" s="195">
        <f>IF(N421="nulová",J421,0)</f>
        <v>0</v>
      </c>
      <c r="BJ421" s="14" t="s">
        <v>81</v>
      </c>
      <c r="BK421" s="195">
        <f>ROUND(I421*H421,2)</f>
        <v>0</v>
      </c>
      <c r="BL421" s="14" t="s">
        <v>255</v>
      </c>
      <c r="BM421" s="194" t="s">
        <v>1043</v>
      </c>
    </row>
    <row r="422" spans="1:65" s="2" customFormat="1" ht="24.2" customHeight="1">
      <c r="A422" s="31"/>
      <c r="B422" s="32"/>
      <c r="C422" s="183" t="s">
        <v>1044</v>
      </c>
      <c r="D422" s="183" t="s">
        <v>157</v>
      </c>
      <c r="E422" s="184" t="s">
        <v>1045</v>
      </c>
      <c r="F422" s="185" t="s">
        <v>1046</v>
      </c>
      <c r="G422" s="186" t="s">
        <v>290</v>
      </c>
      <c r="H422" s="187">
        <v>12</v>
      </c>
      <c r="I422" s="188"/>
      <c r="J422" s="189">
        <f>ROUND(I422*H422,2)</f>
        <v>0</v>
      </c>
      <c r="K422" s="185" t="s">
        <v>161</v>
      </c>
      <c r="L422" s="36"/>
      <c r="M422" s="190" t="s">
        <v>1</v>
      </c>
      <c r="N422" s="191" t="s">
        <v>38</v>
      </c>
      <c r="O422" s="68"/>
      <c r="P422" s="192">
        <f>O422*H422</f>
        <v>0</v>
      </c>
      <c r="Q422" s="192">
        <v>0</v>
      </c>
      <c r="R422" s="192">
        <f>Q422*H422</f>
        <v>0</v>
      </c>
      <c r="S422" s="192">
        <v>0</v>
      </c>
      <c r="T422" s="193">
        <f>S422*H422</f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94" t="s">
        <v>255</v>
      </c>
      <c r="AT422" s="194" t="s">
        <v>157</v>
      </c>
      <c r="AU422" s="194" t="s">
        <v>83</v>
      </c>
      <c r="AY422" s="14" t="s">
        <v>155</v>
      </c>
      <c r="BE422" s="195">
        <f>IF(N422="základní",J422,0)</f>
        <v>0</v>
      </c>
      <c r="BF422" s="195">
        <f>IF(N422="snížená",J422,0)</f>
        <v>0</v>
      </c>
      <c r="BG422" s="195">
        <f>IF(N422="zákl. přenesená",J422,0)</f>
        <v>0</v>
      </c>
      <c r="BH422" s="195">
        <f>IF(N422="sníž. přenesená",J422,0)</f>
        <v>0</v>
      </c>
      <c r="BI422" s="195">
        <f>IF(N422="nulová",J422,0)</f>
        <v>0</v>
      </c>
      <c r="BJ422" s="14" t="s">
        <v>81</v>
      </c>
      <c r="BK422" s="195">
        <f>ROUND(I422*H422,2)</f>
        <v>0</v>
      </c>
      <c r="BL422" s="14" t="s">
        <v>255</v>
      </c>
      <c r="BM422" s="194" t="s">
        <v>1047</v>
      </c>
    </row>
    <row r="423" spans="1:65" s="2" customFormat="1">
      <c r="A423" s="31"/>
      <c r="B423" s="32"/>
      <c r="C423" s="33"/>
      <c r="D423" s="196" t="s">
        <v>163</v>
      </c>
      <c r="E423" s="33"/>
      <c r="F423" s="197" t="s">
        <v>1048</v>
      </c>
      <c r="G423" s="33"/>
      <c r="H423" s="33"/>
      <c r="I423" s="198"/>
      <c r="J423" s="33"/>
      <c r="K423" s="33"/>
      <c r="L423" s="36"/>
      <c r="M423" s="199"/>
      <c r="N423" s="200"/>
      <c r="O423" s="68"/>
      <c r="P423" s="68"/>
      <c r="Q423" s="68"/>
      <c r="R423" s="68"/>
      <c r="S423" s="68"/>
      <c r="T423" s="69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T423" s="14" t="s">
        <v>163</v>
      </c>
      <c r="AU423" s="14" t="s">
        <v>83</v>
      </c>
    </row>
    <row r="424" spans="1:65" s="2" customFormat="1" ht="24.2" customHeight="1">
      <c r="A424" s="31"/>
      <c r="B424" s="32"/>
      <c r="C424" s="183" t="s">
        <v>501</v>
      </c>
      <c r="D424" s="183" t="s">
        <v>157</v>
      </c>
      <c r="E424" s="184" t="s">
        <v>1049</v>
      </c>
      <c r="F424" s="185" t="s">
        <v>1050</v>
      </c>
      <c r="G424" s="186" t="s">
        <v>290</v>
      </c>
      <c r="H424" s="187">
        <v>12</v>
      </c>
      <c r="I424" s="188"/>
      <c r="J424" s="189">
        <f>ROUND(I424*H424,2)</f>
        <v>0</v>
      </c>
      <c r="K424" s="185" t="s">
        <v>161</v>
      </c>
      <c r="L424" s="36"/>
      <c r="M424" s="190" t="s">
        <v>1</v>
      </c>
      <c r="N424" s="191" t="s">
        <v>38</v>
      </c>
      <c r="O424" s="68"/>
      <c r="P424" s="192">
        <f>O424*H424</f>
        <v>0</v>
      </c>
      <c r="Q424" s="192">
        <v>0</v>
      </c>
      <c r="R424" s="192">
        <f>Q424*H424</f>
        <v>0</v>
      </c>
      <c r="S424" s="192">
        <v>0</v>
      </c>
      <c r="T424" s="193">
        <f>S424*H424</f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94" t="s">
        <v>255</v>
      </c>
      <c r="AT424" s="194" t="s">
        <v>157</v>
      </c>
      <c r="AU424" s="194" t="s">
        <v>83</v>
      </c>
      <c r="AY424" s="14" t="s">
        <v>155</v>
      </c>
      <c r="BE424" s="195">
        <f>IF(N424="základní",J424,0)</f>
        <v>0</v>
      </c>
      <c r="BF424" s="195">
        <f>IF(N424="snížená",J424,0)</f>
        <v>0</v>
      </c>
      <c r="BG424" s="195">
        <f>IF(N424="zákl. přenesená",J424,0)</f>
        <v>0</v>
      </c>
      <c r="BH424" s="195">
        <f>IF(N424="sníž. přenesená",J424,0)</f>
        <v>0</v>
      </c>
      <c r="BI424" s="195">
        <f>IF(N424="nulová",J424,0)</f>
        <v>0</v>
      </c>
      <c r="BJ424" s="14" t="s">
        <v>81</v>
      </c>
      <c r="BK424" s="195">
        <f>ROUND(I424*H424,2)</f>
        <v>0</v>
      </c>
      <c r="BL424" s="14" t="s">
        <v>255</v>
      </c>
      <c r="BM424" s="194" t="s">
        <v>1051</v>
      </c>
    </row>
    <row r="425" spans="1:65" s="2" customFormat="1">
      <c r="A425" s="31"/>
      <c r="B425" s="32"/>
      <c r="C425" s="33"/>
      <c r="D425" s="196" t="s">
        <v>163</v>
      </c>
      <c r="E425" s="33"/>
      <c r="F425" s="197" t="s">
        <v>1052</v>
      </c>
      <c r="G425" s="33"/>
      <c r="H425" s="33"/>
      <c r="I425" s="198"/>
      <c r="J425" s="33"/>
      <c r="K425" s="33"/>
      <c r="L425" s="36"/>
      <c r="M425" s="199"/>
      <c r="N425" s="200"/>
      <c r="O425" s="68"/>
      <c r="P425" s="68"/>
      <c r="Q425" s="68"/>
      <c r="R425" s="68"/>
      <c r="S425" s="68"/>
      <c r="T425" s="69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T425" s="14" t="s">
        <v>163</v>
      </c>
      <c r="AU425" s="14" t="s">
        <v>83</v>
      </c>
    </row>
    <row r="426" spans="1:65" s="12" customFormat="1" ht="22.9" customHeight="1">
      <c r="B426" s="167"/>
      <c r="C426" s="168"/>
      <c r="D426" s="169" t="s">
        <v>72</v>
      </c>
      <c r="E426" s="181" t="s">
        <v>1053</v>
      </c>
      <c r="F426" s="181" t="s">
        <v>1054</v>
      </c>
      <c r="G426" s="168"/>
      <c r="H426" s="168"/>
      <c r="I426" s="171"/>
      <c r="J426" s="182">
        <f>BK426</f>
        <v>0</v>
      </c>
      <c r="K426" s="168"/>
      <c r="L426" s="173"/>
      <c r="M426" s="174"/>
      <c r="N426" s="175"/>
      <c r="O426" s="175"/>
      <c r="P426" s="176">
        <f>SUM(P427:P442)</f>
        <v>0</v>
      </c>
      <c r="Q426" s="175"/>
      <c r="R426" s="176">
        <f>SUM(R427:R442)</f>
        <v>0</v>
      </c>
      <c r="S426" s="175"/>
      <c r="T426" s="177">
        <f>SUM(T427:T442)</f>
        <v>0</v>
      </c>
      <c r="AR426" s="178" t="s">
        <v>170</v>
      </c>
      <c r="AT426" s="179" t="s">
        <v>72</v>
      </c>
      <c r="AU426" s="179" t="s">
        <v>81</v>
      </c>
      <c r="AY426" s="178" t="s">
        <v>155</v>
      </c>
      <c r="BK426" s="180">
        <f>SUM(BK427:BK442)</f>
        <v>0</v>
      </c>
    </row>
    <row r="427" spans="1:65" s="2" customFormat="1" ht="16.5" customHeight="1">
      <c r="A427" s="31"/>
      <c r="B427" s="32"/>
      <c r="C427" s="183" t="s">
        <v>1055</v>
      </c>
      <c r="D427" s="183" t="s">
        <v>157</v>
      </c>
      <c r="E427" s="184" t="s">
        <v>1056</v>
      </c>
      <c r="F427" s="185" t="s">
        <v>1057</v>
      </c>
      <c r="G427" s="186" t="s">
        <v>173</v>
      </c>
      <c r="H427" s="187">
        <v>4570</v>
      </c>
      <c r="I427" s="188"/>
      <c r="J427" s="189">
        <f>ROUND(I427*H427,2)</f>
        <v>0</v>
      </c>
      <c r="K427" s="185" t="s">
        <v>161</v>
      </c>
      <c r="L427" s="36"/>
      <c r="M427" s="190" t="s">
        <v>1</v>
      </c>
      <c r="N427" s="191" t="s">
        <v>38</v>
      </c>
      <c r="O427" s="68"/>
      <c r="P427" s="192">
        <f>O427*H427</f>
        <v>0</v>
      </c>
      <c r="Q427" s="192">
        <v>0</v>
      </c>
      <c r="R427" s="192">
        <f>Q427*H427</f>
        <v>0</v>
      </c>
      <c r="S427" s="192">
        <v>0</v>
      </c>
      <c r="T427" s="193">
        <f>S427*H427</f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94" t="s">
        <v>255</v>
      </c>
      <c r="AT427" s="194" t="s">
        <v>157</v>
      </c>
      <c r="AU427" s="194" t="s">
        <v>83</v>
      </c>
      <c r="AY427" s="14" t="s">
        <v>155</v>
      </c>
      <c r="BE427" s="195">
        <f>IF(N427="základní",J427,0)</f>
        <v>0</v>
      </c>
      <c r="BF427" s="195">
        <f>IF(N427="snížená",J427,0)</f>
        <v>0</v>
      </c>
      <c r="BG427" s="195">
        <f>IF(N427="zákl. přenesená",J427,0)</f>
        <v>0</v>
      </c>
      <c r="BH427" s="195">
        <f>IF(N427="sníž. přenesená",J427,0)</f>
        <v>0</v>
      </c>
      <c r="BI427" s="195">
        <f>IF(N427="nulová",J427,0)</f>
        <v>0</v>
      </c>
      <c r="BJ427" s="14" t="s">
        <v>81</v>
      </c>
      <c r="BK427" s="195">
        <f>ROUND(I427*H427,2)</f>
        <v>0</v>
      </c>
      <c r="BL427" s="14" t="s">
        <v>255</v>
      </c>
      <c r="BM427" s="194" t="s">
        <v>1058</v>
      </c>
    </row>
    <row r="428" spans="1:65" s="2" customFormat="1">
      <c r="A428" s="31"/>
      <c r="B428" s="32"/>
      <c r="C428" s="33"/>
      <c r="D428" s="196" t="s">
        <v>163</v>
      </c>
      <c r="E428" s="33"/>
      <c r="F428" s="197" t="s">
        <v>1059</v>
      </c>
      <c r="G428" s="33"/>
      <c r="H428" s="33"/>
      <c r="I428" s="198"/>
      <c r="J428" s="33"/>
      <c r="K428" s="33"/>
      <c r="L428" s="36"/>
      <c r="M428" s="199"/>
      <c r="N428" s="200"/>
      <c r="O428" s="68"/>
      <c r="P428" s="68"/>
      <c r="Q428" s="68"/>
      <c r="R428" s="68"/>
      <c r="S428" s="68"/>
      <c r="T428" s="69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T428" s="14" t="s">
        <v>163</v>
      </c>
      <c r="AU428" s="14" t="s">
        <v>83</v>
      </c>
    </row>
    <row r="429" spans="1:65" s="2" customFormat="1" ht="48.75">
      <c r="A429" s="31"/>
      <c r="B429" s="32"/>
      <c r="C429" s="33"/>
      <c r="D429" s="201" t="s">
        <v>168</v>
      </c>
      <c r="E429" s="33"/>
      <c r="F429" s="202" t="s">
        <v>1060</v>
      </c>
      <c r="G429" s="33"/>
      <c r="H429" s="33"/>
      <c r="I429" s="198"/>
      <c r="J429" s="33"/>
      <c r="K429" s="33"/>
      <c r="L429" s="36"/>
      <c r="M429" s="199"/>
      <c r="N429" s="200"/>
      <c r="O429" s="68"/>
      <c r="P429" s="68"/>
      <c r="Q429" s="68"/>
      <c r="R429" s="68"/>
      <c r="S429" s="68"/>
      <c r="T429" s="69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T429" s="14" t="s">
        <v>168</v>
      </c>
      <c r="AU429" s="14" t="s">
        <v>83</v>
      </c>
    </row>
    <row r="430" spans="1:65" s="2" customFormat="1" ht="24.2" customHeight="1">
      <c r="A430" s="31"/>
      <c r="B430" s="32"/>
      <c r="C430" s="203" t="s">
        <v>807</v>
      </c>
      <c r="D430" s="203" t="s">
        <v>232</v>
      </c>
      <c r="E430" s="204" t="s">
        <v>1061</v>
      </c>
      <c r="F430" s="205" t="s">
        <v>1062</v>
      </c>
      <c r="G430" s="206" t="s">
        <v>173</v>
      </c>
      <c r="H430" s="207">
        <v>4994</v>
      </c>
      <c r="I430" s="208"/>
      <c r="J430" s="209">
        <f>ROUND(I430*H430,2)</f>
        <v>0</v>
      </c>
      <c r="K430" s="205" t="s">
        <v>161</v>
      </c>
      <c r="L430" s="210"/>
      <c r="M430" s="211" t="s">
        <v>1</v>
      </c>
      <c r="N430" s="212" t="s">
        <v>38</v>
      </c>
      <c r="O430" s="68"/>
      <c r="P430" s="192">
        <f>O430*H430</f>
        <v>0</v>
      </c>
      <c r="Q430" s="192">
        <v>0</v>
      </c>
      <c r="R430" s="192">
        <f>Q430*H430</f>
        <v>0</v>
      </c>
      <c r="S430" s="192">
        <v>0</v>
      </c>
      <c r="T430" s="193">
        <f>S430*H430</f>
        <v>0</v>
      </c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R430" s="194" t="s">
        <v>429</v>
      </c>
      <c r="AT430" s="194" t="s">
        <v>232</v>
      </c>
      <c r="AU430" s="194" t="s">
        <v>83</v>
      </c>
      <c r="AY430" s="14" t="s">
        <v>155</v>
      </c>
      <c r="BE430" s="195">
        <f>IF(N430="základní",J430,0)</f>
        <v>0</v>
      </c>
      <c r="BF430" s="195">
        <f>IF(N430="snížená",J430,0)</f>
        <v>0</v>
      </c>
      <c r="BG430" s="195">
        <f>IF(N430="zákl. přenesená",J430,0)</f>
        <v>0</v>
      </c>
      <c r="BH430" s="195">
        <f>IF(N430="sníž. přenesená",J430,0)</f>
        <v>0</v>
      </c>
      <c r="BI430" s="195">
        <f>IF(N430="nulová",J430,0)</f>
        <v>0</v>
      </c>
      <c r="BJ430" s="14" t="s">
        <v>81</v>
      </c>
      <c r="BK430" s="195">
        <f>ROUND(I430*H430,2)</f>
        <v>0</v>
      </c>
      <c r="BL430" s="14" t="s">
        <v>255</v>
      </c>
      <c r="BM430" s="194" t="s">
        <v>1063</v>
      </c>
    </row>
    <row r="431" spans="1:65" s="2" customFormat="1" ht="21.75" customHeight="1">
      <c r="A431" s="31"/>
      <c r="B431" s="32"/>
      <c r="C431" s="183" t="s">
        <v>1064</v>
      </c>
      <c r="D431" s="183" t="s">
        <v>157</v>
      </c>
      <c r="E431" s="184" t="s">
        <v>1065</v>
      </c>
      <c r="F431" s="185" t="s">
        <v>1066</v>
      </c>
      <c r="G431" s="186" t="s">
        <v>1067</v>
      </c>
      <c r="H431" s="187">
        <v>4.57</v>
      </c>
      <c r="I431" s="188"/>
      <c r="J431" s="189">
        <f>ROUND(I431*H431,2)</f>
        <v>0</v>
      </c>
      <c r="K431" s="185" t="s">
        <v>161</v>
      </c>
      <c r="L431" s="36"/>
      <c r="M431" s="190" t="s">
        <v>1</v>
      </c>
      <c r="N431" s="191" t="s">
        <v>38</v>
      </c>
      <c r="O431" s="68"/>
      <c r="P431" s="192">
        <f>O431*H431</f>
        <v>0</v>
      </c>
      <c r="Q431" s="192">
        <v>0</v>
      </c>
      <c r="R431" s="192">
        <f>Q431*H431</f>
        <v>0</v>
      </c>
      <c r="S431" s="192">
        <v>0</v>
      </c>
      <c r="T431" s="193">
        <f>S431*H431</f>
        <v>0</v>
      </c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R431" s="194" t="s">
        <v>255</v>
      </c>
      <c r="AT431" s="194" t="s">
        <v>157</v>
      </c>
      <c r="AU431" s="194" t="s">
        <v>83</v>
      </c>
      <c r="AY431" s="14" t="s">
        <v>155</v>
      </c>
      <c r="BE431" s="195">
        <f>IF(N431="základní",J431,0)</f>
        <v>0</v>
      </c>
      <c r="BF431" s="195">
        <f>IF(N431="snížená",J431,0)</f>
        <v>0</v>
      </c>
      <c r="BG431" s="195">
        <f>IF(N431="zákl. přenesená",J431,0)</f>
        <v>0</v>
      </c>
      <c r="BH431" s="195">
        <f>IF(N431="sníž. přenesená",J431,0)</f>
        <v>0</v>
      </c>
      <c r="BI431" s="195">
        <f>IF(N431="nulová",J431,0)</f>
        <v>0</v>
      </c>
      <c r="BJ431" s="14" t="s">
        <v>81</v>
      </c>
      <c r="BK431" s="195">
        <f>ROUND(I431*H431,2)</f>
        <v>0</v>
      </c>
      <c r="BL431" s="14" t="s">
        <v>255</v>
      </c>
      <c r="BM431" s="194" t="s">
        <v>1068</v>
      </c>
    </row>
    <row r="432" spans="1:65" s="2" customFormat="1">
      <c r="A432" s="31"/>
      <c r="B432" s="32"/>
      <c r="C432" s="33"/>
      <c r="D432" s="196" t="s">
        <v>163</v>
      </c>
      <c r="E432" s="33"/>
      <c r="F432" s="197" t="s">
        <v>1069</v>
      </c>
      <c r="G432" s="33"/>
      <c r="H432" s="33"/>
      <c r="I432" s="198"/>
      <c r="J432" s="33"/>
      <c r="K432" s="33"/>
      <c r="L432" s="36"/>
      <c r="M432" s="199"/>
      <c r="N432" s="200"/>
      <c r="O432" s="68"/>
      <c r="P432" s="68"/>
      <c r="Q432" s="68"/>
      <c r="R432" s="68"/>
      <c r="S432" s="68"/>
      <c r="T432" s="69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T432" s="14" t="s">
        <v>163</v>
      </c>
      <c r="AU432" s="14" t="s">
        <v>83</v>
      </c>
    </row>
    <row r="433" spans="1:65" s="2" customFormat="1" ht="24.2" customHeight="1">
      <c r="A433" s="31"/>
      <c r="B433" s="32"/>
      <c r="C433" s="183" t="s">
        <v>811</v>
      </c>
      <c r="D433" s="183" t="s">
        <v>157</v>
      </c>
      <c r="E433" s="184" t="s">
        <v>1070</v>
      </c>
      <c r="F433" s="185" t="s">
        <v>1071</v>
      </c>
      <c r="G433" s="186" t="s">
        <v>290</v>
      </c>
      <c r="H433" s="187">
        <v>24</v>
      </c>
      <c r="I433" s="188"/>
      <c r="J433" s="189">
        <f>ROUND(I433*H433,2)</f>
        <v>0</v>
      </c>
      <c r="K433" s="185" t="s">
        <v>161</v>
      </c>
      <c r="L433" s="36"/>
      <c r="M433" s="190" t="s">
        <v>1</v>
      </c>
      <c r="N433" s="191" t="s">
        <v>38</v>
      </c>
      <c r="O433" s="68"/>
      <c r="P433" s="192">
        <f>O433*H433</f>
        <v>0</v>
      </c>
      <c r="Q433" s="192">
        <v>0</v>
      </c>
      <c r="R433" s="192">
        <f>Q433*H433</f>
        <v>0</v>
      </c>
      <c r="S433" s="192">
        <v>0</v>
      </c>
      <c r="T433" s="193">
        <f>S433*H433</f>
        <v>0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R433" s="194" t="s">
        <v>255</v>
      </c>
      <c r="AT433" s="194" t="s">
        <v>157</v>
      </c>
      <c r="AU433" s="194" t="s">
        <v>83</v>
      </c>
      <c r="AY433" s="14" t="s">
        <v>155</v>
      </c>
      <c r="BE433" s="195">
        <f>IF(N433="základní",J433,0)</f>
        <v>0</v>
      </c>
      <c r="BF433" s="195">
        <f>IF(N433="snížená",J433,0)</f>
        <v>0</v>
      </c>
      <c r="BG433" s="195">
        <f>IF(N433="zákl. přenesená",J433,0)</f>
        <v>0</v>
      </c>
      <c r="BH433" s="195">
        <f>IF(N433="sníž. přenesená",J433,0)</f>
        <v>0</v>
      </c>
      <c r="BI433" s="195">
        <f>IF(N433="nulová",J433,0)</f>
        <v>0</v>
      </c>
      <c r="BJ433" s="14" t="s">
        <v>81</v>
      </c>
      <c r="BK433" s="195">
        <f>ROUND(I433*H433,2)</f>
        <v>0</v>
      </c>
      <c r="BL433" s="14" t="s">
        <v>255</v>
      </c>
      <c r="BM433" s="194" t="s">
        <v>1072</v>
      </c>
    </row>
    <row r="434" spans="1:65" s="2" customFormat="1">
      <c r="A434" s="31"/>
      <c r="B434" s="32"/>
      <c r="C434" s="33"/>
      <c r="D434" s="196" t="s">
        <v>163</v>
      </c>
      <c r="E434" s="33"/>
      <c r="F434" s="197" t="s">
        <v>1073</v>
      </c>
      <c r="G434" s="33"/>
      <c r="H434" s="33"/>
      <c r="I434" s="198"/>
      <c r="J434" s="33"/>
      <c r="K434" s="33"/>
      <c r="L434" s="36"/>
      <c r="M434" s="199"/>
      <c r="N434" s="200"/>
      <c r="O434" s="68"/>
      <c r="P434" s="68"/>
      <c r="Q434" s="68"/>
      <c r="R434" s="68"/>
      <c r="S434" s="68"/>
      <c r="T434" s="69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T434" s="14" t="s">
        <v>163</v>
      </c>
      <c r="AU434" s="14" t="s">
        <v>83</v>
      </c>
    </row>
    <row r="435" spans="1:65" s="2" customFormat="1" ht="19.5">
      <c r="A435" s="31"/>
      <c r="B435" s="32"/>
      <c r="C435" s="33"/>
      <c r="D435" s="201" t="s">
        <v>168</v>
      </c>
      <c r="E435" s="33"/>
      <c r="F435" s="202" t="s">
        <v>1074</v>
      </c>
      <c r="G435" s="33"/>
      <c r="H435" s="33"/>
      <c r="I435" s="198"/>
      <c r="J435" s="33"/>
      <c r="K435" s="33"/>
      <c r="L435" s="36"/>
      <c r="M435" s="199"/>
      <c r="N435" s="200"/>
      <c r="O435" s="68"/>
      <c r="P435" s="68"/>
      <c r="Q435" s="68"/>
      <c r="R435" s="68"/>
      <c r="S435" s="68"/>
      <c r="T435" s="69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T435" s="14" t="s">
        <v>168</v>
      </c>
      <c r="AU435" s="14" t="s">
        <v>83</v>
      </c>
    </row>
    <row r="436" spans="1:65" s="2" customFormat="1" ht="24.2" customHeight="1">
      <c r="A436" s="31"/>
      <c r="B436" s="32"/>
      <c r="C436" s="203" t="s">
        <v>1075</v>
      </c>
      <c r="D436" s="203" t="s">
        <v>232</v>
      </c>
      <c r="E436" s="204" t="s">
        <v>1076</v>
      </c>
      <c r="F436" s="205" t="s">
        <v>1077</v>
      </c>
      <c r="G436" s="206" t="s">
        <v>290</v>
      </c>
      <c r="H436" s="207">
        <v>24</v>
      </c>
      <c r="I436" s="208"/>
      <c r="J436" s="209">
        <f>ROUND(I436*H436,2)</f>
        <v>0</v>
      </c>
      <c r="K436" s="205" t="s">
        <v>161</v>
      </c>
      <c r="L436" s="210"/>
      <c r="M436" s="211" t="s">
        <v>1</v>
      </c>
      <c r="N436" s="212" t="s">
        <v>38</v>
      </c>
      <c r="O436" s="68"/>
      <c r="P436" s="192">
        <f>O436*H436</f>
        <v>0</v>
      </c>
      <c r="Q436" s="192">
        <v>0</v>
      </c>
      <c r="R436" s="192">
        <f>Q436*H436</f>
        <v>0</v>
      </c>
      <c r="S436" s="192">
        <v>0</v>
      </c>
      <c r="T436" s="193">
        <f>S436*H436</f>
        <v>0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94" t="s">
        <v>429</v>
      </c>
      <c r="AT436" s="194" t="s">
        <v>232</v>
      </c>
      <c r="AU436" s="194" t="s">
        <v>83</v>
      </c>
      <c r="AY436" s="14" t="s">
        <v>155</v>
      </c>
      <c r="BE436" s="195">
        <f>IF(N436="základní",J436,0)</f>
        <v>0</v>
      </c>
      <c r="BF436" s="195">
        <f>IF(N436="snížená",J436,0)</f>
        <v>0</v>
      </c>
      <c r="BG436" s="195">
        <f>IF(N436="zákl. přenesená",J436,0)</f>
        <v>0</v>
      </c>
      <c r="BH436" s="195">
        <f>IF(N436="sníž. přenesená",J436,0)</f>
        <v>0</v>
      </c>
      <c r="BI436" s="195">
        <f>IF(N436="nulová",J436,0)</f>
        <v>0</v>
      </c>
      <c r="BJ436" s="14" t="s">
        <v>81</v>
      </c>
      <c r="BK436" s="195">
        <f>ROUND(I436*H436,2)</f>
        <v>0</v>
      </c>
      <c r="BL436" s="14" t="s">
        <v>255</v>
      </c>
      <c r="BM436" s="194" t="s">
        <v>1078</v>
      </c>
    </row>
    <row r="437" spans="1:65" s="2" customFormat="1" ht="24.2" customHeight="1">
      <c r="A437" s="31"/>
      <c r="B437" s="32"/>
      <c r="C437" s="183" t="s">
        <v>814</v>
      </c>
      <c r="D437" s="183" t="s">
        <v>157</v>
      </c>
      <c r="E437" s="184" t="s">
        <v>1079</v>
      </c>
      <c r="F437" s="185" t="s">
        <v>1080</v>
      </c>
      <c r="G437" s="186" t="s">
        <v>290</v>
      </c>
      <c r="H437" s="187">
        <v>4</v>
      </c>
      <c r="I437" s="188"/>
      <c r="J437" s="189">
        <f>ROUND(I437*H437,2)</f>
        <v>0</v>
      </c>
      <c r="K437" s="185" t="s">
        <v>161</v>
      </c>
      <c r="L437" s="36"/>
      <c r="M437" s="190" t="s">
        <v>1</v>
      </c>
      <c r="N437" s="191" t="s">
        <v>38</v>
      </c>
      <c r="O437" s="68"/>
      <c r="P437" s="192">
        <f>O437*H437</f>
        <v>0</v>
      </c>
      <c r="Q437" s="192">
        <v>0</v>
      </c>
      <c r="R437" s="192">
        <f>Q437*H437</f>
        <v>0</v>
      </c>
      <c r="S437" s="192">
        <v>0</v>
      </c>
      <c r="T437" s="193">
        <f>S437*H437</f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94" t="s">
        <v>255</v>
      </c>
      <c r="AT437" s="194" t="s">
        <v>157</v>
      </c>
      <c r="AU437" s="194" t="s">
        <v>83</v>
      </c>
      <c r="AY437" s="14" t="s">
        <v>155</v>
      </c>
      <c r="BE437" s="195">
        <f>IF(N437="základní",J437,0)</f>
        <v>0</v>
      </c>
      <c r="BF437" s="195">
        <f>IF(N437="snížená",J437,0)</f>
        <v>0</v>
      </c>
      <c r="BG437" s="195">
        <f>IF(N437="zákl. přenesená",J437,0)</f>
        <v>0</v>
      </c>
      <c r="BH437" s="195">
        <f>IF(N437="sníž. přenesená",J437,0)</f>
        <v>0</v>
      </c>
      <c r="BI437" s="195">
        <f>IF(N437="nulová",J437,0)</f>
        <v>0</v>
      </c>
      <c r="BJ437" s="14" t="s">
        <v>81</v>
      </c>
      <c r="BK437" s="195">
        <f>ROUND(I437*H437,2)</f>
        <v>0</v>
      </c>
      <c r="BL437" s="14" t="s">
        <v>255</v>
      </c>
      <c r="BM437" s="194" t="s">
        <v>1081</v>
      </c>
    </row>
    <row r="438" spans="1:65" s="2" customFormat="1">
      <c r="A438" s="31"/>
      <c r="B438" s="32"/>
      <c r="C438" s="33"/>
      <c r="D438" s="196" t="s">
        <v>163</v>
      </c>
      <c r="E438" s="33"/>
      <c r="F438" s="197" t="s">
        <v>1082</v>
      </c>
      <c r="G438" s="33"/>
      <c r="H438" s="33"/>
      <c r="I438" s="198"/>
      <c r="J438" s="33"/>
      <c r="K438" s="33"/>
      <c r="L438" s="36"/>
      <c r="M438" s="199"/>
      <c r="N438" s="200"/>
      <c r="O438" s="68"/>
      <c r="P438" s="68"/>
      <c r="Q438" s="68"/>
      <c r="R438" s="68"/>
      <c r="S438" s="68"/>
      <c r="T438" s="69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T438" s="14" t="s">
        <v>163</v>
      </c>
      <c r="AU438" s="14" t="s">
        <v>83</v>
      </c>
    </row>
    <row r="439" spans="1:65" s="2" customFormat="1" ht="39">
      <c r="A439" s="31"/>
      <c r="B439" s="32"/>
      <c r="C439" s="33"/>
      <c r="D439" s="201" t="s">
        <v>168</v>
      </c>
      <c r="E439" s="33"/>
      <c r="F439" s="202" t="s">
        <v>1083</v>
      </c>
      <c r="G439" s="33"/>
      <c r="H439" s="33"/>
      <c r="I439" s="198"/>
      <c r="J439" s="33"/>
      <c r="K439" s="33"/>
      <c r="L439" s="36"/>
      <c r="M439" s="199"/>
      <c r="N439" s="200"/>
      <c r="O439" s="68"/>
      <c r="P439" s="68"/>
      <c r="Q439" s="68"/>
      <c r="R439" s="68"/>
      <c r="S439" s="68"/>
      <c r="T439" s="69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T439" s="14" t="s">
        <v>168</v>
      </c>
      <c r="AU439" s="14" t="s">
        <v>83</v>
      </c>
    </row>
    <row r="440" spans="1:65" s="2" customFormat="1" ht="16.5" customHeight="1">
      <c r="A440" s="31"/>
      <c r="B440" s="32"/>
      <c r="C440" s="203" t="s">
        <v>1084</v>
      </c>
      <c r="D440" s="203" t="s">
        <v>232</v>
      </c>
      <c r="E440" s="204" t="s">
        <v>1085</v>
      </c>
      <c r="F440" s="205" t="s">
        <v>1086</v>
      </c>
      <c r="G440" s="206" t="s">
        <v>290</v>
      </c>
      <c r="H440" s="207">
        <v>4</v>
      </c>
      <c r="I440" s="208"/>
      <c r="J440" s="209">
        <f>ROUND(I440*H440,2)</f>
        <v>0</v>
      </c>
      <c r="K440" s="205" t="s">
        <v>1</v>
      </c>
      <c r="L440" s="210"/>
      <c r="M440" s="211" t="s">
        <v>1</v>
      </c>
      <c r="N440" s="212" t="s">
        <v>38</v>
      </c>
      <c r="O440" s="68"/>
      <c r="P440" s="192">
        <f>O440*H440</f>
        <v>0</v>
      </c>
      <c r="Q440" s="192">
        <v>0</v>
      </c>
      <c r="R440" s="192">
        <f>Q440*H440</f>
        <v>0</v>
      </c>
      <c r="S440" s="192">
        <v>0</v>
      </c>
      <c r="T440" s="193">
        <f>S440*H440</f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94" t="s">
        <v>429</v>
      </c>
      <c r="AT440" s="194" t="s">
        <v>232</v>
      </c>
      <c r="AU440" s="194" t="s">
        <v>83</v>
      </c>
      <c r="AY440" s="14" t="s">
        <v>155</v>
      </c>
      <c r="BE440" s="195">
        <f>IF(N440="základní",J440,0)</f>
        <v>0</v>
      </c>
      <c r="BF440" s="195">
        <f>IF(N440="snížená",J440,0)</f>
        <v>0</v>
      </c>
      <c r="BG440" s="195">
        <f>IF(N440="zákl. přenesená",J440,0)</f>
        <v>0</v>
      </c>
      <c r="BH440" s="195">
        <f>IF(N440="sníž. přenesená",J440,0)</f>
        <v>0</v>
      </c>
      <c r="BI440" s="195">
        <f>IF(N440="nulová",J440,0)</f>
        <v>0</v>
      </c>
      <c r="BJ440" s="14" t="s">
        <v>81</v>
      </c>
      <c r="BK440" s="195">
        <f>ROUND(I440*H440,2)</f>
        <v>0</v>
      </c>
      <c r="BL440" s="14" t="s">
        <v>255</v>
      </c>
      <c r="BM440" s="194" t="s">
        <v>1087</v>
      </c>
    </row>
    <row r="441" spans="1:65" s="2" customFormat="1" ht="16.5" customHeight="1">
      <c r="A441" s="31"/>
      <c r="B441" s="32"/>
      <c r="C441" s="183" t="s">
        <v>817</v>
      </c>
      <c r="D441" s="183" t="s">
        <v>157</v>
      </c>
      <c r="E441" s="184" t="s">
        <v>1088</v>
      </c>
      <c r="F441" s="185" t="s">
        <v>1089</v>
      </c>
      <c r="G441" s="186" t="s">
        <v>173</v>
      </c>
      <c r="H441" s="187">
        <v>4540</v>
      </c>
      <c r="I441" s="188"/>
      <c r="J441" s="189">
        <f>ROUND(I441*H441,2)</f>
        <v>0</v>
      </c>
      <c r="K441" s="185" t="s">
        <v>161</v>
      </c>
      <c r="L441" s="36"/>
      <c r="M441" s="190" t="s">
        <v>1</v>
      </c>
      <c r="N441" s="191" t="s">
        <v>38</v>
      </c>
      <c r="O441" s="68"/>
      <c r="P441" s="192">
        <f>O441*H441</f>
        <v>0</v>
      </c>
      <c r="Q441" s="192">
        <v>0</v>
      </c>
      <c r="R441" s="192">
        <f>Q441*H441</f>
        <v>0</v>
      </c>
      <c r="S441" s="192">
        <v>0</v>
      </c>
      <c r="T441" s="193">
        <f>S441*H441</f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94" t="s">
        <v>255</v>
      </c>
      <c r="AT441" s="194" t="s">
        <v>157</v>
      </c>
      <c r="AU441" s="194" t="s">
        <v>83</v>
      </c>
      <c r="AY441" s="14" t="s">
        <v>155</v>
      </c>
      <c r="BE441" s="195">
        <f>IF(N441="základní",J441,0)</f>
        <v>0</v>
      </c>
      <c r="BF441" s="195">
        <f>IF(N441="snížená",J441,0)</f>
        <v>0</v>
      </c>
      <c r="BG441" s="195">
        <f>IF(N441="zákl. přenesená",J441,0)</f>
        <v>0</v>
      </c>
      <c r="BH441" s="195">
        <f>IF(N441="sníž. přenesená",J441,0)</f>
        <v>0</v>
      </c>
      <c r="BI441" s="195">
        <f>IF(N441="nulová",J441,0)</f>
        <v>0</v>
      </c>
      <c r="BJ441" s="14" t="s">
        <v>81</v>
      </c>
      <c r="BK441" s="195">
        <f>ROUND(I441*H441,2)</f>
        <v>0</v>
      </c>
      <c r="BL441" s="14" t="s">
        <v>255</v>
      </c>
      <c r="BM441" s="194" t="s">
        <v>429</v>
      </c>
    </row>
    <row r="442" spans="1:65" s="2" customFormat="1">
      <c r="A442" s="31"/>
      <c r="B442" s="32"/>
      <c r="C442" s="33"/>
      <c r="D442" s="196" t="s">
        <v>163</v>
      </c>
      <c r="E442" s="33"/>
      <c r="F442" s="197" t="s">
        <v>1090</v>
      </c>
      <c r="G442" s="33"/>
      <c r="H442" s="33"/>
      <c r="I442" s="198"/>
      <c r="J442" s="33"/>
      <c r="K442" s="33"/>
      <c r="L442" s="36"/>
      <c r="M442" s="199"/>
      <c r="N442" s="200"/>
      <c r="O442" s="68"/>
      <c r="P442" s="68"/>
      <c r="Q442" s="68"/>
      <c r="R442" s="68"/>
      <c r="S442" s="68"/>
      <c r="T442" s="69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T442" s="14" t="s">
        <v>163</v>
      </c>
      <c r="AU442" s="14" t="s">
        <v>83</v>
      </c>
    </row>
    <row r="443" spans="1:65" s="12" customFormat="1" ht="22.9" customHeight="1">
      <c r="B443" s="167"/>
      <c r="C443" s="168"/>
      <c r="D443" s="169" t="s">
        <v>72</v>
      </c>
      <c r="E443" s="181" t="s">
        <v>420</v>
      </c>
      <c r="F443" s="181" t="s">
        <v>421</v>
      </c>
      <c r="G443" s="168"/>
      <c r="H443" s="168"/>
      <c r="I443" s="171"/>
      <c r="J443" s="182">
        <f>BK443</f>
        <v>0</v>
      </c>
      <c r="K443" s="168"/>
      <c r="L443" s="173"/>
      <c r="M443" s="174"/>
      <c r="N443" s="175"/>
      <c r="O443" s="175"/>
      <c r="P443" s="176">
        <f>SUM(P444:P449)</f>
        <v>0</v>
      </c>
      <c r="Q443" s="175"/>
      <c r="R443" s="176">
        <f>SUM(R444:R449)</f>
        <v>0</v>
      </c>
      <c r="S443" s="175"/>
      <c r="T443" s="177">
        <f>SUM(T444:T449)</f>
        <v>0</v>
      </c>
      <c r="AR443" s="178" t="s">
        <v>170</v>
      </c>
      <c r="AT443" s="179" t="s">
        <v>72</v>
      </c>
      <c r="AU443" s="179" t="s">
        <v>81</v>
      </c>
      <c r="AY443" s="178" t="s">
        <v>155</v>
      </c>
      <c r="BK443" s="180">
        <f>SUM(BK444:BK453)</f>
        <v>0</v>
      </c>
    </row>
    <row r="444" spans="1:65" s="2" customFormat="1" ht="49.15" customHeight="1">
      <c r="A444" s="31"/>
      <c r="B444" s="32"/>
      <c r="C444" s="183" t="s">
        <v>1091</v>
      </c>
      <c r="D444" s="183" t="s">
        <v>157</v>
      </c>
      <c r="E444" s="184" t="s">
        <v>1092</v>
      </c>
      <c r="F444" s="185" t="s">
        <v>1093</v>
      </c>
      <c r="G444" s="186" t="s">
        <v>173</v>
      </c>
      <c r="H444" s="187">
        <v>500</v>
      </c>
      <c r="I444" s="188"/>
      <c r="J444" s="189">
        <f>ROUND(I444*H444,2)</f>
        <v>0</v>
      </c>
      <c r="K444" s="185" t="s">
        <v>161</v>
      </c>
      <c r="L444" s="36"/>
      <c r="M444" s="190" t="s">
        <v>1</v>
      </c>
      <c r="N444" s="191" t="s">
        <v>38</v>
      </c>
      <c r="O444" s="68"/>
      <c r="P444" s="192">
        <f>O444*H444</f>
        <v>0</v>
      </c>
      <c r="Q444" s="192">
        <v>0</v>
      </c>
      <c r="R444" s="192">
        <f>Q444*H444</f>
        <v>0</v>
      </c>
      <c r="S444" s="192">
        <v>0</v>
      </c>
      <c r="T444" s="193">
        <f>S444*H444</f>
        <v>0</v>
      </c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R444" s="194" t="s">
        <v>255</v>
      </c>
      <c r="AT444" s="194" t="s">
        <v>157</v>
      </c>
      <c r="AU444" s="194" t="s">
        <v>83</v>
      </c>
      <c r="AY444" s="14" t="s">
        <v>155</v>
      </c>
      <c r="BE444" s="195">
        <f>IF(N444="základní",J444,0)</f>
        <v>0</v>
      </c>
      <c r="BF444" s="195">
        <f>IF(N444="snížená",J444,0)</f>
        <v>0</v>
      </c>
      <c r="BG444" s="195">
        <f>IF(N444="zákl. přenesená",J444,0)</f>
        <v>0</v>
      </c>
      <c r="BH444" s="195">
        <f>IF(N444="sníž. přenesená",J444,0)</f>
        <v>0</v>
      </c>
      <c r="BI444" s="195">
        <f>IF(N444="nulová",J444,0)</f>
        <v>0</v>
      </c>
      <c r="BJ444" s="14" t="s">
        <v>81</v>
      </c>
      <c r="BK444" s="195">
        <f>ROUND(I444*H444,2)</f>
        <v>0</v>
      </c>
      <c r="BL444" s="14" t="s">
        <v>255</v>
      </c>
      <c r="BM444" s="194" t="s">
        <v>1094</v>
      </c>
    </row>
    <row r="445" spans="1:65" s="2" customFormat="1">
      <c r="A445" s="31"/>
      <c r="B445" s="32"/>
      <c r="C445" s="33"/>
      <c r="D445" s="402" t="s">
        <v>163</v>
      </c>
      <c r="E445" s="33"/>
      <c r="F445" s="197" t="s">
        <v>1095</v>
      </c>
      <c r="G445" s="33"/>
      <c r="H445" s="33"/>
      <c r="I445" s="198"/>
      <c r="J445" s="33"/>
      <c r="K445" s="33"/>
      <c r="L445" s="36"/>
      <c r="M445" s="199"/>
      <c r="N445" s="200"/>
      <c r="O445" s="68"/>
      <c r="P445" s="68"/>
      <c r="Q445" s="68"/>
      <c r="R445" s="68"/>
      <c r="S445" s="68"/>
      <c r="T445" s="69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T445" s="14" t="s">
        <v>163</v>
      </c>
      <c r="AU445" s="14" t="s">
        <v>83</v>
      </c>
    </row>
    <row r="446" spans="1:65" s="2" customFormat="1" ht="24.2" customHeight="1">
      <c r="A446" s="31"/>
      <c r="B446" s="32"/>
      <c r="C446" s="203" t="s">
        <v>818</v>
      </c>
      <c r="D446" s="203" t="s">
        <v>232</v>
      </c>
      <c r="E446" s="204" t="s">
        <v>1096</v>
      </c>
      <c r="F446" s="205" t="s">
        <v>1097</v>
      </c>
      <c r="G446" s="206" t="s">
        <v>173</v>
      </c>
      <c r="H446" s="207">
        <v>500</v>
      </c>
      <c r="I446" s="208"/>
      <c r="J446" s="209">
        <f>ROUND(I446*H446,2)</f>
        <v>0</v>
      </c>
      <c r="K446" s="205" t="s">
        <v>161</v>
      </c>
      <c r="L446" s="210"/>
      <c r="M446" s="211" t="s">
        <v>1</v>
      </c>
      <c r="N446" s="212" t="s">
        <v>38</v>
      </c>
      <c r="O446" s="68"/>
      <c r="P446" s="192">
        <f>O446*H446</f>
        <v>0</v>
      </c>
      <c r="Q446" s="192">
        <v>0</v>
      </c>
      <c r="R446" s="192">
        <f>Q446*H446</f>
        <v>0</v>
      </c>
      <c r="S446" s="192">
        <v>0</v>
      </c>
      <c r="T446" s="193">
        <f>S446*H446</f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94" t="s">
        <v>429</v>
      </c>
      <c r="AT446" s="194" t="s">
        <v>232</v>
      </c>
      <c r="AU446" s="194" t="s">
        <v>83</v>
      </c>
      <c r="AY446" s="14" t="s">
        <v>155</v>
      </c>
      <c r="BE446" s="195">
        <f>IF(N446="základní",J446,0)</f>
        <v>0</v>
      </c>
      <c r="BF446" s="195">
        <f>IF(N446="snížená",J446,0)</f>
        <v>0</v>
      </c>
      <c r="BG446" s="195">
        <f>IF(N446="zákl. přenesená",J446,0)</f>
        <v>0</v>
      </c>
      <c r="BH446" s="195">
        <f>IF(N446="sníž. přenesená",J446,0)</f>
        <v>0</v>
      </c>
      <c r="BI446" s="195">
        <f>IF(N446="nulová",J446,0)</f>
        <v>0</v>
      </c>
      <c r="BJ446" s="14" t="s">
        <v>81</v>
      </c>
      <c r="BK446" s="195">
        <f>ROUND(I446*H446,2)</f>
        <v>0</v>
      </c>
      <c r="BL446" s="14" t="s">
        <v>255</v>
      </c>
      <c r="BM446" s="194" t="s">
        <v>1098</v>
      </c>
    </row>
    <row r="447" spans="1:65" s="2" customFormat="1" ht="49.15" customHeight="1">
      <c r="A447" s="31"/>
      <c r="B447" s="32"/>
      <c r="C447" s="183" t="s">
        <v>1099</v>
      </c>
      <c r="D447" s="183" t="s">
        <v>157</v>
      </c>
      <c r="E447" s="184" t="s">
        <v>422</v>
      </c>
      <c r="F447" s="185" t="s">
        <v>423</v>
      </c>
      <c r="G447" s="186" t="s">
        <v>173</v>
      </c>
      <c r="H447" s="187">
        <v>50</v>
      </c>
      <c r="I447" s="188"/>
      <c r="J447" s="189">
        <f>ROUND(I447*H447,2)</f>
        <v>0</v>
      </c>
      <c r="K447" s="185" t="s">
        <v>161</v>
      </c>
      <c r="L447" s="36"/>
      <c r="M447" s="190" t="s">
        <v>1</v>
      </c>
      <c r="N447" s="191" t="s">
        <v>38</v>
      </c>
      <c r="O447" s="68"/>
      <c r="P447" s="192">
        <f>O447*H447</f>
        <v>0</v>
      </c>
      <c r="Q447" s="192">
        <v>0</v>
      </c>
      <c r="R447" s="192">
        <f>Q447*H447</f>
        <v>0</v>
      </c>
      <c r="S447" s="192">
        <v>0</v>
      </c>
      <c r="T447" s="193">
        <f>S447*H447</f>
        <v>0</v>
      </c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R447" s="194" t="s">
        <v>255</v>
      </c>
      <c r="AT447" s="194" t="s">
        <v>157</v>
      </c>
      <c r="AU447" s="194" t="s">
        <v>83</v>
      </c>
      <c r="AY447" s="14" t="s">
        <v>155</v>
      </c>
      <c r="BE447" s="195">
        <f>IF(N447="základní",J447,0)</f>
        <v>0</v>
      </c>
      <c r="BF447" s="195">
        <f>IF(N447="snížená",J447,0)</f>
        <v>0</v>
      </c>
      <c r="BG447" s="195">
        <f>IF(N447="zákl. přenesená",J447,0)</f>
        <v>0</v>
      </c>
      <c r="BH447" s="195">
        <f>IF(N447="sníž. přenesená",J447,0)</f>
        <v>0</v>
      </c>
      <c r="BI447" s="195">
        <f>IF(N447="nulová",J447,0)</f>
        <v>0</v>
      </c>
      <c r="BJ447" s="14" t="s">
        <v>81</v>
      </c>
      <c r="BK447" s="195">
        <f>ROUND(I447*H447,2)</f>
        <v>0</v>
      </c>
      <c r="BL447" s="14" t="s">
        <v>255</v>
      </c>
      <c r="BM447" s="194" t="s">
        <v>1100</v>
      </c>
    </row>
    <row r="448" spans="1:65" s="2" customFormat="1">
      <c r="A448" s="31"/>
      <c r="B448" s="32"/>
      <c r="C448" s="33"/>
      <c r="D448" s="196" t="s">
        <v>163</v>
      </c>
      <c r="E448" s="33"/>
      <c r="F448" s="197" t="s">
        <v>425</v>
      </c>
      <c r="G448" s="33"/>
      <c r="H448" s="33"/>
      <c r="I448" s="198"/>
      <c r="J448" s="33"/>
      <c r="K448" s="33"/>
      <c r="L448" s="36"/>
      <c r="M448" s="199"/>
      <c r="N448" s="200"/>
      <c r="O448" s="68"/>
      <c r="P448" s="68"/>
      <c r="Q448" s="68"/>
      <c r="R448" s="68"/>
      <c r="S448" s="68"/>
      <c r="T448" s="69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T448" s="14" t="s">
        <v>163</v>
      </c>
      <c r="AU448" s="14" t="s">
        <v>83</v>
      </c>
    </row>
    <row r="449" spans="1:65" s="2" customFormat="1" ht="24.2" customHeight="1">
      <c r="A449" s="31"/>
      <c r="B449" s="32"/>
      <c r="C449" s="203" t="s">
        <v>819</v>
      </c>
      <c r="D449" s="203" t="s">
        <v>232</v>
      </c>
      <c r="E449" s="204" t="s">
        <v>427</v>
      </c>
      <c r="F449" s="205" t="s">
        <v>428</v>
      </c>
      <c r="G449" s="206" t="s">
        <v>173</v>
      </c>
      <c r="H449" s="207">
        <v>50</v>
      </c>
      <c r="I449" s="208"/>
      <c r="J449" s="209">
        <f>ROUND(I449*H449,2)</f>
        <v>0</v>
      </c>
      <c r="K449" s="205" t="s">
        <v>161</v>
      </c>
      <c r="L449" s="210"/>
      <c r="M449" s="211" t="s">
        <v>1</v>
      </c>
      <c r="N449" s="212" t="s">
        <v>38</v>
      </c>
      <c r="O449" s="68"/>
      <c r="P449" s="192">
        <f>O449*H449</f>
        <v>0</v>
      </c>
      <c r="Q449" s="192">
        <v>0</v>
      </c>
      <c r="R449" s="192">
        <f>Q449*H449</f>
        <v>0</v>
      </c>
      <c r="S449" s="192">
        <v>0</v>
      </c>
      <c r="T449" s="193">
        <f>S449*H449</f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94" t="s">
        <v>429</v>
      </c>
      <c r="AT449" s="194" t="s">
        <v>232</v>
      </c>
      <c r="AU449" s="194" t="s">
        <v>83</v>
      </c>
      <c r="AY449" s="14" t="s">
        <v>155</v>
      </c>
      <c r="BE449" s="195">
        <f>IF(N449="základní",J449,0)</f>
        <v>0</v>
      </c>
      <c r="BF449" s="195">
        <f>IF(N449="snížená",J449,0)</f>
        <v>0</v>
      </c>
      <c r="BG449" s="195">
        <f>IF(N449="zákl. přenesená",J449,0)</f>
        <v>0</v>
      </c>
      <c r="BH449" s="195">
        <f>IF(N449="sníž. přenesená",J449,0)</f>
        <v>0</v>
      </c>
      <c r="BI449" s="195">
        <f>IF(N449="nulová",J449,0)</f>
        <v>0</v>
      </c>
      <c r="BJ449" s="14" t="s">
        <v>81</v>
      </c>
      <c r="BK449" s="195">
        <f>ROUND(I449*H449,2)</f>
        <v>0</v>
      </c>
      <c r="BL449" s="14" t="s">
        <v>255</v>
      </c>
      <c r="BM449" s="194" t="s">
        <v>1101</v>
      </c>
    </row>
    <row r="450" spans="1:65" s="485" customFormat="1" ht="36">
      <c r="B450" s="362"/>
      <c r="C450" s="435">
        <v>174</v>
      </c>
      <c r="D450" s="435" t="s">
        <v>157</v>
      </c>
      <c r="E450" s="436" t="s">
        <v>2499</v>
      </c>
      <c r="F450" s="263" t="s">
        <v>2500</v>
      </c>
      <c r="G450" s="437" t="s">
        <v>235</v>
      </c>
      <c r="H450" s="241">
        <v>669.36500000000001</v>
      </c>
      <c r="I450" s="188"/>
      <c r="J450" s="440">
        <f>ROUND(I450*H450,2)</f>
        <v>0</v>
      </c>
      <c r="K450" s="277" t="s">
        <v>2495</v>
      </c>
      <c r="L450" s="299"/>
      <c r="M450" s="510" t="s">
        <v>1</v>
      </c>
      <c r="N450" s="366" t="s">
        <v>38</v>
      </c>
      <c r="O450" s="367">
        <v>0</v>
      </c>
      <c r="P450" s="367">
        <f>O450*H450</f>
        <v>0</v>
      </c>
      <c r="Q450" s="367">
        <v>0</v>
      </c>
      <c r="R450" s="367">
        <f>Q450*H450</f>
        <v>0</v>
      </c>
      <c r="S450" s="367">
        <v>0</v>
      </c>
      <c r="T450" s="368">
        <f>S450*H450</f>
        <v>0</v>
      </c>
      <c r="AR450" s="369" t="s">
        <v>255</v>
      </c>
      <c r="AT450" s="369" t="s">
        <v>157</v>
      </c>
      <c r="AU450" s="369" t="s">
        <v>83</v>
      </c>
      <c r="AY450" s="291" t="s">
        <v>155</v>
      </c>
      <c r="BE450" s="370">
        <f>IF(N450="základní",J450,0)</f>
        <v>0</v>
      </c>
      <c r="BF450" s="370">
        <f>IF(N450="snížená",J450,0)</f>
        <v>0</v>
      </c>
      <c r="BG450" s="370">
        <f>IF(N450="zákl. přenesená",J450,0)</f>
        <v>0</v>
      </c>
      <c r="BH450" s="370">
        <f>IF(N450="sníž. přenesená",J450,0)</f>
        <v>0</v>
      </c>
      <c r="BI450" s="370">
        <f>IF(N450="nulová",J450,0)</f>
        <v>0</v>
      </c>
      <c r="BJ450" s="291" t="s">
        <v>81</v>
      </c>
      <c r="BK450" s="370">
        <f>ROUND(I450*H450,2)</f>
        <v>0</v>
      </c>
      <c r="BL450" s="291" t="s">
        <v>255</v>
      </c>
      <c r="BM450" s="369" t="s">
        <v>2501</v>
      </c>
    </row>
    <row r="451" spans="1:65" s="485" customFormat="1">
      <c r="B451" s="299"/>
      <c r="C451" s="513"/>
      <c r="D451" s="402" t="s">
        <v>163</v>
      </c>
      <c r="E451" s="402"/>
      <c r="F451" s="402" t="s">
        <v>2502</v>
      </c>
      <c r="G451" s="402"/>
      <c r="H451" s="402"/>
      <c r="I451" s="511"/>
      <c r="J451" s="484"/>
      <c r="K451" s="484"/>
      <c r="L451" s="299"/>
      <c r="M451" s="372"/>
      <c r="T451" s="308"/>
      <c r="AT451" s="291" t="s">
        <v>163</v>
      </c>
      <c r="AU451" s="291" t="s">
        <v>83</v>
      </c>
    </row>
    <row r="452" spans="1:65" s="290" customFormat="1">
      <c r="B452" s="373"/>
      <c r="C452" s="514"/>
      <c r="D452" s="402" t="s">
        <v>2204</v>
      </c>
      <c r="E452" s="402" t="s">
        <v>1</v>
      </c>
      <c r="F452" s="402" t="s">
        <v>2503</v>
      </c>
      <c r="G452" s="402"/>
      <c r="H452" s="411">
        <v>669.36500000000001</v>
      </c>
      <c r="I452" s="512"/>
      <c r="J452" s="408"/>
      <c r="K452" s="408"/>
      <c r="L452" s="373"/>
      <c r="M452" s="376"/>
      <c r="T452" s="377"/>
      <c r="AT452" s="374" t="s">
        <v>2204</v>
      </c>
      <c r="AU452" s="374" t="s">
        <v>83</v>
      </c>
      <c r="AV452" s="290" t="s">
        <v>83</v>
      </c>
      <c r="AW452" s="290" t="s">
        <v>30</v>
      </c>
      <c r="AX452" s="290" t="s">
        <v>81</v>
      </c>
      <c r="AY452" s="374" t="s">
        <v>155</v>
      </c>
    </row>
    <row r="453" spans="1:65" s="485" customFormat="1" ht="48">
      <c r="B453" s="362"/>
      <c r="C453" s="435">
        <v>175</v>
      </c>
      <c r="D453" s="435" t="s">
        <v>157</v>
      </c>
      <c r="E453" s="436" t="s">
        <v>2504</v>
      </c>
      <c r="F453" s="263" t="s">
        <v>2505</v>
      </c>
      <c r="G453" s="437" t="s">
        <v>235</v>
      </c>
      <c r="H453" s="241">
        <v>184.95</v>
      </c>
      <c r="I453" s="188"/>
      <c r="J453" s="440">
        <f>ROUND(I453*H453,2)</f>
        <v>0</v>
      </c>
      <c r="K453" s="277" t="s">
        <v>2495</v>
      </c>
      <c r="L453" s="299"/>
      <c r="M453" s="510" t="s">
        <v>1</v>
      </c>
      <c r="N453" s="366" t="s">
        <v>38</v>
      </c>
      <c r="O453" s="367">
        <v>0</v>
      </c>
      <c r="P453" s="367">
        <f>O453*H453</f>
        <v>0</v>
      </c>
      <c r="Q453" s="367">
        <v>0</v>
      </c>
      <c r="R453" s="367">
        <f>Q453*H453</f>
        <v>0</v>
      </c>
      <c r="S453" s="367">
        <v>0</v>
      </c>
      <c r="T453" s="368">
        <f>S453*H453</f>
        <v>0</v>
      </c>
      <c r="AR453" s="369" t="s">
        <v>255</v>
      </c>
      <c r="AT453" s="369" t="s">
        <v>157</v>
      </c>
      <c r="AU453" s="369" t="s">
        <v>83</v>
      </c>
      <c r="AY453" s="291" t="s">
        <v>155</v>
      </c>
      <c r="BE453" s="370">
        <f>IF(N453="základní",J453,0)</f>
        <v>0</v>
      </c>
      <c r="BF453" s="370">
        <f>IF(N453="snížená",J453,0)</f>
        <v>0</v>
      </c>
      <c r="BG453" s="370">
        <f>IF(N453="zákl. přenesená",J453,0)</f>
        <v>0</v>
      </c>
      <c r="BH453" s="370">
        <f>IF(N453="sníž. přenesená",J453,0)</f>
        <v>0</v>
      </c>
      <c r="BI453" s="370">
        <f>IF(N453="nulová",J453,0)</f>
        <v>0</v>
      </c>
      <c r="BJ453" s="291" t="s">
        <v>81</v>
      </c>
      <c r="BK453" s="370">
        <f>ROUND(I453*H453,2)</f>
        <v>0</v>
      </c>
      <c r="BL453" s="291" t="s">
        <v>255</v>
      </c>
      <c r="BM453" s="369" t="s">
        <v>2506</v>
      </c>
    </row>
    <row r="454" spans="1:65" s="485" customFormat="1">
      <c r="B454" s="299"/>
      <c r="C454" s="484"/>
      <c r="D454" s="402" t="s">
        <v>163</v>
      </c>
      <c r="E454" s="484"/>
      <c r="F454" s="403" t="s">
        <v>2507</v>
      </c>
      <c r="G454" s="484"/>
      <c r="H454" s="484"/>
      <c r="J454" s="484"/>
      <c r="K454" s="484"/>
      <c r="L454" s="299"/>
      <c r="M454" s="372"/>
      <c r="T454" s="308"/>
      <c r="AT454" s="291" t="s">
        <v>163</v>
      </c>
      <c r="AU454" s="291" t="s">
        <v>83</v>
      </c>
    </row>
    <row r="455" spans="1:65" s="290" customFormat="1">
      <c r="B455" s="373"/>
      <c r="C455" s="408"/>
      <c r="D455" s="409" t="s">
        <v>2204</v>
      </c>
      <c r="E455" s="438" t="s">
        <v>1</v>
      </c>
      <c r="F455" s="410" t="s">
        <v>2508</v>
      </c>
      <c r="G455" s="408"/>
      <c r="H455" s="411">
        <v>184.95</v>
      </c>
      <c r="J455" s="408"/>
      <c r="K455" s="408"/>
      <c r="L455" s="373"/>
      <c r="M455" s="376"/>
      <c r="T455" s="377"/>
      <c r="AT455" s="374" t="s">
        <v>2204</v>
      </c>
      <c r="AU455" s="374" t="s">
        <v>83</v>
      </c>
      <c r="AV455" s="290" t="s">
        <v>83</v>
      </c>
      <c r="AW455" s="290" t="s">
        <v>30</v>
      </c>
      <c r="AX455" s="290" t="s">
        <v>81</v>
      </c>
      <c r="AY455" s="374" t="s">
        <v>155</v>
      </c>
    </row>
    <row r="456" spans="1:65" s="12" customFormat="1" ht="25.9" customHeight="1">
      <c r="B456" s="167"/>
      <c r="C456" s="168"/>
      <c r="D456" s="169" t="s">
        <v>72</v>
      </c>
      <c r="E456" s="170" t="s">
        <v>431</v>
      </c>
      <c r="F456" s="170" t="s">
        <v>432</v>
      </c>
      <c r="G456" s="168"/>
      <c r="H456" s="168"/>
      <c r="I456" s="171"/>
      <c r="J456" s="172">
        <f>BK456</f>
        <v>0</v>
      </c>
      <c r="K456" s="168"/>
      <c r="L456" s="173"/>
      <c r="M456" s="174"/>
      <c r="N456" s="175"/>
      <c r="O456" s="175"/>
      <c r="P456" s="176">
        <f>SUM(P457:P465)</f>
        <v>0</v>
      </c>
      <c r="Q456" s="175"/>
      <c r="R456" s="176">
        <f>SUM(R457:R465)</f>
        <v>0</v>
      </c>
      <c r="S456" s="175"/>
      <c r="T456" s="177">
        <f>SUM(T457:T465)</f>
        <v>0</v>
      </c>
      <c r="AR456" s="178" t="s">
        <v>162</v>
      </c>
      <c r="AT456" s="179" t="s">
        <v>72</v>
      </c>
      <c r="AU456" s="179" t="s">
        <v>73</v>
      </c>
      <c r="AY456" s="178" t="s">
        <v>155</v>
      </c>
      <c r="BK456" s="180">
        <f>SUM(BK457:BK465)</f>
        <v>0</v>
      </c>
    </row>
    <row r="457" spans="1:65" s="2" customFormat="1" ht="37.9" customHeight="1">
      <c r="A457" s="31"/>
      <c r="B457" s="32"/>
      <c r="C457" s="183" t="s">
        <v>1102</v>
      </c>
      <c r="D457" s="183" t="s">
        <v>157</v>
      </c>
      <c r="E457" s="184" t="s">
        <v>433</v>
      </c>
      <c r="F457" s="185" t="s">
        <v>434</v>
      </c>
      <c r="G457" s="186" t="s">
        <v>188</v>
      </c>
      <c r="H457" s="187">
        <v>16</v>
      </c>
      <c r="I457" s="188"/>
      <c r="J457" s="189">
        <f>ROUND(I457*H457,2)</f>
        <v>0</v>
      </c>
      <c r="K457" s="185" t="s">
        <v>161</v>
      </c>
      <c r="L457" s="36"/>
      <c r="M457" s="190" t="s">
        <v>1</v>
      </c>
      <c r="N457" s="191" t="s">
        <v>38</v>
      </c>
      <c r="O457" s="68"/>
      <c r="P457" s="192">
        <f>O457*H457</f>
        <v>0</v>
      </c>
      <c r="Q457" s="192">
        <v>0</v>
      </c>
      <c r="R457" s="192">
        <f>Q457*H457</f>
        <v>0</v>
      </c>
      <c r="S457" s="192">
        <v>0</v>
      </c>
      <c r="T457" s="193">
        <f>S457*H457</f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94" t="s">
        <v>435</v>
      </c>
      <c r="AT457" s="194" t="s">
        <v>157</v>
      </c>
      <c r="AU457" s="194" t="s">
        <v>81</v>
      </c>
      <c r="AY457" s="14" t="s">
        <v>155</v>
      </c>
      <c r="BE457" s="195">
        <f>IF(N457="základní",J457,0)</f>
        <v>0</v>
      </c>
      <c r="BF457" s="195">
        <f>IF(N457="snížená",J457,0)</f>
        <v>0</v>
      </c>
      <c r="BG457" s="195">
        <f>IF(N457="zákl. přenesená",J457,0)</f>
        <v>0</v>
      </c>
      <c r="BH457" s="195">
        <f>IF(N457="sníž. přenesená",J457,0)</f>
        <v>0</v>
      </c>
      <c r="BI457" s="195">
        <f>IF(N457="nulová",J457,0)</f>
        <v>0</v>
      </c>
      <c r="BJ457" s="14" t="s">
        <v>81</v>
      </c>
      <c r="BK457" s="195">
        <f>ROUND(I457*H457,2)</f>
        <v>0</v>
      </c>
      <c r="BL457" s="14" t="s">
        <v>435</v>
      </c>
      <c r="BM457" s="194" t="s">
        <v>1103</v>
      </c>
    </row>
    <row r="458" spans="1:65" s="2" customFormat="1">
      <c r="A458" s="31"/>
      <c r="B458" s="32"/>
      <c r="C458" s="33"/>
      <c r="D458" s="196" t="s">
        <v>163</v>
      </c>
      <c r="E458" s="33"/>
      <c r="F458" s="197" t="s">
        <v>437</v>
      </c>
      <c r="G458" s="33"/>
      <c r="H458" s="33"/>
      <c r="I458" s="198"/>
      <c r="J458" s="33"/>
      <c r="K458" s="33"/>
      <c r="L458" s="36"/>
      <c r="M458" s="199"/>
      <c r="N458" s="200"/>
      <c r="O458" s="68"/>
      <c r="P458" s="68"/>
      <c r="Q458" s="68"/>
      <c r="R458" s="68"/>
      <c r="S458" s="68"/>
      <c r="T458" s="69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T458" s="14" t="s">
        <v>163</v>
      </c>
      <c r="AU458" s="14" t="s">
        <v>81</v>
      </c>
    </row>
    <row r="459" spans="1:65" s="2" customFormat="1" ht="29.25">
      <c r="A459" s="31"/>
      <c r="B459" s="32"/>
      <c r="C459" s="33"/>
      <c r="D459" s="201" t="s">
        <v>168</v>
      </c>
      <c r="E459" s="33"/>
      <c r="F459" s="202" t="s">
        <v>1104</v>
      </c>
      <c r="G459" s="33"/>
      <c r="H459" s="33"/>
      <c r="I459" s="198"/>
      <c r="J459" s="33"/>
      <c r="K459" s="33"/>
      <c r="L459" s="36"/>
      <c r="M459" s="199"/>
      <c r="N459" s="200"/>
      <c r="O459" s="68"/>
      <c r="P459" s="68"/>
      <c r="Q459" s="68"/>
      <c r="R459" s="68"/>
      <c r="S459" s="68"/>
      <c r="T459" s="69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T459" s="14" t="s">
        <v>168</v>
      </c>
      <c r="AU459" s="14" t="s">
        <v>81</v>
      </c>
    </row>
    <row r="460" spans="1:65" s="2" customFormat="1" ht="24.2" customHeight="1">
      <c r="A460" s="31"/>
      <c r="B460" s="32"/>
      <c r="C460" s="183" t="s">
        <v>822</v>
      </c>
      <c r="D460" s="183" t="s">
        <v>157</v>
      </c>
      <c r="E460" s="184" t="s">
        <v>1105</v>
      </c>
      <c r="F460" s="185" t="s">
        <v>1106</v>
      </c>
      <c r="G460" s="186" t="s">
        <v>188</v>
      </c>
      <c r="H460" s="187">
        <v>100</v>
      </c>
      <c r="I460" s="188"/>
      <c r="J460" s="189">
        <f>ROUND(I460*H460,2)</f>
        <v>0</v>
      </c>
      <c r="K460" s="185" t="s">
        <v>161</v>
      </c>
      <c r="L460" s="36"/>
      <c r="M460" s="190" t="s">
        <v>1</v>
      </c>
      <c r="N460" s="191" t="s">
        <v>38</v>
      </c>
      <c r="O460" s="68"/>
      <c r="P460" s="192">
        <f>O460*H460</f>
        <v>0</v>
      </c>
      <c r="Q460" s="192">
        <v>0</v>
      </c>
      <c r="R460" s="192">
        <f>Q460*H460</f>
        <v>0</v>
      </c>
      <c r="S460" s="192">
        <v>0</v>
      </c>
      <c r="T460" s="193">
        <f>S460*H460</f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94" t="s">
        <v>435</v>
      </c>
      <c r="AT460" s="194" t="s">
        <v>157</v>
      </c>
      <c r="AU460" s="194" t="s">
        <v>81</v>
      </c>
      <c r="AY460" s="14" t="s">
        <v>155</v>
      </c>
      <c r="BE460" s="195">
        <f>IF(N460="základní",J460,0)</f>
        <v>0</v>
      </c>
      <c r="BF460" s="195">
        <f>IF(N460="snížená",J460,0)</f>
        <v>0</v>
      </c>
      <c r="BG460" s="195">
        <f>IF(N460="zákl. přenesená",J460,0)</f>
        <v>0</v>
      </c>
      <c r="BH460" s="195">
        <f>IF(N460="sníž. přenesená",J460,0)</f>
        <v>0</v>
      </c>
      <c r="BI460" s="195">
        <f>IF(N460="nulová",J460,0)</f>
        <v>0</v>
      </c>
      <c r="BJ460" s="14" t="s">
        <v>81</v>
      </c>
      <c r="BK460" s="195">
        <f>ROUND(I460*H460,2)</f>
        <v>0</v>
      </c>
      <c r="BL460" s="14" t="s">
        <v>435</v>
      </c>
      <c r="BM460" s="194" t="s">
        <v>1107</v>
      </c>
    </row>
    <row r="461" spans="1:65" s="2" customFormat="1">
      <c r="A461" s="31"/>
      <c r="B461" s="32"/>
      <c r="C461" s="33"/>
      <c r="D461" s="196" t="s">
        <v>163</v>
      </c>
      <c r="E461" s="33"/>
      <c r="F461" s="197" t="s">
        <v>1108</v>
      </c>
      <c r="G461" s="33"/>
      <c r="H461" s="33"/>
      <c r="I461" s="198"/>
      <c r="J461" s="33"/>
      <c r="K461" s="33"/>
      <c r="L461" s="36"/>
      <c r="M461" s="199"/>
      <c r="N461" s="200"/>
      <c r="O461" s="68"/>
      <c r="P461" s="68"/>
      <c r="Q461" s="68"/>
      <c r="R461" s="68"/>
      <c r="S461" s="68"/>
      <c r="T461" s="69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T461" s="14" t="s">
        <v>163</v>
      </c>
      <c r="AU461" s="14" t="s">
        <v>81</v>
      </c>
    </row>
    <row r="462" spans="1:65" s="2" customFormat="1" ht="24.2" customHeight="1">
      <c r="A462" s="31"/>
      <c r="B462" s="32"/>
      <c r="C462" s="183" t="s">
        <v>1109</v>
      </c>
      <c r="D462" s="183" t="s">
        <v>157</v>
      </c>
      <c r="E462" s="184" t="s">
        <v>440</v>
      </c>
      <c r="F462" s="185" t="s">
        <v>441</v>
      </c>
      <c r="G462" s="186" t="s">
        <v>188</v>
      </c>
      <c r="H462" s="187">
        <v>8</v>
      </c>
      <c r="I462" s="188"/>
      <c r="J462" s="189">
        <f>ROUND(I462*H462,2)</f>
        <v>0</v>
      </c>
      <c r="K462" s="185" t="s">
        <v>161</v>
      </c>
      <c r="L462" s="36"/>
      <c r="M462" s="190" t="s">
        <v>1</v>
      </c>
      <c r="N462" s="191" t="s">
        <v>38</v>
      </c>
      <c r="O462" s="68"/>
      <c r="P462" s="192">
        <f>O462*H462</f>
        <v>0</v>
      </c>
      <c r="Q462" s="192">
        <v>0</v>
      </c>
      <c r="R462" s="192">
        <f>Q462*H462</f>
        <v>0</v>
      </c>
      <c r="S462" s="192">
        <v>0</v>
      </c>
      <c r="T462" s="193">
        <f>S462*H462</f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94" t="s">
        <v>435</v>
      </c>
      <c r="AT462" s="194" t="s">
        <v>157</v>
      </c>
      <c r="AU462" s="194" t="s">
        <v>81</v>
      </c>
      <c r="AY462" s="14" t="s">
        <v>155</v>
      </c>
      <c r="BE462" s="195">
        <f>IF(N462="základní",J462,0)</f>
        <v>0</v>
      </c>
      <c r="BF462" s="195">
        <f>IF(N462="snížená",J462,0)</f>
        <v>0</v>
      </c>
      <c r="BG462" s="195">
        <f>IF(N462="zákl. přenesená",J462,0)</f>
        <v>0</v>
      </c>
      <c r="BH462" s="195">
        <f>IF(N462="sníž. přenesená",J462,0)</f>
        <v>0</v>
      </c>
      <c r="BI462" s="195">
        <f>IF(N462="nulová",J462,0)</f>
        <v>0</v>
      </c>
      <c r="BJ462" s="14" t="s">
        <v>81</v>
      </c>
      <c r="BK462" s="195">
        <f>ROUND(I462*H462,2)</f>
        <v>0</v>
      </c>
      <c r="BL462" s="14" t="s">
        <v>435</v>
      </c>
      <c r="BM462" s="194" t="s">
        <v>1110</v>
      </c>
    </row>
    <row r="463" spans="1:65" s="2" customFormat="1">
      <c r="A463" s="31"/>
      <c r="B463" s="32"/>
      <c r="C463" s="33"/>
      <c r="D463" s="196" t="s">
        <v>163</v>
      </c>
      <c r="E463" s="33"/>
      <c r="F463" s="197" t="s">
        <v>443</v>
      </c>
      <c r="G463" s="33"/>
      <c r="H463" s="33"/>
      <c r="I463" s="198"/>
      <c r="J463" s="33"/>
      <c r="K463" s="33"/>
      <c r="L463" s="36"/>
      <c r="M463" s="199"/>
      <c r="N463" s="200"/>
      <c r="O463" s="68"/>
      <c r="P463" s="68"/>
      <c r="Q463" s="68"/>
      <c r="R463" s="68"/>
      <c r="S463" s="68"/>
      <c r="T463" s="69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T463" s="14" t="s">
        <v>163</v>
      </c>
      <c r="AU463" s="14" t="s">
        <v>81</v>
      </c>
    </row>
    <row r="464" spans="1:65" s="2" customFormat="1" ht="19.5">
      <c r="A464" s="31"/>
      <c r="B464" s="32"/>
      <c r="C464" s="33"/>
      <c r="D464" s="201" t="s">
        <v>168</v>
      </c>
      <c r="E464" s="33"/>
      <c r="F464" s="202" t="s">
        <v>444</v>
      </c>
      <c r="G464" s="33"/>
      <c r="H464" s="33"/>
      <c r="I464" s="198"/>
      <c r="J464" s="33"/>
      <c r="K464" s="33"/>
      <c r="L464" s="36"/>
      <c r="M464" s="199"/>
      <c r="N464" s="200"/>
      <c r="O464" s="68"/>
      <c r="P464" s="68"/>
      <c r="Q464" s="68"/>
      <c r="R464" s="68"/>
      <c r="S464" s="68"/>
      <c r="T464" s="69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T464" s="14" t="s">
        <v>168</v>
      </c>
      <c r="AU464" s="14" t="s">
        <v>81</v>
      </c>
    </row>
    <row r="465" spans="1:65" s="2" customFormat="1" ht="16.5" customHeight="1">
      <c r="A465" s="31"/>
      <c r="B465" s="32"/>
      <c r="C465" s="183" t="s">
        <v>827</v>
      </c>
      <c r="D465" s="183" t="s">
        <v>157</v>
      </c>
      <c r="E465" s="184" t="s">
        <v>1111</v>
      </c>
      <c r="F465" s="185" t="s">
        <v>1112</v>
      </c>
      <c r="G465" s="186" t="s">
        <v>188</v>
      </c>
      <c r="H465" s="187">
        <v>100</v>
      </c>
      <c r="I465" s="188"/>
      <c r="J465" s="189">
        <f>ROUND(I465*H465,2)</f>
        <v>0</v>
      </c>
      <c r="K465" s="185" t="s">
        <v>1</v>
      </c>
      <c r="L465" s="36"/>
      <c r="M465" s="190" t="s">
        <v>1</v>
      </c>
      <c r="N465" s="191" t="s">
        <v>38</v>
      </c>
      <c r="O465" s="68"/>
      <c r="P465" s="192">
        <f>O465*H465</f>
        <v>0</v>
      </c>
      <c r="Q465" s="192">
        <v>0</v>
      </c>
      <c r="R465" s="192">
        <f>Q465*H465</f>
        <v>0</v>
      </c>
      <c r="S465" s="192">
        <v>0</v>
      </c>
      <c r="T465" s="193">
        <f>S465*H465</f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94" t="s">
        <v>435</v>
      </c>
      <c r="AT465" s="194" t="s">
        <v>157</v>
      </c>
      <c r="AU465" s="194" t="s">
        <v>81</v>
      </c>
      <c r="AY465" s="14" t="s">
        <v>155</v>
      </c>
      <c r="BE465" s="195">
        <f>IF(N465="základní",J465,0)</f>
        <v>0</v>
      </c>
      <c r="BF465" s="195">
        <f>IF(N465="snížená",J465,0)</f>
        <v>0</v>
      </c>
      <c r="BG465" s="195">
        <f>IF(N465="zákl. přenesená",J465,0)</f>
        <v>0</v>
      </c>
      <c r="BH465" s="195">
        <f>IF(N465="sníž. přenesená",J465,0)</f>
        <v>0</v>
      </c>
      <c r="BI465" s="195">
        <f>IF(N465="nulová",J465,0)</f>
        <v>0</v>
      </c>
      <c r="BJ465" s="14" t="s">
        <v>81</v>
      </c>
      <c r="BK465" s="195">
        <f>ROUND(I465*H465,2)</f>
        <v>0</v>
      </c>
      <c r="BL465" s="14" t="s">
        <v>435</v>
      </c>
      <c r="BM465" s="194" t="s">
        <v>1113</v>
      </c>
    </row>
    <row r="466" spans="1:65" s="12" customFormat="1" ht="25.9" customHeight="1">
      <c r="B466" s="167"/>
      <c r="C466" s="168"/>
      <c r="D466" s="169" t="s">
        <v>72</v>
      </c>
      <c r="E466" s="170" t="s">
        <v>93</v>
      </c>
      <c r="F466" s="170" t="s">
        <v>445</v>
      </c>
      <c r="G466" s="168"/>
      <c r="H466" s="168"/>
      <c r="I466" s="171"/>
      <c r="J466" s="172">
        <f>BK466</f>
        <v>0</v>
      </c>
      <c r="K466" s="168"/>
      <c r="L466" s="173"/>
      <c r="M466" s="174"/>
      <c r="N466" s="175"/>
      <c r="O466" s="175"/>
      <c r="P466" s="176">
        <f>P467+P481+P488+P491</f>
        <v>0</v>
      </c>
      <c r="Q466" s="175"/>
      <c r="R466" s="176">
        <f>R467+R481+R488+R491</f>
        <v>0</v>
      </c>
      <c r="S466" s="175"/>
      <c r="T466" s="177">
        <f>T467+T481+T488+T491</f>
        <v>0</v>
      </c>
      <c r="AR466" s="178" t="s">
        <v>180</v>
      </c>
      <c r="AT466" s="179" t="s">
        <v>72</v>
      </c>
      <c r="AU466" s="179" t="s">
        <v>73</v>
      </c>
      <c r="AY466" s="178" t="s">
        <v>155</v>
      </c>
      <c r="BK466" s="180">
        <f>BK467+BK481+BK488+BK491</f>
        <v>0</v>
      </c>
    </row>
    <row r="467" spans="1:65" s="12" customFormat="1" ht="22.9" customHeight="1">
      <c r="B467" s="167"/>
      <c r="C467" s="168"/>
      <c r="D467" s="169" t="s">
        <v>72</v>
      </c>
      <c r="E467" s="181" t="s">
        <v>446</v>
      </c>
      <c r="F467" s="181" t="s">
        <v>447</v>
      </c>
      <c r="G467" s="168"/>
      <c r="H467" s="168"/>
      <c r="I467" s="171"/>
      <c r="J467" s="182">
        <f>BK467</f>
        <v>0</v>
      </c>
      <c r="K467" s="168"/>
      <c r="L467" s="173"/>
      <c r="M467" s="174"/>
      <c r="N467" s="175"/>
      <c r="O467" s="175"/>
      <c r="P467" s="176">
        <f>SUM(P468:P480)</f>
        <v>0</v>
      </c>
      <c r="Q467" s="175"/>
      <c r="R467" s="176">
        <f>SUM(R468:R480)</f>
        <v>0</v>
      </c>
      <c r="S467" s="175"/>
      <c r="T467" s="177">
        <f>SUM(T468:T480)</f>
        <v>0</v>
      </c>
      <c r="AR467" s="178" t="s">
        <v>180</v>
      </c>
      <c r="AT467" s="179" t="s">
        <v>72</v>
      </c>
      <c r="AU467" s="179" t="s">
        <v>81</v>
      </c>
      <c r="AY467" s="178" t="s">
        <v>155</v>
      </c>
      <c r="BK467" s="180">
        <f>SUM(BK468:BK480)</f>
        <v>0</v>
      </c>
    </row>
    <row r="468" spans="1:65" s="2" customFormat="1" ht="16.5" customHeight="1">
      <c r="A468" s="31"/>
      <c r="B468" s="32"/>
      <c r="C468" s="183" t="s">
        <v>1114</v>
      </c>
      <c r="D468" s="183" t="s">
        <v>157</v>
      </c>
      <c r="E468" s="184" t="s">
        <v>448</v>
      </c>
      <c r="F468" s="185" t="s">
        <v>449</v>
      </c>
      <c r="G468" s="186" t="s">
        <v>334</v>
      </c>
      <c r="H468" s="187">
        <v>45.7</v>
      </c>
      <c r="I468" s="188"/>
      <c r="J468" s="189">
        <f>ROUND(I468*H468,2)</f>
        <v>0</v>
      </c>
      <c r="K468" s="185" t="s">
        <v>161</v>
      </c>
      <c r="L468" s="36"/>
      <c r="M468" s="190" t="s">
        <v>1</v>
      </c>
      <c r="N468" s="191" t="s">
        <v>38</v>
      </c>
      <c r="O468" s="68"/>
      <c r="P468" s="192">
        <f>O468*H468</f>
        <v>0</v>
      </c>
      <c r="Q468" s="192">
        <v>0</v>
      </c>
      <c r="R468" s="192">
        <f>Q468*H468</f>
        <v>0</v>
      </c>
      <c r="S468" s="192">
        <v>0</v>
      </c>
      <c r="T468" s="193">
        <f>S468*H468</f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94" t="s">
        <v>162</v>
      </c>
      <c r="AT468" s="194" t="s">
        <v>157</v>
      </c>
      <c r="AU468" s="194" t="s">
        <v>83</v>
      </c>
      <c r="AY468" s="14" t="s">
        <v>155</v>
      </c>
      <c r="BE468" s="195">
        <f>IF(N468="základní",J468,0)</f>
        <v>0</v>
      </c>
      <c r="BF468" s="195">
        <f>IF(N468="snížená",J468,0)</f>
        <v>0</v>
      </c>
      <c r="BG468" s="195">
        <f>IF(N468="zákl. přenesená",J468,0)</f>
        <v>0</v>
      </c>
      <c r="BH468" s="195">
        <f>IF(N468="sníž. přenesená",J468,0)</f>
        <v>0</v>
      </c>
      <c r="BI468" s="195">
        <f>IF(N468="nulová",J468,0)</f>
        <v>0</v>
      </c>
      <c r="BJ468" s="14" t="s">
        <v>81</v>
      </c>
      <c r="BK468" s="195">
        <f>ROUND(I468*H468,2)</f>
        <v>0</v>
      </c>
      <c r="BL468" s="14" t="s">
        <v>162</v>
      </c>
      <c r="BM468" s="194" t="s">
        <v>1115</v>
      </c>
    </row>
    <row r="469" spans="1:65" s="2" customFormat="1">
      <c r="A469" s="31"/>
      <c r="B469" s="32"/>
      <c r="C469" s="33"/>
      <c r="D469" s="196" t="s">
        <v>163</v>
      </c>
      <c r="E469" s="33"/>
      <c r="F469" s="197" t="s">
        <v>451</v>
      </c>
      <c r="G469" s="33"/>
      <c r="H469" s="33"/>
      <c r="I469" s="198"/>
      <c r="J469" s="33"/>
      <c r="K469" s="33"/>
      <c r="L469" s="36"/>
      <c r="M469" s="199"/>
      <c r="N469" s="200"/>
      <c r="O469" s="68"/>
      <c r="P469" s="68"/>
      <c r="Q469" s="68"/>
      <c r="R469" s="68"/>
      <c r="S469" s="68"/>
      <c r="T469" s="69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T469" s="14" t="s">
        <v>163</v>
      </c>
      <c r="AU469" s="14" t="s">
        <v>83</v>
      </c>
    </row>
    <row r="470" spans="1:65" s="2" customFormat="1" ht="19.5">
      <c r="A470" s="31"/>
      <c r="B470" s="32"/>
      <c r="C470" s="33"/>
      <c r="D470" s="201" t="s">
        <v>168</v>
      </c>
      <c r="E470" s="33"/>
      <c r="F470" s="202" t="s">
        <v>452</v>
      </c>
      <c r="G470" s="33"/>
      <c r="H470" s="33"/>
      <c r="I470" s="198"/>
      <c r="J470" s="33"/>
      <c r="K470" s="33"/>
      <c r="L470" s="36"/>
      <c r="M470" s="199"/>
      <c r="N470" s="200"/>
      <c r="O470" s="68"/>
      <c r="P470" s="68"/>
      <c r="Q470" s="68"/>
      <c r="R470" s="68"/>
      <c r="S470" s="68"/>
      <c r="T470" s="69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T470" s="14" t="s">
        <v>168</v>
      </c>
      <c r="AU470" s="14" t="s">
        <v>83</v>
      </c>
    </row>
    <row r="471" spans="1:65" s="2" customFormat="1" ht="24.2" customHeight="1">
      <c r="A471" s="31"/>
      <c r="B471" s="32"/>
      <c r="C471" s="183" t="s">
        <v>832</v>
      </c>
      <c r="D471" s="183" t="s">
        <v>157</v>
      </c>
      <c r="E471" s="184" t="s">
        <v>454</v>
      </c>
      <c r="F471" s="185" t="s">
        <v>455</v>
      </c>
      <c r="G471" s="186" t="s">
        <v>334</v>
      </c>
      <c r="H471" s="187">
        <v>45.7</v>
      </c>
      <c r="I471" s="188"/>
      <c r="J471" s="189">
        <f>ROUND(I471*H471,2)</f>
        <v>0</v>
      </c>
      <c r="K471" s="185" t="s">
        <v>161</v>
      </c>
      <c r="L471" s="36"/>
      <c r="M471" s="190" t="s">
        <v>1</v>
      </c>
      <c r="N471" s="191" t="s">
        <v>38</v>
      </c>
      <c r="O471" s="68"/>
      <c r="P471" s="192">
        <f>O471*H471</f>
        <v>0</v>
      </c>
      <c r="Q471" s="192">
        <v>0</v>
      </c>
      <c r="R471" s="192">
        <f>Q471*H471</f>
        <v>0</v>
      </c>
      <c r="S471" s="192">
        <v>0</v>
      </c>
      <c r="T471" s="193">
        <f>S471*H471</f>
        <v>0</v>
      </c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R471" s="194" t="s">
        <v>162</v>
      </c>
      <c r="AT471" s="194" t="s">
        <v>157</v>
      </c>
      <c r="AU471" s="194" t="s">
        <v>83</v>
      </c>
      <c r="AY471" s="14" t="s">
        <v>155</v>
      </c>
      <c r="BE471" s="195">
        <f>IF(N471="základní",J471,0)</f>
        <v>0</v>
      </c>
      <c r="BF471" s="195">
        <f>IF(N471="snížená",J471,0)</f>
        <v>0</v>
      </c>
      <c r="BG471" s="195">
        <f>IF(N471="zákl. přenesená",J471,0)</f>
        <v>0</v>
      </c>
      <c r="BH471" s="195">
        <f>IF(N471="sníž. přenesená",J471,0)</f>
        <v>0</v>
      </c>
      <c r="BI471" s="195">
        <f>IF(N471="nulová",J471,0)</f>
        <v>0</v>
      </c>
      <c r="BJ471" s="14" t="s">
        <v>81</v>
      </c>
      <c r="BK471" s="195">
        <f>ROUND(I471*H471,2)</f>
        <v>0</v>
      </c>
      <c r="BL471" s="14" t="s">
        <v>162</v>
      </c>
      <c r="BM471" s="194" t="s">
        <v>1116</v>
      </c>
    </row>
    <row r="472" spans="1:65" s="2" customFormat="1">
      <c r="A472" s="31"/>
      <c r="B472" s="32"/>
      <c r="C472" s="33"/>
      <c r="D472" s="196" t="s">
        <v>163</v>
      </c>
      <c r="E472" s="33"/>
      <c r="F472" s="197" t="s">
        <v>457</v>
      </c>
      <c r="G472" s="33"/>
      <c r="H472" s="33"/>
      <c r="I472" s="198"/>
      <c r="J472" s="33"/>
      <c r="K472" s="33"/>
      <c r="L472" s="36"/>
      <c r="M472" s="199"/>
      <c r="N472" s="200"/>
      <c r="O472" s="68"/>
      <c r="P472" s="68"/>
      <c r="Q472" s="68"/>
      <c r="R472" s="68"/>
      <c r="S472" s="68"/>
      <c r="T472" s="69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T472" s="14" t="s">
        <v>163</v>
      </c>
      <c r="AU472" s="14" t="s">
        <v>83</v>
      </c>
    </row>
    <row r="473" spans="1:65" s="2" customFormat="1" ht="39">
      <c r="A473" s="31"/>
      <c r="B473" s="32"/>
      <c r="C473" s="33"/>
      <c r="D473" s="201" t="s">
        <v>168</v>
      </c>
      <c r="E473" s="33"/>
      <c r="F473" s="202" t="s">
        <v>458</v>
      </c>
      <c r="G473" s="33"/>
      <c r="H473" s="33"/>
      <c r="I473" s="198"/>
      <c r="J473" s="33"/>
      <c r="K473" s="33"/>
      <c r="L473" s="36"/>
      <c r="M473" s="199"/>
      <c r="N473" s="200"/>
      <c r="O473" s="68"/>
      <c r="P473" s="68"/>
      <c r="Q473" s="68"/>
      <c r="R473" s="68"/>
      <c r="S473" s="68"/>
      <c r="T473" s="69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T473" s="14" t="s">
        <v>168</v>
      </c>
      <c r="AU473" s="14" t="s">
        <v>83</v>
      </c>
    </row>
    <row r="474" spans="1:65" s="2" customFormat="1" ht="16.5" customHeight="1">
      <c r="A474" s="31"/>
      <c r="B474" s="32"/>
      <c r="C474" s="183" t="s">
        <v>1117</v>
      </c>
      <c r="D474" s="183" t="s">
        <v>157</v>
      </c>
      <c r="E474" s="184" t="s">
        <v>459</v>
      </c>
      <c r="F474" s="185" t="s">
        <v>460</v>
      </c>
      <c r="G474" s="186" t="s">
        <v>334</v>
      </c>
      <c r="H474" s="187">
        <v>4570</v>
      </c>
      <c r="I474" s="188"/>
      <c r="J474" s="189">
        <f>ROUND(I474*H474,2)</f>
        <v>0</v>
      </c>
      <c r="K474" s="185" t="s">
        <v>161</v>
      </c>
      <c r="L474" s="36"/>
      <c r="M474" s="190" t="s">
        <v>1</v>
      </c>
      <c r="N474" s="191" t="s">
        <v>38</v>
      </c>
      <c r="O474" s="68"/>
      <c r="P474" s="192">
        <f>O474*H474</f>
        <v>0</v>
      </c>
      <c r="Q474" s="192">
        <v>0</v>
      </c>
      <c r="R474" s="192">
        <f>Q474*H474</f>
        <v>0</v>
      </c>
      <c r="S474" s="192">
        <v>0</v>
      </c>
      <c r="T474" s="193">
        <f>S474*H474</f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94" t="s">
        <v>162</v>
      </c>
      <c r="AT474" s="194" t="s">
        <v>157</v>
      </c>
      <c r="AU474" s="194" t="s">
        <v>83</v>
      </c>
      <c r="AY474" s="14" t="s">
        <v>155</v>
      </c>
      <c r="BE474" s="195">
        <f>IF(N474="základní",J474,0)</f>
        <v>0</v>
      </c>
      <c r="BF474" s="195">
        <f>IF(N474="snížená",J474,0)</f>
        <v>0</v>
      </c>
      <c r="BG474" s="195">
        <f>IF(N474="zákl. přenesená",J474,0)</f>
        <v>0</v>
      </c>
      <c r="BH474" s="195">
        <f>IF(N474="sníž. přenesená",J474,0)</f>
        <v>0</v>
      </c>
      <c r="BI474" s="195">
        <f>IF(N474="nulová",J474,0)</f>
        <v>0</v>
      </c>
      <c r="BJ474" s="14" t="s">
        <v>81</v>
      </c>
      <c r="BK474" s="195">
        <f>ROUND(I474*H474,2)</f>
        <v>0</v>
      </c>
      <c r="BL474" s="14" t="s">
        <v>162</v>
      </c>
      <c r="BM474" s="194" t="s">
        <v>1118</v>
      </c>
    </row>
    <row r="475" spans="1:65" s="2" customFormat="1">
      <c r="A475" s="31"/>
      <c r="B475" s="32"/>
      <c r="C475" s="33"/>
      <c r="D475" s="196" t="s">
        <v>163</v>
      </c>
      <c r="E475" s="33"/>
      <c r="F475" s="197" t="s">
        <v>462</v>
      </c>
      <c r="G475" s="33"/>
      <c r="H475" s="33"/>
      <c r="I475" s="198"/>
      <c r="J475" s="33"/>
      <c r="K475" s="33"/>
      <c r="L475" s="36"/>
      <c r="M475" s="199"/>
      <c r="N475" s="200"/>
      <c r="O475" s="68"/>
      <c r="P475" s="68"/>
      <c r="Q475" s="68"/>
      <c r="R475" s="68"/>
      <c r="S475" s="68"/>
      <c r="T475" s="69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T475" s="14" t="s">
        <v>163</v>
      </c>
      <c r="AU475" s="14" t="s">
        <v>83</v>
      </c>
    </row>
    <row r="476" spans="1:65" s="2" customFormat="1" ht="16.5" customHeight="1">
      <c r="A476" s="31"/>
      <c r="B476" s="32"/>
      <c r="C476" s="183" t="s">
        <v>834</v>
      </c>
      <c r="D476" s="183" t="s">
        <v>157</v>
      </c>
      <c r="E476" s="184" t="s">
        <v>464</v>
      </c>
      <c r="F476" s="185" t="s">
        <v>465</v>
      </c>
      <c r="G476" s="186" t="s">
        <v>188</v>
      </c>
      <c r="H476" s="187">
        <v>16</v>
      </c>
      <c r="I476" s="188"/>
      <c r="J476" s="189">
        <f>ROUND(I476*H476,2)</f>
        <v>0</v>
      </c>
      <c r="K476" s="185" t="s">
        <v>161</v>
      </c>
      <c r="L476" s="36"/>
      <c r="M476" s="190" t="s">
        <v>1</v>
      </c>
      <c r="N476" s="191" t="s">
        <v>38</v>
      </c>
      <c r="O476" s="68"/>
      <c r="P476" s="192">
        <f>O476*H476</f>
        <v>0</v>
      </c>
      <c r="Q476" s="192">
        <v>0</v>
      </c>
      <c r="R476" s="192">
        <f>Q476*H476</f>
        <v>0</v>
      </c>
      <c r="S476" s="192">
        <v>0</v>
      </c>
      <c r="T476" s="193">
        <f>S476*H476</f>
        <v>0</v>
      </c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R476" s="194" t="s">
        <v>162</v>
      </c>
      <c r="AT476" s="194" t="s">
        <v>157</v>
      </c>
      <c r="AU476" s="194" t="s">
        <v>83</v>
      </c>
      <c r="AY476" s="14" t="s">
        <v>155</v>
      </c>
      <c r="BE476" s="195">
        <f>IF(N476="základní",J476,0)</f>
        <v>0</v>
      </c>
      <c r="BF476" s="195">
        <f>IF(N476="snížená",J476,0)</f>
        <v>0</v>
      </c>
      <c r="BG476" s="195">
        <f>IF(N476="zákl. přenesená",J476,0)</f>
        <v>0</v>
      </c>
      <c r="BH476" s="195">
        <f>IF(N476="sníž. přenesená",J476,0)</f>
        <v>0</v>
      </c>
      <c r="BI476" s="195">
        <f>IF(N476="nulová",J476,0)</f>
        <v>0</v>
      </c>
      <c r="BJ476" s="14" t="s">
        <v>81</v>
      </c>
      <c r="BK476" s="195">
        <f>ROUND(I476*H476,2)</f>
        <v>0</v>
      </c>
      <c r="BL476" s="14" t="s">
        <v>162</v>
      </c>
      <c r="BM476" s="194" t="s">
        <v>1119</v>
      </c>
    </row>
    <row r="477" spans="1:65" s="2" customFormat="1">
      <c r="A477" s="31"/>
      <c r="B477" s="32"/>
      <c r="C477" s="33"/>
      <c r="D477" s="196" t="s">
        <v>163</v>
      </c>
      <c r="E477" s="33"/>
      <c r="F477" s="197" t="s">
        <v>467</v>
      </c>
      <c r="G477" s="33"/>
      <c r="H477" s="33"/>
      <c r="I477" s="198"/>
      <c r="J477" s="33"/>
      <c r="K477" s="33"/>
      <c r="L477" s="36"/>
      <c r="M477" s="199"/>
      <c r="N477" s="200"/>
      <c r="O477" s="68"/>
      <c r="P477" s="68"/>
      <c r="Q477" s="68"/>
      <c r="R477" s="68"/>
      <c r="S477" s="68"/>
      <c r="T477" s="69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T477" s="14" t="s">
        <v>163</v>
      </c>
      <c r="AU477" s="14" t="s">
        <v>83</v>
      </c>
    </row>
    <row r="478" spans="1:65" s="2" customFormat="1" ht="16.5" customHeight="1">
      <c r="A478" s="31"/>
      <c r="B478" s="32"/>
      <c r="C478" s="183" t="s">
        <v>1120</v>
      </c>
      <c r="D478" s="183" t="s">
        <v>157</v>
      </c>
      <c r="E478" s="184" t="s">
        <v>468</v>
      </c>
      <c r="F478" s="185" t="s">
        <v>469</v>
      </c>
      <c r="G478" s="186" t="s">
        <v>334</v>
      </c>
      <c r="H478" s="187">
        <v>1</v>
      </c>
      <c r="I478" s="188"/>
      <c r="J478" s="189">
        <f>ROUND(I478*H478,2)</f>
        <v>0</v>
      </c>
      <c r="K478" s="185" t="s">
        <v>161</v>
      </c>
      <c r="L478" s="36"/>
      <c r="M478" s="190" t="s">
        <v>1</v>
      </c>
      <c r="N478" s="191" t="s">
        <v>38</v>
      </c>
      <c r="O478" s="68"/>
      <c r="P478" s="192">
        <f>O478*H478</f>
        <v>0</v>
      </c>
      <c r="Q478" s="192">
        <v>0</v>
      </c>
      <c r="R478" s="192">
        <f>Q478*H478</f>
        <v>0</v>
      </c>
      <c r="S478" s="192">
        <v>0</v>
      </c>
      <c r="T478" s="193">
        <f>S478*H478</f>
        <v>0</v>
      </c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R478" s="194" t="s">
        <v>162</v>
      </c>
      <c r="AT478" s="194" t="s">
        <v>157</v>
      </c>
      <c r="AU478" s="194" t="s">
        <v>83</v>
      </c>
      <c r="AY478" s="14" t="s">
        <v>155</v>
      </c>
      <c r="BE478" s="195">
        <f>IF(N478="základní",J478,0)</f>
        <v>0</v>
      </c>
      <c r="BF478" s="195">
        <f>IF(N478="snížená",J478,0)</f>
        <v>0</v>
      </c>
      <c r="BG478" s="195">
        <f>IF(N478="zákl. přenesená",J478,0)</f>
        <v>0</v>
      </c>
      <c r="BH478" s="195">
        <f>IF(N478="sníž. přenesená",J478,0)</f>
        <v>0</v>
      </c>
      <c r="BI478" s="195">
        <f>IF(N478="nulová",J478,0)</f>
        <v>0</v>
      </c>
      <c r="BJ478" s="14" t="s">
        <v>81</v>
      </c>
      <c r="BK478" s="195">
        <f>ROUND(I478*H478,2)</f>
        <v>0</v>
      </c>
      <c r="BL478" s="14" t="s">
        <v>162</v>
      </c>
      <c r="BM478" s="194" t="s">
        <v>1121</v>
      </c>
    </row>
    <row r="479" spans="1:65" s="2" customFormat="1">
      <c r="A479" s="31"/>
      <c r="B479" s="32"/>
      <c r="C479" s="33"/>
      <c r="D479" s="196" t="s">
        <v>163</v>
      </c>
      <c r="E479" s="33"/>
      <c r="F479" s="197" t="s">
        <v>471</v>
      </c>
      <c r="G479" s="33"/>
      <c r="H479" s="33"/>
      <c r="I479" s="198"/>
      <c r="J479" s="33"/>
      <c r="K479" s="33"/>
      <c r="L479" s="36"/>
      <c r="M479" s="199"/>
      <c r="N479" s="200"/>
      <c r="O479" s="68"/>
      <c r="P479" s="68"/>
      <c r="Q479" s="68"/>
      <c r="R479" s="68"/>
      <c r="S479" s="68"/>
      <c r="T479" s="69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T479" s="14" t="s">
        <v>163</v>
      </c>
      <c r="AU479" s="14" t="s">
        <v>83</v>
      </c>
    </row>
    <row r="480" spans="1:65" s="2" customFormat="1" ht="29.25">
      <c r="A480" s="31"/>
      <c r="B480" s="32"/>
      <c r="C480" s="33"/>
      <c r="D480" s="201" t="s">
        <v>168</v>
      </c>
      <c r="E480" s="33"/>
      <c r="F480" s="202" t="s">
        <v>472</v>
      </c>
      <c r="G480" s="33"/>
      <c r="H480" s="33"/>
      <c r="I480" s="198"/>
      <c r="J480" s="33"/>
      <c r="K480" s="33"/>
      <c r="L480" s="36"/>
      <c r="M480" s="199"/>
      <c r="N480" s="200"/>
      <c r="O480" s="68"/>
      <c r="P480" s="68"/>
      <c r="Q480" s="68"/>
      <c r="R480" s="68"/>
      <c r="S480" s="68"/>
      <c r="T480" s="69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T480" s="14" t="s">
        <v>168</v>
      </c>
      <c r="AU480" s="14" t="s">
        <v>83</v>
      </c>
    </row>
    <row r="481" spans="1:65" s="12" customFormat="1" ht="22.9" customHeight="1">
      <c r="B481" s="167"/>
      <c r="C481" s="168"/>
      <c r="D481" s="169" t="s">
        <v>72</v>
      </c>
      <c r="E481" s="181" t="s">
        <v>473</v>
      </c>
      <c r="F481" s="181" t="s">
        <v>474</v>
      </c>
      <c r="G481" s="168"/>
      <c r="H481" s="168"/>
      <c r="I481" s="171"/>
      <c r="J481" s="182">
        <f>BK481</f>
        <v>0</v>
      </c>
      <c r="K481" s="168"/>
      <c r="L481" s="173"/>
      <c r="M481" s="174"/>
      <c r="N481" s="175"/>
      <c r="O481" s="175"/>
      <c r="P481" s="176">
        <f>SUM(P482:P487)</f>
        <v>0</v>
      </c>
      <c r="Q481" s="175"/>
      <c r="R481" s="176">
        <f>SUM(R482:R487)</f>
        <v>0</v>
      </c>
      <c r="S481" s="175"/>
      <c r="T481" s="177">
        <f>SUM(T482:T487)</f>
        <v>0</v>
      </c>
      <c r="AR481" s="178" t="s">
        <v>180</v>
      </c>
      <c r="AT481" s="179" t="s">
        <v>72</v>
      </c>
      <c r="AU481" s="179" t="s">
        <v>81</v>
      </c>
      <c r="AY481" s="178" t="s">
        <v>155</v>
      </c>
      <c r="BK481" s="180">
        <f>SUM(BK482:BK487)</f>
        <v>0</v>
      </c>
    </row>
    <row r="482" spans="1:65" s="2" customFormat="1" ht="16.5" customHeight="1">
      <c r="A482" s="31"/>
      <c r="B482" s="32"/>
      <c r="C482" s="183" t="s">
        <v>835</v>
      </c>
      <c r="D482" s="183" t="s">
        <v>157</v>
      </c>
      <c r="E482" s="184" t="s">
        <v>476</v>
      </c>
      <c r="F482" s="185" t="s">
        <v>477</v>
      </c>
      <c r="G482" s="186" t="s">
        <v>334</v>
      </c>
      <c r="H482" s="187">
        <v>1</v>
      </c>
      <c r="I482" s="188"/>
      <c r="J482" s="189">
        <f>ROUND(I482*H482,2)</f>
        <v>0</v>
      </c>
      <c r="K482" s="185" t="s">
        <v>161</v>
      </c>
      <c r="L482" s="36"/>
      <c r="M482" s="190" t="s">
        <v>1</v>
      </c>
      <c r="N482" s="191" t="s">
        <v>38</v>
      </c>
      <c r="O482" s="68"/>
      <c r="P482" s="192">
        <f>O482*H482</f>
        <v>0</v>
      </c>
      <c r="Q482" s="192">
        <v>0</v>
      </c>
      <c r="R482" s="192">
        <f>Q482*H482</f>
        <v>0</v>
      </c>
      <c r="S482" s="192">
        <v>0</v>
      </c>
      <c r="T482" s="193">
        <f>S482*H482</f>
        <v>0</v>
      </c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R482" s="194" t="s">
        <v>162</v>
      </c>
      <c r="AT482" s="194" t="s">
        <v>157</v>
      </c>
      <c r="AU482" s="194" t="s">
        <v>83</v>
      </c>
      <c r="AY482" s="14" t="s">
        <v>155</v>
      </c>
      <c r="BE482" s="195">
        <f>IF(N482="základní",J482,0)</f>
        <v>0</v>
      </c>
      <c r="BF482" s="195">
        <f>IF(N482="snížená",J482,0)</f>
        <v>0</v>
      </c>
      <c r="BG482" s="195">
        <f>IF(N482="zákl. přenesená",J482,0)</f>
        <v>0</v>
      </c>
      <c r="BH482" s="195">
        <f>IF(N482="sníž. přenesená",J482,0)</f>
        <v>0</v>
      </c>
      <c r="BI482" s="195">
        <f>IF(N482="nulová",J482,0)</f>
        <v>0</v>
      </c>
      <c r="BJ482" s="14" t="s">
        <v>81</v>
      </c>
      <c r="BK482" s="195">
        <f>ROUND(I482*H482,2)</f>
        <v>0</v>
      </c>
      <c r="BL482" s="14" t="s">
        <v>162</v>
      </c>
      <c r="BM482" s="194" t="s">
        <v>1122</v>
      </c>
    </row>
    <row r="483" spans="1:65" s="2" customFormat="1">
      <c r="A483" s="31"/>
      <c r="B483" s="32"/>
      <c r="C483" s="33"/>
      <c r="D483" s="196" t="s">
        <v>163</v>
      </c>
      <c r="E483" s="33"/>
      <c r="F483" s="197" t="s">
        <v>479</v>
      </c>
      <c r="G483" s="33"/>
      <c r="H483" s="33"/>
      <c r="I483" s="198"/>
      <c r="J483" s="33"/>
      <c r="K483" s="33"/>
      <c r="L483" s="36"/>
      <c r="M483" s="199"/>
      <c r="N483" s="200"/>
      <c r="O483" s="68"/>
      <c r="P483" s="68"/>
      <c r="Q483" s="68"/>
      <c r="R483" s="68"/>
      <c r="S483" s="68"/>
      <c r="T483" s="69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T483" s="14" t="s">
        <v>163</v>
      </c>
      <c r="AU483" s="14" t="s">
        <v>83</v>
      </c>
    </row>
    <row r="484" spans="1:65" s="2" customFormat="1" ht="16.5" customHeight="1">
      <c r="A484" s="31"/>
      <c r="B484" s="32"/>
      <c r="C484" s="183" t="s">
        <v>1123</v>
      </c>
      <c r="D484" s="183" t="s">
        <v>157</v>
      </c>
      <c r="E484" s="184" t="s">
        <v>480</v>
      </c>
      <c r="F484" s="185" t="s">
        <v>481</v>
      </c>
      <c r="G484" s="186" t="s">
        <v>334</v>
      </c>
      <c r="H484" s="187">
        <v>1</v>
      </c>
      <c r="I484" s="188"/>
      <c r="J484" s="189">
        <f>ROUND(I484*H484,2)</f>
        <v>0</v>
      </c>
      <c r="K484" s="185" t="s">
        <v>161</v>
      </c>
      <c r="L484" s="36"/>
      <c r="M484" s="190" t="s">
        <v>1</v>
      </c>
      <c r="N484" s="191" t="s">
        <v>38</v>
      </c>
      <c r="O484" s="68"/>
      <c r="P484" s="192">
        <f>O484*H484</f>
        <v>0</v>
      </c>
      <c r="Q484" s="192">
        <v>0</v>
      </c>
      <c r="R484" s="192">
        <f>Q484*H484</f>
        <v>0</v>
      </c>
      <c r="S484" s="192">
        <v>0</v>
      </c>
      <c r="T484" s="193">
        <f>S484*H484</f>
        <v>0</v>
      </c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R484" s="194" t="s">
        <v>162</v>
      </c>
      <c r="AT484" s="194" t="s">
        <v>157</v>
      </c>
      <c r="AU484" s="194" t="s">
        <v>83</v>
      </c>
      <c r="AY484" s="14" t="s">
        <v>155</v>
      </c>
      <c r="BE484" s="195">
        <f>IF(N484="základní",J484,0)</f>
        <v>0</v>
      </c>
      <c r="BF484" s="195">
        <f>IF(N484="snížená",J484,0)</f>
        <v>0</v>
      </c>
      <c r="BG484" s="195">
        <f>IF(N484="zákl. přenesená",J484,0)</f>
        <v>0</v>
      </c>
      <c r="BH484" s="195">
        <f>IF(N484="sníž. přenesená",J484,0)</f>
        <v>0</v>
      </c>
      <c r="BI484" s="195">
        <f>IF(N484="nulová",J484,0)</f>
        <v>0</v>
      </c>
      <c r="BJ484" s="14" t="s">
        <v>81</v>
      </c>
      <c r="BK484" s="195">
        <f>ROUND(I484*H484,2)</f>
        <v>0</v>
      </c>
      <c r="BL484" s="14" t="s">
        <v>162</v>
      </c>
      <c r="BM484" s="194" t="s">
        <v>1124</v>
      </c>
    </row>
    <row r="485" spans="1:65" s="2" customFormat="1">
      <c r="A485" s="31"/>
      <c r="B485" s="32"/>
      <c r="C485" s="33"/>
      <c r="D485" s="196" t="s">
        <v>163</v>
      </c>
      <c r="E485" s="33"/>
      <c r="F485" s="197" t="s">
        <v>483</v>
      </c>
      <c r="G485" s="33"/>
      <c r="H485" s="33"/>
      <c r="I485" s="198"/>
      <c r="J485" s="33"/>
      <c r="K485" s="33"/>
      <c r="L485" s="36"/>
      <c r="M485" s="199"/>
      <c r="N485" s="200"/>
      <c r="O485" s="68"/>
      <c r="P485" s="68"/>
      <c r="Q485" s="68"/>
      <c r="R485" s="68"/>
      <c r="S485" s="68"/>
      <c r="T485" s="69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T485" s="14" t="s">
        <v>163</v>
      </c>
      <c r="AU485" s="14" t="s">
        <v>83</v>
      </c>
    </row>
    <row r="486" spans="1:65" s="2" customFormat="1" ht="16.5" customHeight="1">
      <c r="A486" s="31"/>
      <c r="B486" s="32"/>
      <c r="C486" s="183" t="s">
        <v>836</v>
      </c>
      <c r="D486" s="183" t="s">
        <v>157</v>
      </c>
      <c r="E486" s="184" t="s">
        <v>485</v>
      </c>
      <c r="F486" s="185" t="s">
        <v>486</v>
      </c>
      <c r="G486" s="186" t="s">
        <v>334</v>
      </c>
      <c r="H486" s="187">
        <v>1</v>
      </c>
      <c r="I486" s="188"/>
      <c r="J486" s="189">
        <f>ROUND(I486*H486,2)</f>
        <v>0</v>
      </c>
      <c r="K486" s="185" t="s">
        <v>161</v>
      </c>
      <c r="L486" s="36"/>
      <c r="M486" s="190" t="s">
        <v>1</v>
      </c>
      <c r="N486" s="191" t="s">
        <v>38</v>
      </c>
      <c r="O486" s="68"/>
      <c r="P486" s="192">
        <f>O486*H486</f>
        <v>0</v>
      </c>
      <c r="Q486" s="192">
        <v>0</v>
      </c>
      <c r="R486" s="192">
        <f>Q486*H486</f>
        <v>0</v>
      </c>
      <c r="S486" s="192">
        <v>0</v>
      </c>
      <c r="T486" s="193">
        <f>S486*H486</f>
        <v>0</v>
      </c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R486" s="194" t="s">
        <v>162</v>
      </c>
      <c r="AT486" s="194" t="s">
        <v>157</v>
      </c>
      <c r="AU486" s="194" t="s">
        <v>83</v>
      </c>
      <c r="AY486" s="14" t="s">
        <v>155</v>
      </c>
      <c r="BE486" s="195">
        <f>IF(N486="základní",J486,0)</f>
        <v>0</v>
      </c>
      <c r="BF486" s="195">
        <f>IF(N486="snížená",J486,0)</f>
        <v>0</v>
      </c>
      <c r="BG486" s="195">
        <f>IF(N486="zákl. přenesená",J486,0)</f>
        <v>0</v>
      </c>
      <c r="BH486" s="195">
        <f>IF(N486="sníž. přenesená",J486,0)</f>
        <v>0</v>
      </c>
      <c r="BI486" s="195">
        <f>IF(N486="nulová",J486,0)</f>
        <v>0</v>
      </c>
      <c r="BJ486" s="14" t="s">
        <v>81</v>
      </c>
      <c r="BK486" s="195">
        <f>ROUND(I486*H486,2)</f>
        <v>0</v>
      </c>
      <c r="BL486" s="14" t="s">
        <v>162</v>
      </c>
      <c r="BM486" s="194" t="s">
        <v>1125</v>
      </c>
    </row>
    <row r="487" spans="1:65" s="2" customFormat="1">
      <c r="A487" s="31"/>
      <c r="B487" s="32"/>
      <c r="C487" s="33"/>
      <c r="D487" s="196" t="s">
        <v>163</v>
      </c>
      <c r="E487" s="33"/>
      <c r="F487" s="197" t="s">
        <v>488</v>
      </c>
      <c r="G487" s="33"/>
      <c r="H487" s="33"/>
      <c r="I487" s="198"/>
      <c r="J487" s="33"/>
      <c r="K487" s="33"/>
      <c r="L487" s="36"/>
      <c r="M487" s="199"/>
      <c r="N487" s="200"/>
      <c r="O487" s="68"/>
      <c r="P487" s="68"/>
      <c r="Q487" s="68"/>
      <c r="R487" s="68"/>
      <c r="S487" s="68"/>
      <c r="T487" s="69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T487" s="14" t="s">
        <v>163</v>
      </c>
      <c r="AU487" s="14" t="s">
        <v>83</v>
      </c>
    </row>
    <row r="488" spans="1:65" s="12" customFormat="1" ht="22.9" customHeight="1">
      <c r="B488" s="167"/>
      <c r="C488" s="168"/>
      <c r="D488" s="169" t="s">
        <v>72</v>
      </c>
      <c r="E488" s="181" t="s">
        <v>489</v>
      </c>
      <c r="F488" s="181" t="s">
        <v>490</v>
      </c>
      <c r="G488" s="168"/>
      <c r="H488" s="168"/>
      <c r="I488" s="171"/>
      <c r="J488" s="182">
        <f>BK488</f>
        <v>0</v>
      </c>
      <c r="K488" s="168"/>
      <c r="L488" s="173"/>
      <c r="M488" s="174"/>
      <c r="N488" s="175"/>
      <c r="O488" s="175"/>
      <c r="P488" s="176">
        <f>SUM(P489:P490)</f>
        <v>0</v>
      </c>
      <c r="Q488" s="175"/>
      <c r="R488" s="176">
        <f>SUM(R489:R490)</f>
        <v>0</v>
      </c>
      <c r="S488" s="175"/>
      <c r="T488" s="177">
        <f>SUM(T489:T490)</f>
        <v>0</v>
      </c>
      <c r="AR488" s="178" t="s">
        <v>180</v>
      </c>
      <c r="AT488" s="179" t="s">
        <v>72</v>
      </c>
      <c r="AU488" s="179" t="s">
        <v>81</v>
      </c>
      <c r="AY488" s="178" t="s">
        <v>155</v>
      </c>
      <c r="BK488" s="180">
        <f>SUM(BK489:BK490)</f>
        <v>0</v>
      </c>
    </row>
    <row r="489" spans="1:65" s="2" customFormat="1" ht="16.5" customHeight="1">
      <c r="A489" s="31"/>
      <c r="B489" s="32"/>
      <c r="C489" s="183" t="s">
        <v>1126</v>
      </c>
      <c r="D489" s="183" t="s">
        <v>157</v>
      </c>
      <c r="E489" s="184" t="s">
        <v>491</v>
      </c>
      <c r="F489" s="185" t="s">
        <v>492</v>
      </c>
      <c r="G489" s="186" t="s">
        <v>493</v>
      </c>
      <c r="H489" s="187">
        <v>3</v>
      </c>
      <c r="I489" s="188"/>
      <c r="J489" s="189">
        <f>ROUND(I489*H489,2)</f>
        <v>0</v>
      </c>
      <c r="K489" s="185" t="s">
        <v>161</v>
      </c>
      <c r="L489" s="36"/>
      <c r="M489" s="190" t="s">
        <v>1</v>
      </c>
      <c r="N489" s="191" t="s">
        <v>38</v>
      </c>
      <c r="O489" s="68"/>
      <c r="P489" s="192">
        <f>O489*H489</f>
        <v>0</v>
      </c>
      <c r="Q489" s="192">
        <v>0</v>
      </c>
      <c r="R489" s="192">
        <f>Q489*H489</f>
        <v>0</v>
      </c>
      <c r="S489" s="192">
        <v>0</v>
      </c>
      <c r="T489" s="193">
        <f>S489*H489</f>
        <v>0</v>
      </c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R489" s="194" t="s">
        <v>494</v>
      </c>
      <c r="AT489" s="194" t="s">
        <v>157</v>
      </c>
      <c r="AU489" s="194" t="s">
        <v>83</v>
      </c>
      <c r="AY489" s="14" t="s">
        <v>155</v>
      </c>
      <c r="BE489" s="195">
        <f>IF(N489="základní",J489,0)</f>
        <v>0</v>
      </c>
      <c r="BF489" s="195">
        <f>IF(N489="snížená",J489,0)</f>
        <v>0</v>
      </c>
      <c r="BG489" s="195">
        <f>IF(N489="zákl. přenesená",J489,0)</f>
        <v>0</v>
      </c>
      <c r="BH489" s="195">
        <f>IF(N489="sníž. přenesená",J489,0)</f>
        <v>0</v>
      </c>
      <c r="BI489" s="195">
        <f>IF(N489="nulová",J489,0)</f>
        <v>0</v>
      </c>
      <c r="BJ489" s="14" t="s">
        <v>81</v>
      </c>
      <c r="BK489" s="195">
        <f>ROUND(I489*H489,2)</f>
        <v>0</v>
      </c>
      <c r="BL489" s="14" t="s">
        <v>494</v>
      </c>
      <c r="BM489" s="194" t="s">
        <v>1127</v>
      </c>
    </row>
    <row r="490" spans="1:65" s="2" customFormat="1">
      <c r="A490" s="31"/>
      <c r="B490" s="32"/>
      <c r="C490" s="33"/>
      <c r="D490" s="196" t="s">
        <v>163</v>
      </c>
      <c r="E490" s="33"/>
      <c r="F490" s="197" t="s">
        <v>496</v>
      </c>
      <c r="G490" s="33"/>
      <c r="H490" s="33"/>
      <c r="I490" s="198"/>
      <c r="J490" s="33"/>
      <c r="K490" s="33"/>
      <c r="L490" s="36"/>
      <c r="M490" s="199"/>
      <c r="N490" s="200"/>
      <c r="O490" s="68"/>
      <c r="P490" s="68"/>
      <c r="Q490" s="68"/>
      <c r="R490" s="68"/>
      <c r="S490" s="68"/>
      <c r="T490" s="69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T490" s="14" t="s">
        <v>163</v>
      </c>
      <c r="AU490" s="14" t="s">
        <v>83</v>
      </c>
    </row>
    <row r="491" spans="1:65" s="12" customFormat="1" ht="22.9" customHeight="1">
      <c r="B491" s="167"/>
      <c r="C491" s="168"/>
      <c r="D491" s="169" t="s">
        <v>72</v>
      </c>
      <c r="E491" s="181" t="s">
        <v>497</v>
      </c>
      <c r="F491" s="181" t="s">
        <v>498</v>
      </c>
      <c r="G491" s="168"/>
      <c r="H491" s="168"/>
      <c r="I491" s="171"/>
      <c r="J491" s="182">
        <f>BK491</f>
        <v>0</v>
      </c>
      <c r="K491" s="168"/>
      <c r="L491" s="173"/>
      <c r="M491" s="174"/>
      <c r="N491" s="175"/>
      <c r="O491" s="175"/>
      <c r="P491" s="176">
        <f>SUM(P492:P494)</f>
        <v>0</v>
      </c>
      <c r="Q491" s="175"/>
      <c r="R491" s="176">
        <f>SUM(R492:R494)</f>
        <v>0</v>
      </c>
      <c r="S491" s="175"/>
      <c r="T491" s="177">
        <f>SUM(T492:T494)</f>
        <v>0</v>
      </c>
      <c r="AR491" s="178" t="s">
        <v>180</v>
      </c>
      <c r="AT491" s="179" t="s">
        <v>72</v>
      </c>
      <c r="AU491" s="179" t="s">
        <v>81</v>
      </c>
      <c r="AY491" s="178" t="s">
        <v>155</v>
      </c>
      <c r="BK491" s="180">
        <f>SUM(BK492:BK494)</f>
        <v>0</v>
      </c>
    </row>
    <row r="492" spans="1:65" s="2" customFormat="1" ht="24.2" customHeight="1">
      <c r="A492" s="31"/>
      <c r="B492" s="32"/>
      <c r="C492" s="183" t="s">
        <v>1128</v>
      </c>
      <c r="D492" s="183" t="s">
        <v>157</v>
      </c>
      <c r="E492" s="184" t="s">
        <v>499</v>
      </c>
      <c r="F492" s="185" t="s">
        <v>500</v>
      </c>
      <c r="G492" s="186" t="s">
        <v>334</v>
      </c>
      <c r="H492" s="187">
        <v>1</v>
      </c>
      <c r="I492" s="188"/>
      <c r="J492" s="189">
        <f>ROUND(I492*H492,2)</f>
        <v>0</v>
      </c>
      <c r="K492" s="185" t="s">
        <v>161</v>
      </c>
      <c r="L492" s="36"/>
      <c r="M492" s="190" t="s">
        <v>1</v>
      </c>
      <c r="N492" s="191" t="s">
        <v>38</v>
      </c>
      <c r="O492" s="68"/>
      <c r="P492" s="192">
        <f>O492*H492</f>
        <v>0</v>
      </c>
      <c r="Q492" s="192">
        <v>0</v>
      </c>
      <c r="R492" s="192">
        <f>Q492*H492</f>
        <v>0</v>
      </c>
      <c r="S492" s="192">
        <v>0</v>
      </c>
      <c r="T492" s="193">
        <f>S492*H492</f>
        <v>0</v>
      </c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R492" s="194" t="s">
        <v>162</v>
      </c>
      <c r="AT492" s="194" t="s">
        <v>157</v>
      </c>
      <c r="AU492" s="194" t="s">
        <v>83</v>
      </c>
      <c r="AY492" s="14" t="s">
        <v>155</v>
      </c>
      <c r="BE492" s="195">
        <f>IF(N492="základní",J492,0)</f>
        <v>0</v>
      </c>
      <c r="BF492" s="195">
        <f>IF(N492="snížená",J492,0)</f>
        <v>0</v>
      </c>
      <c r="BG492" s="195">
        <f>IF(N492="zákl. přenesená",J492,0)</f>
        <v>0</v>
      </c>
      <c r="BH492" s="195">
        <f>IF(N492="sníž. přenesená",J492,0)</f>
        <v>0</v>
      </c>
      <c r="BI492" s="195">
        <f>IF(N492="nulová",J492,0)</f>
        <v>0</v>
      </c>
      <c r="BJ492" s="14" t="s">
        <v>81</v>
      </c>
      <c r="BK492" s="195">
        <f>ROUND(I492*H492,2)</f>
        <v>0</v>
      </c>
      <c r="BL492" s="14" t="s">
        <v>162</v>
      </c>
      <c r="BM492" s="194" t="s">
        <v>1129</v>
      </c>
    </row>
    <row r="493" spans="1:65" s="2" customFormat="1">
      <c r="A493" s="31"/>
      <c r="B493" s="32"/>
      <c r="C493" s="33"/>
      <c r="D493" s="196" t="s">
        <v>163</v>
      </c>
      <c r="E493" s="33"/>
      <c r="F493" s="197" t="s">
        <v>502</v>
      </c>
      <c r="G493" s="33"/>
      <c r="H493" s="33"/>
      <c r="I493" s="198"/>
      <c r="J493" s="33"/>
      <c r="K493" s="33"/>
      <c r="L493" s="36"/>
      <c r="M493" s="199"/>
      <c r="N493" s="200"/>
      <c r="O493" s="68"/>
      <c r="P493" s="68"/>
      <c r="Q493" s="68"/>
      <c r="R493" s="68"/>
      <c r="S493" s="68"/>
      <c r="T493" s="69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T493" s="14" t="s">
        <v>163</v>
      </c>
      <c r="AU493" s="14" t="s">
        <v>83</v>
      </c>
    </row>
    <row r="494" spans="1:65" s="2" customFormat="1" ht="39">
      <c r="A494" s="31"/>
      <c r="B494" s="32"/>
      <c r="C494" s="33"/>
      <c r="D494" s="201" t="s">
        <v>168</v>
      </c>
      <c r="E494" s="33"/>
      <c r="F494" s="202" t="s">
        <v>1130</v>
      </c>
      <c r="G494" s="33"/>
      <c r="H494" s="33"/>
      <c r="I494" s="198"/>
      <c r="J494" s="33"/>
      <c r="K494" s="33"/>
      <c r="L494" s="36"/>
      <c r="M494" s="213"/>
      <c r="N494" s="214"/>
      <c r="O494" s="215"/>
      <c r="P494" s="215"/>
      <c r="Q494" s="215"/>
      <c r="R494" s="215"/>
      <c r="S494" s="215"/>
      <c r="T494" s="216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T494" s="14" t="s">
        <v>168</v>
      </c>
      <c r="AU494" s="14" t="s">
        <v>83</v>
      </c>
    </row>
    <row r="495" spans="1:65" s="2" customFormat="1" ht="6.95" customHeight="1">
      <c r="A495" s="31"/>
      <c r="B495" s="51"/>
      <c r="C495" s="52"/>
      <c r="D495" s="52"/>
      <c r="E495" s="52"/>
      <c r="F495" s="52"/>
      <c r="G495" s="52"/>
      <c r="H495" s="52"/>
      <c r="I495" s="52"/>
      <c r="J495" s="52"/>
      <c r="K495" s="52"/>
      <c r="L495" s="36"/>
      <c r="M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</row>
  </sheetData>
  <sheetProtection algorithmName="SHA-512" hashValue="bwLYxuf45SKg4AwAuc4UDSTE96745RRWj4Gmb6wZ2y0dcGRVJYnut1iDqrh8UD2DDaXMQ5V4nUtT62BesPaUfA==" saltValue="a6KSMiihLQh8DvQgfy/o2w==" spinCount="100000" sheet="1" objects="1" scenarios="1" formatColumns="0" formatRows="0" autoFilter="0"/>
  <autoFilter ref="C139:K494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hyperlinks>
    <hyperlink ref="F144" r:id="rId1"/>
    <hyperlink ref="F148" r:id="rId2"/>
    <hyperlink ref="F150" r:id="rId3"/>
    <hyperlink ref="F152" r:id="rId4"/>
    <hyperlink ref="F154" r:id="rId5"/>
    <hyperlink ref="F156" r:id="rId6"/>
    <hyperlink ref="F158" r:id="rId7"/>
    <hyperlink ref="F160" r:id="rId8"/>
    <hyperlink ref="F163" r:id="rId9"/>
    <hyperlink ref="F166" r:id="rId10"/>
    <hyperlink ref="F168" r:id="rId11"/>
    <hyperlink ref="F170" r:id="rId12"/>
    <hyperlink ref="F172" r:id="rId13"/>
    <hyperlink ref="F174" r:id="rId14"/>
    <hyperlink ref="F177" r:id="rId15"/>
    <hyperlink ref="F179" r:id="rId16"/>
    <hyperlink ref="F181" r:id="rId17"/>
    <hyperlink ref="F183" r:id="rId18"/>
    <hyperlink ref="F185" r:id="rId19"/>
    <hyperlink ref="F189" r:id="rId20"/>
    <hyperlink ref="F191" r:id="rId21"/>
    <hyperlink ref="F193" r:id="rId22"/>
    <hyperlink ref="F195" r:id="rId23"/>
    <hyperlink ref="F198" r:id="rId24"/>
    <hyperlink ref="F201" r:id="rId25"/>
    <hyperlink ref="F203" r:id="rId26"/>
    <hyperlink ref="F205" r:id="rId27"/>
    <hyperlink ref="F207" r:id="rId28"/>
    <hyperlink ref="F209" r:id="rId29"/>
    <hyperlink ref="F211" r:id="rId30"/>
    <hyperlink ref="F213" r:id="rId31"/>
    <hyperlink ref="F215" r:id="rId32"/>
    <hyperlink ref="F217" r:id="rId33"/>
    <hyperlink ref="F219" r:id="rId34"/>
    <hyperlink ref="F221" r:id="rId35"/>
    <hyperlink ref="F223" r:id="rId36"/>
    <hyperlink ref="F225" r:id="rId37"/>
    <hyperlink ref="F228" r:id="rId38"/>
    <hyperlink ref="F231" r:id="rId39"/>
    <hyperlink ref="F234" r:id="rId40"/>
    <hyperlink ref="F236" r:id="rId41"/>
    <hyperlink ref="F238" r:id="rId42"/>
    <hyperlink ref="F241" r:id="rId43"/>
    <hyperlink ref="F244" r:id="rId44"/>
    <hyperlink ref="F247" r:id="rId45"/>
    <hyperlink ref="F250" r:id="rId46"/>
    <hyperlink ref="F253" r:id="rId47"/>
    <hyperlink ref="F256" r:id="rId48"/>
    <hyperlink ref="F258" r:id="rId49"/>
    <hyperlink ref="F269" r:id="rId50"/>
    <hyperlink ref="F272" r:id="rId51"/>
    <hyperlink ref="F274" r:id="rId52"/>
    <hyperlink ref="F276" r:id="rId53"/>
    <hyperlink ref="F279" r:id="rId54"/>
    <hyperlink ref="F282" r:id="rId55"/>
    <hyperlink ref="F285" r:id="rId56"/>
    <hyperlink ref="F288" r:id="rId57"/>
    <hyperlink ref="F291" r:id="rId58"/>
    <hyperlink ref="F294" r:id="rId59"/>
    <hyperlink ref="F298" r:id="rId60"/>
    <hyperlink ref="F300" r:id="rId61"/>
    <hyperlink ref="F302" r:id="rId62"/>
    <hyperlink ref="F309" r:id="rId63"/>
    <hyperlink ref="F311" r:id="rId64"/>
    <hyperlink ref="F314" r:id="rId65"/>
    <hyperlink ref="F317" r:id="rId66"/>
    <hyperlink ref="F319" r:id="rId67"/>
    <hyperlink ref="F321" r:id="rId68"/>
    <hyperlink ref="F323" r:id="rId69"/>
    <hyperlink ref="F325" r:id="rId70"/>
    <hyperlink ref="F327" r:id="rId71"/>
    <hyperlink ref="F329" r:id="rId72"/>
    <hyperlink ref="F331" r:id="rId73"/>
    <hyperlink ref="F333" r:id="rId74"/>
    <hyperlink ref="F335" r:id="rId75"/>
    <hyperlink ref="F339" r:id="rId76"/>
    <hyperlink ref="F343" r:id="rId77"/>
    <hyperlink ref="F347" r:id="rId78"/>
    <hyperlink ref="F349" r:id="rId79"/>
    <hyperlink ref="F354" r:id="rId80"/>
    <hyperlink ref="F356" r:id="rId81"/>
    <hyperlink ref="F358" r:id="rId82"/>
    <hyperlink ref="F360" r:id="rId83"/>
    <hyperlink ref="F362" r:id="rId84"/>
    <hyperlink ref="F364" r:id="rId85"/>
    <hyperlink ref="F366" r:id="rId86"/>
    <hyperlink ref="F369" r:id="rId87"/>
    <hyperlink ref="F372" r:id="rId88"/>
    <hyperlink ref="F374" r:id="rId89"/>
    <hyperlink ref="F376" r:id="rId90"/>
    <hyperlink ref="F378" r:id="rId91"/>
    <hyperlink ref="F380" r:id="rId92"/>
    <hyperlink ref="F382" r:id="rId93"/>
    <hyperlink ref="F385" r:id="rId94"/>
    <hyperlink ref="F392" r:id="rId95"/>
    <hyperlink ref="F404" r:id="rId96"/>
    <hyperlink ref="F408" r:id="rId97"/>
    <hyperlink ref="F411" r:id="rId98"/>
    <hyperlink ref="F413" r:id="rId99"/>
    <hyperlink ref="F416" r:id="rId100"/>
    <hyperlink ref="F418" r:id="rId101"/>
    <hyperlink ref="F423" r:id="rId102"/>
    <hyperlink ref="F425" r:id="rId103"/>
    <hyperlink ref="F428" r:id="rId104"/>
    <hyperlink ref="F432" r:id="rId105"/>
    <hyperlink ref="F434" r:id="rId106"/>
    <hyperlink ref="F438" r:id="rId107"/>
    <hyperlink ref="F442" r:id="rId108"/>
    <hyperlink ref="F445" r:id="rId109"/>
    <hyperlink ref="F448" r:id="rId110"/>
    <hyperlink ref="F458" r:id="rId111"/>
    <hyperlink ref="F461" r:id="rId112"/>
    <hyperlink ref="F463" r:id="rId113"/>
    <hyperlink ref="F469" r:id="rId114"/>
    <hyperlink ref="F472" r:id="rId115"/>
    <hyperlink ref="F475" r:id="rId116"/>
    <hyperlink ref="F477" r:id="rId117"/>
    <hyperlink ref="F479" r:id="rId118"/>
    <hyperlink ref="F483" r:id="rId119"/>
    <hyperlink ref="F485" r:id="rId120"/>
    <hyperlink ref="F487" r:id="rId121"/>
    <hyperlink ref="F490" r:id="rId122"/>
    <hyperlink ref="F493" r:id="rId123"/>
    <hyperlink ref="F387" r:id="rId124"/>
    <hyperlink ref="F451" r:id="rId125"/>
    <hyperlink ref="F454" r:id="rId126"/>
  </hyperlinks>
  <pageMargins left="0.39374999999999999" right="0.39374999999999999" top="0.39374999999999999" bottom="0.39374999999999999" header="0" footer="0"/>
  <pageSetup paperSize="9" fitToHeight="100" orientation="portrait" blackAndWhite="1" r:id="rId127"/>
  <headerFooter>
    <oddFooter>&amp;CStrana &amp;P z &amp;N</oddFooter>
  </headerFooter>
  <drawing r:id="rId12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2:BM263"/>
  <sheetViews>
    <sheetView showGridLines="0" topLeftCell="A154" workbookViewId="0">
      <selection activeCell="I165" sqref="I16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4" max="43" width="0" hidden="1" customWidth="1"/>
    <col min="44" max="65" width="0" style="1" hidden="1" customWidth="1"/>
  </cols>
  <sheetData>
    <row r="2" spans="1:46" s="1" customFormat="1" ht="36.950000000000003" customHeight="1"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14" t="s">
        <v>91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115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569" t="str">
        <f>'Rekapitulace stavby'!K6</f>
        <v>Rozšíření TN Litvínov etapa I.</v>
      </c>
      <c r="F7" s="570"/>
      <c r="G7" s="570"/>
      <c r="H7" s="570"/>
      <c r="L7" s="17"/>
    </row>
    <row r="8" spans="1:46" s="2" customFormat="1" ht="12" customHeight="1">
      <c r="A8" s="31"/>
      <c r="B8" s="36"/>
      <c r="C8" s="31"/>
      <c r="D8" s="109" t="s">
        <v>116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571" t="s">
        <v>1131</v>
      </c>
      <c r="F9" s="572"/>
      <c r="G9" s="572"/>
      <c r="H9" s="57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19. 6. 2024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573" t="str">
        <f>'Rekapitulace stavby'!E14</f>
        <v>Vyplň údaj</v>
      </c>
      <c r="F18" s="574"/>
      <c r="G18" s="574"/>
      <c r="H18" s="57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575" t="s">
        <v>1</v>
      </c>
      <c r="F27" s="575"/>
      <c r="G27" s="575"/>
      <c r="H27" s="57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ROUND(J127,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ROUND((SUM(BE127:BE262)),  2)</f>
        <v>0</v>
      </c>
      <c r="G33" s="31"/>
      <c r="H33" s="31"/>
      <c r="I33" s="121">
        <v>0.21</v>
      </c>
      <c r="J33" s="120">
        <f>ROUND(((SUM(BE127:BE262))*I33),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ROUND((SUM(BF127:BF262)),  2)</f>
        <v>0</v>
      </c>
      <c r="G34" s="31"/>
      <c r="H34" s="31"/>
      <c r="I34" s="121">
        <v>0.12</v>
      </c>
      <c r="J34" s="120">
        <f>ROUND(((SUM(BF127:BF262))*I34),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ROUND((SUM(BG127:BG262)),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ROUND((SUM(BH127:BH262)),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ROUND((SUM(BI127:BI262)),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118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567" t="str">
        <f>E7</f>
        <v>Rozšíření TN Litvínov etapa I.</v>
      </c>
      <c r="F85" s="568"/>
      <c r="G85" s="568"/>
      <c r="H85" s="56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116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527" t="str">
        <f>E9</f>
        <v>InO 02-D2.2 - Horkovodni...</v>
      </c>
      <c r="F87" s="566"/>
      <c r="G87" s="566"/>
      <c r="H87" s="56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19. 6. 2024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119</v>
      </c>
      <c r="D94" s="141"/>
      <c r="E94" s="141"/>
      <c r="F94" s="141"/>
      <c r="G94" s="141"/>
      <c r="H94" s="141"/>
      <c r="I94" s="141"/>
      <c r="J94" s="142" t="s">
        <v>120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121</v>
      </c>
      <c r="D96" s="33"/>
      <c r="E96" s="33"/>
      <c r="F96" s="33"/>
      <c r="G96" s="33"/>
      <c r="H96" s="33"/>
      <c r="I96" s="33"/>
      <c r="J96" s="81">
        <f>J127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122</v>
      </c>
    </row>
    <row r="97" spans="1:31" s="9" customFormat="1" ht="24.95" customHeight="1">
      <c r="B97" s="144"/>
      <c r="C97" s="145"/>
      <c r="D97" s="146" t="s">
        <v>123</v>
      </c>
      <c r="E97" s="147"/>
      <c r="F97" s="147"/>
      <c r="G97" s="147"/>
      <c r="H97" s="147"/>
      <c r="I97" s="147"/>
      <c r="J97" s="148">
        <f>J128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127</v>
      </c>
      <c r="E98" s="153"/>
      <c r="F98" s="153"/>
      <c r="G98" s="153"/>
      <c r="H98" s="153"/>
      <c r="I98" s="153"/>
      <c r="J98" s="154">
        <f>J129</f>
        <v>0</v>
      </c>
      <c r="K98" s="151"/>
      <c r="L98" s="155"/>
    </row>
    <row r="99" spans="1:31" s="9" customFormat="1" ht="24.95" customHeight="1">
      <c r="B99" s="144"/>
      <c r="C99" s="145"/>
      <c r="D99" s="146" t="s">
        <v>128</v>
      </c>
      <c r="E99" s="147"/>
      <c r="F99" s="147"/>
      <c r="G99" s="147"/>
      <c r="H99" s="147"/>
      <c r="I99" s="147"/>
      <c r="J99" s="148">
        <f>J133</f>
        <v>0</v>
      </c>
      <c r="K99" s="145"/>
      <c r="L99" s="149"/>
    </row>
    <row r="100" spans="1:31" s="10" customFormat="1" ht="19.899999999999999" customHeight="1">
      <c r="B100" s="150"/>
      <c r="C100" s="151"/>
      <c r="D100" s="152" t="s">
        <v>1132</v>
      </c>
      <c r="E100" s="153"/>
      <c r="F100" s="153"/>
      <c r="G100" s="153"/>
      <c r="H100" s="153"/>
      <c r="I100" s="153"/>
      <c r="J100" s="154">
        <f>J134</f>
        <v>0</v>
      </c>
      <c r="K100" s="151"/>
      <c r="L100" s="155"/>
    </row>
    <row r="101" spans="1:31" s="10" customFormat="1" ht="19.899999999999999" customHeight="1">
      <c r="B101" s="150"/>
      <c r="C101" s="151"/>
      <c r="D101" s="152" t="s">
        <v>1133</v>
      </c>
      <c r="E101" s="153"/>
      <c r="F101" s="153"/>
      <c r="G101" s="153"/>
      <c r="H101" s="153"/>
      <c r="I101" s="153"/>
      <c r="J101" s="154">
        <f>J146</f>
        <v>0</v>
      </c>
      <c r="K101" s="151"/>
      <c r="L101" s="155"/>
    </row>
    <row r="102" spans="1:31" s="9" customFormat="1" ht="24.95" customHeight="1">
      <c r="B102" s="144"/>
      <c r="C102" s="145"/>
      <c r="D102" s="146" t="s">
        <v>132</v>
      </c>
      <c r="E102" s="147"/>
      <c r="F102" s="147"/>
      <c r="G102" s="147"/>
      <c r="H102" s="147"/>
      <c r="I102" s="147"/>
      <c r="J102" s="148">
        <f>J153</f>
        <v>0</v>
      </c>
      <c r="K102" s="145"/>
      <c r="L102" s="149"/>
    </row>
    <row r="103" spans="1:31" s="10" customFormat="1" ht="19.899999999999999" customHeight="1">
      <c r="B103" s="150"/>
      <c r="C103" s="151"/>
      <c r="D103" s="152" t="s">
        <v>505</v>
      </c>
      <c r="E103" s="153"/>
      <c r="F103" s="153"/>
      <c r="G103" s="153"/>
      <c r="H103" s="153"/>
      <c r="I103" s="153"/>
      <c r="J103" s="154">
        <f>J154</f>
        <v>0</v>
      </c>
      <c r="K103" s="151"/>
      <c r="L103" s="155"/>
    </row>
    <row r="104" spans="1:31" s="9" customFormat="1" ht="24.95" customHeight="1">
      <c r="B104" s="144"/>
      <c r="C104" s="145"/>
      <c r="D104" s="146" t="s">
        <v>134</v>
      </c>
      <c r="E104" s="147"/>
      <c r="F104" s="147"/>
      <c r="G104" s="147"/>
      <c r="H104" s="147"/>
      <c r="I104" s="147"/>
      <c r="J104" s="148">
        <f>J242</f>
        <v>0</v>
      </c>
      <c r="K104" s="145"/>
      <c r="L104" s="149"/>
    </row>
    <row r="105" spans="1:31" s="9" customFormat="1" ht="24.95" customHeight="1">
      <c r="B105" s="144"/>
      <c r="C105" s="145"/>
      <c r="D105" s="146" t="s">
        <v>135</v>
      </c>
      <c r="E105" s="147"/>
      <c r="F105" s="147"/>
      <c r="G105" s="147"/>
      <c r="H105" s="147"/>
      <c r="I105" s="147"/>
      <c r="J105" s="148">
        <f>J249</f>
        <v>0</v>
      </c>
      <c r="K105" s="145"/>
      <c r="L105" s="149"/>
    </row>
    <row r="106" spans="1:31" s="10" customFormat="1" ht="19.899999999999999" customHeight="1">
      <c r="B106" s="150"/>
      <c r="C106" s="151"/>
      <c r="D106" s="152" t="s">
        <v>136</v>
      </c>
      <c r="E106" s="153"/>
      <c r="F106" s="153"/>
      <c r="G106" s="153"/>
      <c r="H106" s="153"/>
      <c r="I106" s="153"/>
      <c r="J106" s="154">
        <f>J250</f>
        <v>0</v>
      </c>
      <c r="K106" s="151"/>
      <c r="L106" s="155"/>
    </row>
    <row r="107" spans="1:31" s="10" customFormat="1" ht="19.899999999999999" customHeight="1">
      <c r="B107" s="150"/>
      <c r="C107" s="151"/>
      <c r="D107" s="152" t="s">
        <v>138</v>
      </c>
      <c r="E107" s="153"/>
      <c r="F107" s="153"/>
      <c r="G107" s="153"/>
      <c r="H107" s="153"/>
      <c r="I107" s="153"/>
      <c r="J107" s="154">
        <f>J254</f>
        <v>0</v>
      </c>
      <c r="K107" s="151"/>
      <c r="L107" s="155"/>
    </row>
    <row r="108" spans="1:31" s="2" customFormat="1" ht="21.75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3" spans="1:63" s="2" customFormat="1" ht="6.95" customHeight="1">
      <c r="A113" s="31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4.95" customHeight="1">
      <c r="A114" s="31"/>
      <c r="B114" s="32"/>
      <c r="C114" s="20" t="s">
        <v>140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2" customHeight="1">
      <c r="A116" s="31"/>
      <c r="B116" s="32"/>
      <c r="C116" s="26" t="s">
        <v>16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6.5" customHeight="1">
      <c r="A117" s="31"/>
      <c r="B117" s="32"/>
      <c r="C117" s="33"/>
      <c r="D117" s="33"/>
      <c r="E117" s="567" t="str">
        <f>E7</f>
        <v>Rozšíření TN Litvínov etapa I.</v>
      </c>
      <c r="F117" s="568"/>
      <c r="G117" s="568"/>
      <c r="H117" s="568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116</v>
      </c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527" t="str">
        <f>E9</f>
        <v>InO 02-D2.2 - Horkovodni...</v>
      </c>
      <c r="F119" s="566"/>
      <c r="G119" s="566"/>
      <c r="H119" s="566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F12</f>
        <v xml:space="preserve"> </v>
      </c>
      <c r="G121" s="33"/>
      <c r="H121" s="33"/>
      <c r="I121" s="26" t="s">
        <v>22</v>
      </c>
      <c r="J121" s="63" t="str">
        <f>IF(J12="","",J12)</f>
        <v>19. 6. 2024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24</v>
      </c>
      <c r="D123" s="33"/>
      <c r="E123" s="33"/>
      <c r="F123" s="24" t="str">
        <f>E15</f>
        <v xml:space="preserve"> </v>
      </c>
      <c r="G123" s="33"/>
      <c r="H123" s="33"/>
      <c r="I123" s="26" t="s">
        <v>29</v>
      </c>
      <c r="J123" s="29" t="str">
        <f>E21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27</v>
      </c>
      <c r="D124" s="33"/>
      <c r="E124" s="33"/>
      <c r="F124" s="24" t="str">
        <f>IF(E18="","",E18)</f>
        <v>Vyplň údaj</v>
      </c>
      <c r="G124" s="33"/>
      <c r="H124" s="33"/>
      <c r="I124" s="26" t="s">
        <v>31</v>
      </c>
      <c r="J124" s="29" t="str">
        <f>E24</f>
        <v xml:space="preserve"> </v>
      </c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56"/>
      <c r="B126" s="157"/>
      <c r="C126" s="158" t="s">
        <v>141</v>
      </c>
      <c r="D126" s="159" t="s">
        <v>58</v>
      </c>
      <c r="E126" s="159" t="s">
        <v>54</v>
      </c>
      <c r="F126" s="159" t="s">
        <v>55</v>
      </c>
      <c r="G126" s="159" t="s">
        <v>142</v>
      </c>
      <c r="H126" s="159" t="s">
        <v>143</v>
      </c>
      <c r="I126" s="159" t="s">
        <v>144</v>
      </c>
      <c r="J126" s="159" t="s">
        <v>120</v>
      </c>
      <c r="K126" s="160" t="s">
        <v>145</v>
      </c>
      <c r="L126" s="161"/>
      <c r="M126" s="72" t="s">
        <v>1</v>
      </c>
      <c r="N126" s="73" t="s">
        <v>37</v>
      </c>
      <c r="O126" s="73" t="s">
        <v>146</v>
      </c>
      <c r="P126" s="73" t="s">
        <v>147</v>
      </c>
      <c r="Q126" s="73" t="s">
        <v>148</v>
      </c>
      <c r="R126" s="73" t="s">
        <v>149</v>
      </c>
      <c r="S126" s="73" t="s">
        <v>150</v>
      </c>
      <c r="T126" s="74" t="s">
        <v>151</v>
      </c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</row>
    <row r="127" spans="1:63" s="2" customFormat="1" ht="22.9" customHeight="1">
      <c r="A127" s="31"/>
      <c r="B127" s="32"/>
      <c r="C127" s="79" t="s">
        <v>152</v>
      </c>
      <c r="D127" s="33"/>
      <c r="E127" s="33"/>
      <c r="F127" s="33"/>
      <c r="G127" s="33"/>
      <c r="H127" s="33"/>
      <c r="I127" s="33"/>
      <c r="J127" s="162">
        <f>BK127</f>
        <v>0</v>
      </c>
      <c r="K127" s="33"/>
      <c r="L127" s="36"/>
      <c r="M127" s="75"/>
      <c r="N127" s="163"/>
      <c r="O127" s="76"/>
      <c r="P127" s="164">
        <f>P128+P133+P153+P242+P249</f>
        <v>0</v>
      </c>
      <c r="Q127" s="76"/>
      <c r="R127" s="164">
        <f>R128+R133+R153+R242+R249</f>
        <v>169.07987</v>
      </c>
      <c r="S127" s="76"/>
      <c r="T127" s="165">
        <f>T128+T133+T153+T242+T249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72</v>
      </c>
      <c r="AU127" s="14" t="s">
        <v>122</v>
      </c>
      <c r="BK127" s="166">
        <f>BK128+BK133+BK153+BK242+BK249</f>
        <v>0</v>
      </c>
    </row>
    <row r="128" spans="1:63" s="12" customFormat="1" ht="25.9" customHeight="1">
      <c r="B128" s="167"/>
      <c r="C128" s="168"/>
      <c r="D128" s="169" t="s">
        <v>72</v>
      </c>
      <c r="E128" s="170" t="s">
        <v>153</v>
      </c>
      <c r="F128" s="170" t="s">
        <v>154</v>
      </c>
      <c r="G128" s="168"/>
      <c r="H128" s="168"/>
      <c r="I128" s="171"/>
      <c r="J128" s="172">
        <f>BK128</f>
        <v>0</v>
      </c>
      <c r="K128" s="168"/>
      <c r="L128" s="173"/>
      <c r="M128" s="174"/>
      <c r="N128" s="175"/>
      <c r="O128" s="175"/>
      <c r="P128" s="176">
        <f>P129</f>
        <v>0</v>
      </c>
      <c r="Q128" s="175"/>
      <c r="R128" s="176">
        <f>R129</f>
        <v>0.26640000000000003</v>
      </c>
      <c r="S128" s="175"/>
      <c r="T128" s="177">
        <f>T129</f>
        <v>0</v>
      </c>
      <c r="AR128" s="178" t="s">
        <v>81</v>
      </c>
      <c r="AT128" s="179" t="s">
        <v>72</v>
      </c>
      <c r="AU128" s="179" t="s">
        <v>73</v>
      </c>
      <c r="AY128" s="178" t="s">
        <v>155</v>
      </c>
      <c r="BK128" s="180">
        <f>BK129</f>
        <v>0</v>
      </c>
    </row>
    <row r="129" spans="1:65" s="12" customFormat="1" ht="22.9" customHeight="1">
      <c r="B129" s="167"/>
      <c r="C129" s="168"/>
      <c r="D129" s="169" t="s">
        <v>72</v>
      </c>
      <c r="E129" s="181" t="s">
        <v>178</v>
      </c>
      <c r="F129" s="181" t="s">
        <v>301</v>
      </c>
      <c r="G129" s="168"/>
      <c r="H129" s="168"/>
      <c r="I129" s="171"/>
      <c r="J129" s="182">
        <f>BK129</f>
        <v>0</v>
      </c>
      <c r="K129" s="168"/>
      <c r="L129" s="173"/>
      <c r="M129" s="174"/>
      <c r="N129" s="175"/>
      <c r="O129" s="175"/>
      <c r="P129" s="176">
        <f>SUM(P130:P132)</f>
        <v>0</v>
      </c>
      <c r="Q129" s="175"/>
      <c r="R129" s="176">
        <f>SUM(R130:R132)</f>
        <v>0.26640000000000003</v>
      </c>
      <c r="S129" s="175"/>
      <c r="T129" s="177">
        <f>SUM(T130:T132)</f>
        <v>0</v>
      </c>
      <c r="AR129" s="178" t="s">
        <v>81</v>
      </c>
      <c r="AT129" s="179" t="s">
        <v>72</v>
      </c>
      <c r="AU129" s="179" t="s">
        <v>81</v>
      </c>
      <c r="AY129" s="178" t="s">
        <v>155</v>
      </c>
      <c r="BK129" s="180">
        <f>SUM(BK130:BK132)</f>
        <v>0</v>
      </c>
    </row>
    <row r="130" spans="1:65" s="2" customFormat="1" ht="21.75" customHeight="1">
      <c r="A130" s="31"/>
      <c r="B130" s="32"/>
      <c r="C130" s="183" t="s">
        <v>408</v>
      </c>
      <c r="D130" s="183" t="s">
        <v>157</v>
      </c>
      <c r="E130" s="184" t="s">
        <v>530</v>
      </c>
      <c r="F130" s="185" t="s">
        <v>531</v>
      </c>
      <c r="G130" s="186" t="s">
        <v>173</v>
      </c>
      <c r="H130" s="241">
        <v>4440</v>
      </c>
      <c r="I130" s="188"/>
      <c r="J130" s="189">
        <f>ROUND(I130*H130,2)</f>
        <v>0</v>
      </c>
      <c r="K130" s="185" t="s">
        <v>161</v>
      </c>
      <c r="L130" s="36"/>
      <c r="M130" s="190" t="s">
        <v>1</v>
      </c>
      <c r="N130" s="191" t="s">
        <v>38</v>
      </c>
      <c r="O130" s="68"/>
      <c r="P130" s="192">
        <f>O130*H130</f>
        <v>0</v>
      </c>
      <c r="Q130" s="192">
        <v>6.0000000000000002E-5</v>
      </c>
      <c r="R130" s="192">
        <f>Q130*H130</f>
        <v>0.26640000000000003</v>
      </c>
      <c r="S130" s="192">
        <v>0</v>
      </c>
      <c r="T130" s="19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162</v>
      </c>
      <c r="AT130" s="194" t="s">
        <v>157</v>
      </c>
      <c r="AU130" s="194" t="s">
        <v>83</v>
      </c>
      <c r="AY130" s="14" t="s">
        <v>155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14" t="s">
        <v>81</v>
      </c>
      <c r="BK130" s="195">
        <f>ROUND(I130*H130,2)</f>
        <v>0</v>
      </c>
      <c r="BL130" s="14" t="s">
        <v>162</v>
      </c>
      <c r="BM130" s="194" t="s">
        <v>1134</v>
      </c>
    </row>
    <row r="131" spans="1:65" s="2" customFormat="1">
      <c r="A131" s="31"/>
      <c r="B131" s="32"/>
      <c r="C131" s="33"/>
      <c r="D131" s="196" t="s">
        <v>163</v>
      </c>
      <c r="E131" s="33"/>
      <c r="F131" s="197" t="s">
        <v>533</v>
      </c>
      <c r="G131" s="33"/>
      <c r="H131" s="33"/>
      <c r="I131" s="198"/>
      <c r="J131" s="33"/>
      <c r="K131" s="33"/>
      <c r="L131" s="36"/>
      <c r="M131" s="199"/>
      <c r="N131" s="200"/>
      <c r="O131" s="68"/>
      <c r="P131" s="68"/>
      <c r="Q131" s="68"/>
      <c r="R131" s="68"/>
      <c r="S131" s="68"/>
      <c r="T131" s="69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4" t="s">
        <v>163</v>
      </c>
      <c r="AU131" s="14" t="s">
        <v>83</v>
      </c>
    </row>
    <row r="132" spans="1:65" s="2" customFormat="1" ht="16.5" customHeight="1">
      <c r="A132" s="31"/>
      <c r="B132" s="32"/>
      <c r="C132" s="238" t="s">
        <v>348</v>
      </c>
      <c r="D132" s="238" t="s">
        <v>232</v>
      </c>
      <c r="E132" s="239" t="s">
        <v>534</v>
      </c>
      <c r="F132" s="235" t="s">
        <v>535</v>
      </c>
      <c r="G132" s="236" t="s">
        <v>173</v>
      </c>
      <c r="H132" s="245">
        <v>4440</v>
      </c>
      <c r="I132" s="240"/>
      <c r="J132" s="209">
        <f>ROUND(I132*H132,2)</f>
        <v>0</v>
      </c>
      <c r="K132" s="205" t="s">
        <v>1</v>
      </c>
      <c r="L132" s="210"/>
      <c r="M132" s="211" t="s">
        <v>1</v>
      </c>
      <c r="N132" s="212" t="s">
        <v>38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178</v>
      </c>
      <c r="AT132" s="194" t="s">
        <v>232</v>
      </c>
      <c r="AU132" s="194" t="s">
        <v>83</v>
      </c>
      <c r="AY132" s="14" t="s">
        <v>155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14" t="s">
        <v>81</v>
      </c>
      <c r="BK132" s="195">
        <f>ROUND(I132*H132,2)</f>
        <v>0</v>
      </c>
      <c r="BL132" s="14" t="s">
        <v>162</v>
      </c>
      <c r="BM132" s="194" t="s">
        <v>827</v>
      </c>
    </row>
    <row r="133" spans="1:65" s="12" customFormat="1" ht="25.9" customHeight="1">
      <c r="B133" s="167"/>
      <c r="C133" s="168"/>
      <c r="D133" s="169" t="s">
        <v>72</v>
      </c>
      <c r="E133" s="170" t="s">
        <v>309</v>
      </c>
      <c r="F133" s="170" t="s">
        <v>310</v>
      </c>
      <c r="G133" s="168"/>
      <c r="H133" s="168"/>
      <c r="I133" s="171"/>
      <c r="J133" s="172">
        <f>BK133</f>
        <v>0</v>
      </c>
      <c r="K133" s="168"/>
      <c r="L133" s="173"/>
      <c r="M133" s="174"/>
      <c r="N133" s="175"/>
      <c r="O133" s="175"/>
      <c r="P133" s="176">
        <f>P134+P146</f>
        <v>0</v>
      </c>
      <c r="Q133" s="175"/>
      <c r="R133" s="176">
        <f>R134+R146</f>
        <v>0</v>
      </c>
      <c r="S133" s="175"/>
      <c r="T133" s="177">
        <f>T134+T146</f>
        <v>0</v>
      </c>
      <c r="AR133" s="178" t="s">
        <v>83</v>
      </c>
      <c r="AT133" s="179" t="s">
        <v>72</v>
      </c>
      <c r="AU133" s="179" t="s">
        <v>73</v>
      </c>
      <c r="AY133" s="178" t="s">
        <v>155</v>
      </c>
      <c r="BK133" s="180">
        <f>BK134+BK146</f>
        <v>0</v>
      </c>
    </row>
    <row r="134" spans="1:65" s="12" customFormat="1" ht="22.9" customHeight="1">
      <c r="B134" s="167"/>
      <c r="C134" s="168"/>
      <c r="D134" s="169" t="s">
        <v>72</v>
      </c>
      <c r="E134" s="181" t="s">
        <v>1135</v>
      </c>
      <c r="F134" s="181" t="s">
        <v>1136</v>
      </c>
      <c r="G134" s="168"/>
      <c r="H134" s="168"/>
      <c r="I134" s="171"/>
      <c r="J134" s="182">
        <f>BK134</f>
        <v>0</v>
      </c>
      <c r="K134" s="168"/>
      <c r="L134" s="173"/>
      <c r="M134" s="174"/>
      <c r="N134" s="175"/>
      <c r="O134" s="175"/>
      <c r="P134" s="176">
        <f>SUM(P135:P145)</f>
        <v>0</v>
      </c>
      <c r="Q134" s="175"/>
      <c r="R134" s="176">
        <f>SUM(R135:R145)</f>
        <v>0</v>
      </c>
      <c r="S134" s="175"/>
      <c r="T134" s="177">
        <f>SUM(T135:T145)</f>
        <v>0</v>
      </c>
      <c r="AR134" s="178" t="s">
        <v>83</v>
      </c>
      <c r="AT134" s="179" t="s">
        <v>72</v>
      </c>
      <c r="AU134" s="179" t="s">
        <v>81</v>
      </c>
      <c r="AY134" s="178" t="s">
        <v>155</v>
      </c>
      <c r="BK134" s="180">
        <f>SUM(BK135:BK145)</f>
        <v>0</v>
      </c>
    </row>
    <row r="135" spans="1:65" s="2" customFormat="1" ht="66.75" customHeight="1">
      <c r="A135" s="31"/>
      <c r="B135" s="32"/>
      <c r="C135" s="183" t="s">
        <v>81</v>
      </c>
      <c r="D135" s="183" t="s">
        <v>157</v>
      </c>
      <c r="E135" s="184" t="s">
        <v>1137</v>
      </c>
      <c r="F135" s="185" t="s">
        <v>1138</v>
      </c>
      <c r="G135" s="186" t="s">
        <v>160</v>
      </c>
      <c r="H135" s="187">
        <v>6</v>
      </c>
      <c r="I135" s="188"/>
      <c r="J135" s="189">
        <f>ROUND(I135*H135,2)</f>
        <v>0</v>
      </c>
      <c r="K135" s="185" t="s">
        <v>161</v>
      </c>
      <c r="L135" s="36"/>
      <c r="M135" s="190" t="s">
        <v>1</v>
      </c>
      <c r="N135" s="191" t="s">
        <v>38</v>
      </c>
      <c r="O135" s="68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206</v>
      </c>
      <c r="AT135" s="194" t="s">
        <v>157</v>
      </c>
      <c r="AU135" s="194" t="s">
        <v>83</v>
      </c>
      <c r="AY135" s="14" t="s">
        <v>155</v>
      </c>
      <c r="BE135" s="195">
        <f>IF(N135="základní",J135,0)</f>
        <v>0</v>
      </c>
      <c r="BF135" s="195">
        <f>IF(N135="snížená",J135,0)</f>
        <v>0</v>
      </c>
      <c r="BG135" s="195">
        <f>IF(N135="zákl. přenesená",J135,0)</f>
        <v>0</v>
      </c>
      <c r="BH135" s="195">
        <f>IF(N135="sníž. přenesená",J135,0)</f>
        <v>0</v>
      </c>
      <c r="BI135" s="195">
        <f>IF(N135="nulová",J135,0)</f>
        <v>0</v>
      </c>
      <c r="BJ135" s="14" t="s">
        <v>81</v>
      </c>
      <c r="BK135" s="195">
        <f>ROUND(I135*H135,2)</f>
        <v>0</v>
      </c>
      <c r="BL135" s="14" t="s">
        <v>206</v>
      </c>
      <c r="BM135" s="194" t="s">
        <v>83</v>
      </c>
    </row>
    <row r="136" spans="1:65" s="2" customFormat="1">
      <c r="A136" s="31"/>
      <c r="B136" s="32"/>
      <c r="C136" s="33"/>
      <c r="D136" s="196" t="s">
        <v>163</v>
      </c>
      <c r="E136" s="33"/>
      <c r="F136" s="197" t="s">
        <v>1139</v>
      </c>
      <c r="G136" s="33"/>
      <c r="H136" s="33"/>
      <c r="I136" s="198"/>
      <c r="J136" s="33"/>
      <c r="K136" s="33"/>
      <c r="L136" s="36"/>
      <c r="M136" s="199"/>
      <c r="N136" s="200"/>
      <c r="O136" s="68"/>
      <c r="P136" s="68"/>
      <c r="Q136" s="68"/>
      <c r="R136" s="68"/>
      <c r="S136" s="68"/>
      <c r="T136" s="69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4" t="s">
        <v>163</v>
      </c>
      <c r="AU136" s="14" t="s">
        <v>83</v>
      </c>
    </row>
    <row r="137" spans="1:65" s="2" customFormat="1" ht="24.2" customHeight="1">
      <c r="A137" s="31"/>
      <c r="B137" s="32"/>
      <c r="C137" s="203" t="s">
        <v>83</v>
      </c>
      <c r="D137" s="203" t="s">
        <v>232</v>
      </c>
      <c r="E137" s="204" t="s">
        <v>1140</v>
      </c>
      <c r="F137" s="205" t="s">
        <v>1141</v>
      </c>
      <c r="G137" s="206" t="s">
        <v>160</v>
      </c>
      <c r="H137" s="207">
        <v>6.3</v>
      </c>
      <c r="I137" s="208"/>
      <c r="J137" s="209">
        <f>ROUND(I137*H137,2)</f>
        <v>0</v>
      </c>
      <c r="K137" s="205" t="s">
        <v>161</v>
      </c>
      <c r="L137" s="210"/>
      <c r="M137" s="211" t="s">
        <v>1</v>
      </c>
      <c r="N137" s="212" t="s">
        <v>38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4" t="s">
        <v>253</v>
      </c>
      <c r="AT137" s="194" t="s">
        <v>232</v>
      </c>
      <c r="AU137" s="194" t="s">
        <v>83</v>
      </c>
      <c r="AY137" s="14" t="s">
        <v>155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14" t="s">
        <v>81</v>
      </c>
      <c r="BK137" s="195">
        <f>ROUND(I137*H137,2)</f>
        <v>0</v>
      </c>
      <c r="BL137" s="14" t="s">
        <v>206</v>
      </c>
      <c r="BM137" s="194" t="s">
        <v>162</v>
      </c>
    </row>
    <row r="138" spans="1:65" s="2" customFormat="1" ht="16.5" customHeight="1">
      <c r="A138" s="31"/>
      <c r="B138" s="32"/>
      <c r="C138" s="203" t="s">
        <v>170</v>
      </c>
      <c r="D138" s="203" t="s">
        <v>232</v>
      </c>
      <c r="E138" s="204" t="s">
        <v>1142</v>
      </c>
      <c r="F138" s="205" t="s">
        <v>1143</v>
      </c>
      <c r="G138" s="206" t="s">
        <v>160</v>
      </c>
      <c r="H138" s="207">
        <v>10</v>
      </c>
      <c r="I138" s="208"/>
      <c r="J138" s="209">
        <f>ROUND(I138*H138,2)</f>
        <v>0</v>
      </c>
      <c r="K138" s="205" t="s">
        <v>1</v>
      </c>
      <c r="L138" s="210"/>
      <c r="M138" s="211" t="s">
        <v>1</v>
      </c>
      <c r="N138" s="212" t="s">
        <v>38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253</v>
      </c>
      <c r="AT138" s="194" t="s">
        <v>232</v>
      </c>
      <c r="AU138" s="194" t="s">
        <v>83</v>
      </c>
      <c r="AY138" s="14" t="s">
        <v>155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14" t="s">
        <v>81</v>
      </c>
      <c r="BK138" s="195">
        <f>ROUND(I138*H138,2)</f>
        <v>0</v>
      </c>
      <c r="BL138" s="14" t="s">
        <v>206</v>
      </c>
      <c r="BM138" s="194" t="s">
        <v>174</v>
      </c>
    </row>
    <row r="139" spans="1:65" s="2" customFormat="1" ht="49.15" customHeight="1">
      <c r="A139" s="31"/>
      <c r="B139" s="32"/>
      <c r="C139" s="183" t="s">
        <v>162</v>
      </c>
      <c r="D139" s="183" t="s">
        <v>157</v>
      </c>
      <c r="E139" s="184" t="s">
        <v>1144</v>
      </c>
      <c r="F139" s="185" t="s">
        <v>1145</v>
      </c>
      <c r="G139" s="186" t="s">
        <v>290</v>
      </c>
      <c r="H139" s="187">
        <v>6</v>
      </c>
      <c r="I139" s="188"/>
      <c r="J139" s="189">
        <f>ROUND(I139*H139,2)</f>
        <v>0</v>
      </c>
      <c r="K139" s="185" t="s">
        <v>161</v>
      </c>
      <c r="L139" s="36"/>
      <c r="M139" s="190" t="s">
        <v>1</v>
      </c>
      <c r="N139" s="191" t="s">
        <v>38</v>
      </c>
      <c r="O139" s="68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206</v>
      </c>
      <c r="AT139" s="194" t="s">
        <v>157</v>
      </c>
      <c r="AU139" s="194" t="s">
        <v>83</v>
      </c>
      <c r="AY139" s="14" t="s">
        <v>155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14" t="s">
        <v>81</v>
      </c>
      <c r="BK139" s="195">
        <f>ROUND(I139*H139,2)</f>
        <v>0</v>
      </c>
      <c r="BL139" s="14" t="s">
        <v>206</v>
      </c>
      <c r="BM139" s="194" t="s">
        <v>178</v>
      </c>
    </row>
    <row r="140" spans="1:65" s="2" customFormat="1">
      <c r="A140" s="31"/>
      <c r="B140" s="32"/>
      <c r="C140" s="33"/>
      <c r="D140" s="196" t="s">
        <v>163</v>
      </c>
      <c r="E140" s="33"/>
      <c r="F140" s="197" t="s">
        <v>1146</v>
      </c>
      <c r="G140" s="33"/>
      <c r="H140" s="33"/>
      <c r="I140" s="198"/>
      <c r="J140" s="33"/>
      <c r="K140" s="33"/>
      <c r="L140" s="36"/>
      <c r="M140" s="199"/>
      <c r="N140" s="200"/>
      <c r="O140" s="68"/>
      <c r="P140" s="68"/>
      <c r="Q140" s="68"/>
      <c r="R140" s="68"/>
      <c r="S140" s="68"/>
      <c r="T140" s="69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4" t="s">
        <v>163</v>
      </c>
      <c r="AU140" s="14" t="s">
        <v>83</v>
      </c>
    </row>
    <row r="141" spans="1:65" s="2" customFormat="1" ht="24.2" customHeight="1">
      <c r="A141" s="31"/>
      <c r="B141" s="32"/>
      <c r="C141" s="203" t="s">
        <v>180</v>
      </c>
      <c r="D141" s="203" t="s">
        <v>232</v>
      </c>
      <c r="E141" s="204" t="s">
        <v>1147</v>
      </c>
      <c r="F141" s="205" t="s">
        <v>1148</v>
      </c>
      <c r="G141" s="206" t="s">
        <v>290</v>
      </c>
      <c r="H141" s="207">
        <v>6</v>
      </c>
      <c r="I141" s="208"/>
      <c r="J141" s="209">
        <f>ROUND(I141*H141,2)</f>
        <v>0</v>
      </c>
      <c r="K141" s="205" t="s">
        <v>161</v>
      </c>
      <c r="L141" s="210"/>
      <c r="M141" s="211" t="s">
        <v>1</v>
      </c>
      <c r="N141" s="212" t="s">
        <v>38</v>
      </c>
      <c r="O141" s="68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4" t="s">
        <v>253</v>
      </c>
      <c r="AT141" s="194" t="s">
        <v>232</v>
      </c>
      <c r="AU141" s="194" t="s">
        <v>83</v>
      </c>
      <c r="AY141" s="14" t="s">
        <v>155</v>
      </c>
      <c r="BE141" s="195">
        <f>IF(N141="základní",J141,0)</f>
        <v>0</v>
      </c>
      <c r="BF141" s="195">
        <f>IF(N141="snížená",J141,0)</f>
        <v>0</v>
      </c>
      <c r="BG141" s="195">
        <f>IF(N141="zákl. přenesená",J141,0)</f>
        <v>0</v>
      </c>
      <c r="BH141" s="195">
        <f>IF(N141="sníž. přenesená",J141,0)</f>
        <v>0</v>
      </c>
      <c r="BI141" s="195">
        <f>IF(N141="nulová",J141,0)</f>
        <v>0</v>
      </c>
      <c r="BJ141" s="14" t="s">
        <v>81</v>
      </c>
      <c r="BK141" s="195">
        <f>ROUND(I141*H141,2)</f>
        <v>0</v>
      </c>
      <c r="BL141" s="14" t="s">
        <v>206</v>
      </c>
      <c r="BM141" s="194" t="s">
        <v>183</v>
      </c>
    </row>
    <row r="142" spans="1:65" s="2" customFormat="1" ht="49.15" customHeight="1">
      <c r="A142" s="31"/>
      <c r="B142" s="32"/>
      <c r="C142" s="183" t="s">
        <v>174</v>
      </c>
      <c r="D142" s="183" t="s">
        <v>157</v>
      </c>
      <c r="E142" s="184" t="s">
        <v>1149</v>
      </c>
      <c r="F142" s="185" t="s">
        <v>1150</v>
      </c>
      <c r="G142" s="186" t="s">
        <v>235</v>
      </c>
      <c r="H142" s="187">
        <v>5.7000000000000002E-2</v>
      </c>
      <c r="I142" s="188"/>
      <c r="J142" s="189">
        <f>ROUND(I142*H142,2)</f>
        <v>0</v>
      </c>
      <c r="K142" s="185" t="s">
        <v>161</v>
      </c>
      <c r="L142" s="36"/>
      <c r="M142" s="190" t="s">
        <v>1</v>
      </c>
      <c r="N142" s="191" t="s">
        <v>38</v>
      </c>
      <c r="O142" s="68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4" t="s">
        <v>206</v>
      </c>
      <c r="AT142" s="194" t="s">
        <v>157</v>
      </c>
      <c r="AU142" s="194" t="s">
        <v>83</v>
      </c>
      <c r="AY142" s="14" t="s">
        <v>155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14" t="s">
        <v>81</v>
      </c>
      <c r="BK142" s="195">
        <f>ROUND(I142*H142,2)</f>
        <v>0</v>
      </c>
      <c r="BL142" s="14" t="s">
        <v>206</v>
      </c>
      <c r="BM142" s="194" t="s">
        <v>8</v>
      </c>
    </row>
    <row r="143" spans="1:65" s="2" customFormat="1">
      <c r="A143" s="31"/>
      <c r="B143" s="32"/>
      <c r="C143" s="33"/>
      <c r="D143" s="196" t="s">
        <v>163</v>
      </c>
      <c r="E143" s="33"/>
      <c r="F143" s="197" t="s">
        <v>1151</v>
      </c>
      <c r="G143" s="33"/>
      <c r="H143" s="33"/>
      <c r="I143" s="198"/>
      <c r="J143" s="33"/>
      <c r="K143" s="33"/>
      <c r="L143" s="36"/>
      <c r="M143" s="199"/>
      <c r="N143" s="200"/>
      <c r="O143" s="68"/>
      <c r="P143" s="68"/>
      <c r="Q143" s="68"/>
      <c r="R143" s="68"/>
      <c r="S143" s="68"/>
      <c r="T143" s="69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4" t="s">
        <v>163</v>
      </c>
      <c r="AU143" s="14" t="s">
        <v>83</v>
      </c>
    </row>
    <row r="144" spans="1:65" s="2" customFormat="1" ht="66.75" customHeight="1">
      <c r="A144" s="31"/>
      <c r="B144" s="32"/>
      <c r="C144" s="183" t="s">
        <v>199</v>
      </c>
      <c r="D144" s="183" t="s">
        <v>157</v>
      </c>
      <c r="E144" s="184" t="s">
        <v>1152</v>
      </c>
      <c r="F144" s="185" t="s">
        <v>1153</v>
      </c>
      <c r="G144" s="186" t="s">
        <v>235</v>
      </c>
      <c r="H144" s="187">
        <v>5.7000000000000002E-2</v>
      </c>
      <c r="I144" s="188"/>
      <c r="J144" s="189">
        <f>ROUND(I144*H144,2)</f>
        <v>0</v>
      </c>
      <c r="K144" s="185" t="s">
        <v>161</v>
      </c>
      <c r="L144" s="36"/>
      <c r="M144" s="190" t="s">
        <v>1</v>
      </c>
      <c r="N144" s="191" t="s">
        <v>38</v>
      </c>
      <c r="O144" s="68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4" t="s">
        <v>206</v>
      </c>
      <c r="AT144" s="194" t="s">
        <v>157</v>
      </c>
      <c r="AU144" s="194" t="s">
        <v>83</v>
      </c>
      <c r="AY144" s="14" t="s">
        <v>155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14" t="s">
        <v>81</v>
      </c>
      <c r="BK144" s="195">
        <f>ROUND(I144*H144,2)</f>
        <v>0</v>
      </c>
      <c r="BL144" s="14" t="s">
        <v>206</v>
      </c>
      <c r="BM144" s="194" t="s">
        <v>202</v>
      </c>
    </row>
    <row r="145" spans="1:65" s="2" customFormat="1">
      <c r="A145" s="31"/>
      <c r="B145" s="32"/>
      <c r="C145" s="33"/>
      <c r="D145" s="196" t="s">
        <v>163</v>
      </c>
      <c r="E145" s="33"/>
      <c r="F145" s="197" t="s">
        <v>1154</v>
      </c>
      <c r="G145" s="33"/>
      <c r="H145" s="33"/>
      <c r="I145" s="198"/>
      <c r="J145" s="33"/>
      <c r="K145" s="33"/>
      <c r="L145" s="36"/>
      <c r="M145" s="199"/>
      <c r="N145" s="200"/>
      <c r="O145" s="68"/>
      <c r="P145" s="68"/>
      <c r="Q145" s="68"/>
      <c r="R145" s="68"/>
      <c r="S145" s="68"/>
      <c r="T145" s="69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4" t="s">
        <v>163</v>
      </c>
      <c r="AU145" s="14" t="s">
        <v>83</v>
      </c>
    </row>
    <row r="146" spans="1:65" s="12" customFormat="1" ht="22.9" customHeight="1">
      <c r="B146" s="167"/>
      <c r="C146" s="168"/>
      <c r="D146" s="169" t="s">
        <v>72</v>
      </c>
      <c r="E146" s="181" t="s">
        <v>1155</v>
      </c>
      <c r="F146" s="181" t="s">
        <v>1156</v>
      </c>
      <c r="G146" s="168"/>
      <c r="H146" s="168"/>
      <c r="I146" s="171"/>
      <c r="J146" s="182">
        <f>BK146</f>
        <v>0</v>
      </c>
      <c r="K146" s="168"/>
      <c r="L146" s="173"/>
      <c r="M146" s="174"/>
      <c r="N146" s="175"/>
      <c r="O146" s="175"/>
      <c r="P146" s="176">
        <f>SUM(P147:P152)</f>
        <v>0</v>
      </c>
      <c r="Q146" s="175"/>
      <c r="R146" s="176">
        <f>SUM(R147:R152)</f>
        <v>0</v>
      </c>
      <c r="S146" s="175"/>
      <c r="T146" s="177">
        <f>SUM(T147:T152)</f>
        <v>0</v>
      </c>
      <c r="AR146" s="178" t="s">
        <v>83</v>
      </c>
      <c r="AT146" s="179" t="s">
        <v>72</v>
      </c>
      <c r="AU146" s="179" t="s">
        <v>81</v>
      </c>
      <c r="AY146" s="178" t="s">
        <v>155</v>
      </c>
      <c r="BK146" s="180">
        <f>SUM(BK147:BK152)</f>
        <v>0</v>
      </c>
    </row>
    <row r="147" spans="1:65" s="2" customFormat="1" ht="37.9" customHeight="1">
      <c r="A147" s="31"/>
      <c r="B147" s="32"/>
      <c r="C147" s="183" t="s">
        <v>178</v>
      </c>
      <c r="D147" s="183" t="s">
        <v>157</v>
      </c>
      <c r="E147" s="184" t="s">
        <v>1157</v>
      </c>
      <c r="F147" s="185" t="s">
        <v>1158</v>
      </c>
      <c r="G147" s="186" t="s">
        <v>173</v>
      </c>
      <c r="H147" s="187">
        <v>6</v>
      </c>
      <c r="I147" s="188"/>
      <c r="J147" s="189">
        <f>ROUND(I147*H147,2)</f>
        <v>0</v>
      </c>
      <c r="K147" s="185" t="s">
        <v>161</v>
      </c>
      <c r="L147" s="36"/>
      <c r="M147" s="190" t="s">
        <v>1</v>
      </c>
      <c r="N147" s="191" t="s">
        <v>38</v>
      </c>
      <c r="O147" s="68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206</v>
      </c>
      <c r="AT147" s="194" t="s">
        <v>157</v>
      </c>
      <c r="AU147" s="194" t="s">
        <v>83</v>
      </c>
      <c r="AY147" s="14" t="s">
        <v>155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14" t="s">
        <v>81</v>
      </c>
      <c r="BK147" s="195">
        <f>ROUND(I147*H147,2)</f>
        <v>0</v>
      </c>
      <c r="BL147" s="14" t="s">
        <v>206</v>
      </c>
      <c r="BM147" s="194" t="s">
        <v>206</v>
      </c>
    </row>
    <row r="148" spans="1:65" s="2" customFormat="1">
      <c r="A148" s="31"/>
      <c r="B148" s="32"/>
      <c r="C148" s="33"/>
      <c r="D148" s="196" t="s">
        <v>163</v>
      </c>
      <c r="E148" s="33"/>
      <c r="F148" s="197" t="s">
        <v>1159</v>
      </c>
      <c r="G148" s="33"/>
      <c r="H148" s="33"/>
      <c r="I148" s="198"/>
      <c r="J148" s="33"/>
      <c r="K148" s="33"/>
      <c r="L148" s="36"/>
      <c r="M148" s="199"/>
      <c r="N148" s="200"/>
      <c r="O148" s="68"/>
      <c r="P148" s="68"/>
      <c r="Q148" s="68"/>
      <c r="R148" s="68"/>
      <c r="S148" s="68"/>
      <c r="T148" s="69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4" t="s">
        <v>163</v>
      </c>
      <c r="AU148" s="14" t="s">
        <v>83</v>
      </c>
    </row>
    <row r="149" spans="1:65" s="2" customFormat="1" ht="37.9" customHeight="1">
      <c r="A149" s="31"/>
      <c r="B149" s="32"/>
      <c r="C149" s="183" t="s">
        <v>208</v>
      </c>
      <c r="D149" s="183" t="s">
        <v>157</v>
      </c>
      <c r="E149" s="184" t="s">
        <v>1160</v>
      </c>
      <c r="F149" s="185" t="s">
        <v>1161</v>
      </c>
      <c r="G149" s="186" t="s">
        <v>173</v>
      </c>
      <c r="H149" s="187">
        <v>10</v>
      </c>
      <c r="I149" s="188"/>
      <c r="J149" s="189">
        <f>ROUND(I149*H149,2)</f>
        <v>0</v>
      </c>
      <c r="K149" s="185" t="s">
        <v>161</v>
      </c>
      <c r="L149" s="36"/>
      <c r="M149" s="190" t="s">
        <v>1</v>
      </c>
      <c r="N149" s="191" t="s">
        <v>38</v>
      </c>
      <c r="O149" s="68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206</v>
      </c>
      <c r="AT149" s="194" t="s">
        <v>157</v>
      </c>
      <c r="AU149" s="194" t="s">
        <v>83</v>
      </c>
      <c r="AY149" s="14" t="s">
        <v>155</v>
      </c>
      <c r="BE149" s="195">
        <f>IF(N149="základní",J149,0)</f>
        <v>0</v>
      </c>
      <c r="BF149" s="195">
        <f>IF(N149="snížená",J149,0)</f>
        <v>0</v>
      </c>
      <c r="BG149" s="195">
        <f>IF(N149="zákl. přenesená",J149,0)</f>
        <v>0</v>
      </c>
      <c r="BH149" s="195">
        <f>IF(N149="sníž. přenesená",J149,0)</f>
        <v>0</v>
      </c>
      <c r="BI149" s="195">
        <f>IF(N149="nulová",J149,0)</f>
        <v>0</v>
      </c>
      <c r="BJ149" s="14" t="s">
        <v>81</v>
      </c>
      <c r="BK149" s="195">
        <f>ROUND(I149*H149,2)</f>
        <v>0</v>
      </c>
      <c r="BL149" s="14" t="s">
        <v>206</v>
      </c>
      <c r="BM149" s="194" t="s">
        <v>211</v>
      </c>
    </row>
    <row r="150" spans="1:65" s="2" customFormat="1">
      <c r="A150" s="31"/>
      <c r="B150" s="32"/>
      <c r="C150" s="33"/>
      <c r="D150" s="196" t="s">
        <v>163</v>
      </c>
      <c r="E150" s="33"/>
      <c r="F150" s="197" t="s">
        <v>1162</v>
      </c>
      <c r="G150" s="33"/>
      <c r="H150" s="33"/>
      <c r="I150" s="198"/>
      <c r="J150" s="33"/>
      <c r="K150" s="33"/>
      <c r="L150" s="36"/>
      <c r="M150" s="199"/>
      <c r="N150" s="200"/>
      <c r="O150" s="68"/>
      <c r="P150" s="68"/>
      <c r="Q150" s="68"/>
      <c r="R150" s="68"/>
      <c r="S150" s="68"/>
      <c r="T150" s="69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4" t="s">
        <v>163</v>
      </c>
      <c r="AU150" s="14" t="s">
        <v>83</v>
      </c>
    </row>
    <row r="151" spans="1:65" s="2" customFormat="1" ht="44.25" customHeight="1">
      <c r="A151" s="31"/>
      <c r="B151" s="32"/>
      <c r="C151" s="183" t="s">
        <v>183</v>
      </c>
      <c r="D151" s="183" t="s">
        <v>157</v>
      </c>
      <c r="E151" s="184" t="s">
        <v>1163</v>
      </c>
      <c r="F151" s="185" t="s">
        <v>1164</v>
      </c>
      <c r="G151" s="186" t="s">
        <v>1165</v>
      </c>
      <c r="H151" s="217"/>
      <c r="I151" s="188"/>
      <c r="J151" s="189">
        <f>ROUND(I151*H151,2)</f>
        <v>0</v>
      </c>
      <c r="K151" s="185" t="s">
        <v>161</v>
      </c>
      <c r="L151" s="36"/>
      <c r="M151" s="190" t="s">
        <v>1</v>
      </c>
      <c r="N151" s="191" t="s">
        <v>38</v>
      </c>
      <c r="O151" s="68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4" t="s">
        <v>206</v>
      </c>
      <c r="AT151" s="194" t="s">
        <v>157</v>
      </c>
      <c r="AU151" s="194" t="s">
        <v>83</v>
      </c>
      <c r="AY151" s="14" t="s">
        <v>155</v>
      </c>
      <c r="BE151" s="195">
        <f>IF(N151="základní",J151,0)</f>
        <v>0</v>
      </c>
      <c r="BF151" s="195">
        <f>IF(N151="snížená",J151,0)</f>
        <v>0</v>
      </c>
      <c r="BG151" s="195">
        <f>IF(N151="zákl. přenesená",J151,0)</f>
        <v>0</v>
      </c>
      <c r="BH151" s="195">
        <f>IF(N151="sníž. přenesená",J151,0)</f>
        <v>0</v>
      </c>
      <c r="BI151" s="195">
        <f>IF(N151="nulová",J151,0)</f>
        <v>0</v>
      </c>
      <c r="BJ151" s="14" t="s">
        <v>81</v>
      </c>
      <c r="BK151" s="195">
        <f>ROUND(I151*H151,2)</f>
        <v>0</v>
      </c>
      <c r="BL151" s="14" t="s">
        <v>206</v>
      </c>
      <c r="BM151" s="194" t="s">
        <v>215</v>
      </c>
    </row>
    <row r="152" spans="1:65" s="2" customFormat="1">
      <c r="A152" s="31"/>
      <c r="B152" s="32"/>
      <c r="C152" s="33"/>
      <c r="D152" s="196" t="s">
        <v>163</v>
      </c>
      <c r="E152" s="33"/>
      <c r="F152" s="197" t="s">
        <v>1166</v>
      </c>
      <c r="G152" s="33"/>
      <c r="H152" s="33"/>
      <c r="I152" s="198"/>
      <c r="J152" s="33"/>
      <c r="K152" s="33"/>
      <c r="L152" s="36"/>
      <c r="M152" s="199"/>
      <c r="N152" s="200"/>
      <c r="O152" s="68"/>
      <c r="P152" s="68"/>
      <c r="Q152" s="68"/>
      <c r="R152" s="68"/>
      <c r="S152" s="68"/>
      <c r="T152" s="69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4" t="s">
        <v>163</v>
      </c>
      <c r="AU152" s="14" t="s">
        <v>83</v>
      </c>
    </row>
    <row r="153" spans="1:65" s="12" customFormat="1" ht="25.9" customHeight="1">
      <c r="B153" s="167"/>
      <c r="C153" s="168"/>
      <c r="D153" s="169" t="s">
        <v>72</v>
      </c>
      <c r="E153" s="170" t="s">
        <v>232</v>
      </c>
      <c r="F153" s="170" t="s">
        <v>419</v>
      </c>
      <c r="G153" s="168"/>
      <c r="H153" s="168"/>
      <c r="I153" s="171"/>
      <c r="J153" s="172">
        <f>BK153</f>
        <v>0</v>
      </c>
      <c r="K153" s="168"/>
      <c r="L153" s="173"/>
      <c r="M153" s="174"/>
      <c r="N153" s="175"/>
      <c r="O153" s="175"/>
      <c r="P153" s="176">
        <f>P154</f>
        <v>0</v>
      </c>
      <c r="Q153" s="175"/>
      <c r="R153" s="176">
        <f>R154</f>
        <v>168.81347</v>
      </c>
      <c r="S153" s="175"/>
      <c r="T153" s="177">
        <f>T154</f>
        <v>0</v>
      </c>
      <c r="AR153" s="178" t="s">
        <v>170</v>
      </c>
      <c r="AT153" s="179" t="s">
        <v>72</v>
      </c>
      <c r="AU153" s="179" t="s">
        <v>73</v>
      </c>
      <c r="AY153" s="178" t="s">
        <v>155</v>
      </c>
      <c r="BK153" s="180">
        <f>BK154</f>
        <v>0</v>
      </c>
    </row>
    <row r="154" spans="1:65" s="12" customFormat="1" ht="22.9" customHeight="1">
      <c r="B154" s="167"/>
      <c r="C154" s="168"/>
      <c r="D154" s="169" t="s">
        <v>72</v>
      </c>
      <c r="E154" s="181" t="s">
        <v>536</v>
      </c>
      <c r="F154" s="181" t="s">
        <v>537</v>
      </c>
      <c r="G154" s="168"/>
      <c r="H154" s="168"/>
      <c r="I154" s="171"/>
      <c r="J154" s="182">
        <f>BK154</f>
        <v>0</v>
      </c>
      <c r="K154" s="168"/>
      <c r="L154" s="173"/>
      <c r="M154" s="174"/>
      <c r="N154" s="175"/>
      <c r="O154" s="175"/>
      <c r="P154" s="176">
        <f>SUM(P155:P241)</f>
        <v>0</v>
      </c>
      <c r="Q154" s="175"/>
      <c r="R154" s="176">
        <f>SUM(R155:R241)</f>
        <v>168.81347</v>
      </c>
      <c r="S154" s="175"/>
      <c r="T154" s="177">
        <f>SUM(T155:T241)</f>
        <v>0</v>
      </c>
      <c r="AR154" s="178" t="s">
        <v>170</v>
      </c>
      <c r="AT154" s="179" t="s">
        <v>72</v>
      </c>
      <c r="AU154" s="179" t="s">
        <v>81</v>
      </c>
      <c r="AY154" s="178" t="s">
        <v>155</v>
      </c>
      <c r="BK154" s="180">
        <f>SUM(BK155:BK241)</f>
        <v>0</v>
      </c>
    </row>
    <row r="155" spans="1:65" s="2" customFormat="1" ht="24.2" customHeight="1">
      <c r="A155" s="31"/>
      <c r="B155" s="32"/>
      <c r="C155" s="183" t="s">
        <v>855</v>
      </c>
      <c r="D155" s="183" t="s">
        <v>157</v>
      </c>
      <c r="E155" s="184" t="s">
        <v>1167</v>
      </c>
      <c r="F155" s="185" t="s">
        <v>1168</v>
      </c>
      <c r="G155" s="186" t="s">
        <v>173</v>
      </c>
      <c r="H155" s="187">
        <v>5</v>
      </c>
      <c r="I155" s="188"/>
      <c r="J155" s="189">
        <f>ROUND(I155*H155,2)</f>
        <v>0</v>
      </c>
      <c r="K155" s="185" t="s">
        <v>161</v>
      </c>
      <c r="L155" s="36"/>
      <c r="M155" s="190" t="s">
        <v>1</v>
      </c>
      <c r="N155" s="191" t="s">
        <v>38</v>
      </c>
      <c r="O155" s="68"/>
      <c r="P155" s="192">
        <f>O155*H155</f>
        <v>0</v>
      </c>
      <c r="Q155" s="192">
        <v>1.0000000000000001E-5</v>
      </c>
      <c r="R155" s="192">
        <f>Q155*H155</f>
        <v>5.0000000000000002E-5</v>
      </c>
      <c r="S155" s="192">
        <v>0</v>
      </c>
      <c r="T155" s="19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255</v>
      </c>
      <c r="AT155" s="194" t="s">
        <v>157</v>
      </c>
      <c r="AU155" s="194" t="s">
        <v>83</v>
      </c>
      <c r="AY155" s="14" t="s">
        <v>155</v>
      </c>
      <c r="BE155" s="195">
        <f>IF(N155="základní",J155,0)</f>
        <v>0</v>
      </c>
      <c r="BF155" s="195">
        <f>IF(N155="snížená",J155,0)</f>
        <v>0</v>
      </c>
      <c r="BG155" s="195">
        <f>IF(N155="zákl. přenesená",J155,0)</f>
        <v>0</v>
      </c>
      <c r="BH155" s="195">
        <f>IF(N155="sníž. přenesená",J155,0)</f>
        <v>0</v>
      </c>
      <c r="BI155" s="195">
        <f>IF(N155="nulová",J155,0)</f>
        <v>0</v>
      </c>
      <c r="BJ155" s="14" t="s">
        <v>81</v>
      </c>
      <c r="BK155" s="195">
        <f>ROUND(I155*H155,2)</f>
        <v>0</v>
      </c>
      <c r="BL155" s="14" t="s">
        <v>255</v>
      </c>
      <c r="BM155" s="194" t="s">
        <v>1169</v>
      </c>
    </row>
    <row r="156" spans="1:65" s="2" customFormat="1">
      <c r="A156" s="31"/>
      <c r="B156" s="32"/>
      <c r="C156" s="33"/>
      <c r="D156" s="196" t="s">
        <v>163</v>
      </c>
      <c r="E156" s="33"/>
      <c r="F156" s="197" t="s">
        <v>1170</v>
      </c>
      <c r="G156" s="33"/>
      <c r="H156" s="33"/>
      <c r="I156" s="198"/>
      <c r="J156" s="33"/>
      <c r="K156" s="33"/>
      <c r="L156" s="36"/>
      <c r="M156" s="199"/>
      <c r="N156" s="200"/>
      <c r="O156" s="68"/>
      <c r="P156" s="68"/>
      <c r="Q156" s="68"/>
      <c r="R156" s="68"/>
      <c r="S156" s="68"/>
      <c r="T156" s="69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4" t="s">
        <v>163</v>
      </c>
      <c r="AU156" s="14" t="s">
        <v>83</v>
      </c>
    </row>
    <row r="157" spans="1:65" s="2" customFormat="1" ht="24.2" customHeight="1">
      <c r="A157" s="31"/>
      <c r="B157" s="32"/>
      <c r="C157" s="203" t="s">
        <v>375</v>
      </c>
      <c r="D157" s="203" t="s">
        <v>232</v>
      </c>
      <c r="E157" s="204" t="s">
        <v>1171</v>
      </c>
      <c r="F157" s="205" t="s">
        <v>1172</v>
      </c>
      <c r="G157" s="206" t="s">
        <v>173</v>
      </c>
      <c r="H157" s="207">
        <v>5</v>
      </c>
      <c r="I157" s="208"/>
      <c r="J157" s="209">
        <f>ROUND(I157*H157,2)</f>
        <v>0</v>
      </c>
      <c r="K157" s="205" t="s">
        <v>161</v>
      </c>
      <c r="L157" s="210"/>
      <c r="M157" s="211" t="s">
        <v>1</v>
      </c>
      <c r="N157" s="212" t="s">
        <v>38</v>
      </c>
      <c r="O157" s="68"/>
      <c r="P157" s="192">
        <f>O157*H157</f>
        <v>0</v>
      </c>
      <c r="Q157" s="192">
        <v>2.4599999999999999E-3</v>
      </c>
      <c r="R157" s="192">
        <f>Q157*H157</f>
        <v>1.23E-2</v>
      </c>
      <c r="S157" s="192">
        <v>0</v>
      </c>
      <c r="T157" s="193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817</v>
      </c>
      <c r="AT157" s="194" t="s">
        <v>232</v>
      </c>
      <c r="AU157" s="194" t="s">
        <v>83</v>
      </c>
      <c r="AY157" s="14" t="s">
        <v>155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14" t="s">
        <v>81</v>
      </c>
      <c r="BK157" s="195">
        <f>ROUND(I157*H157,2)</f>
        <v>0</v>
      </c>
      <c r="BL157" s="14" t="s">
        <v>817</v>
      </c>
      <c r="BM157" s="194" t="s">
        <v>1173</v>
      </c>
    </row>
    <row r="158" spans="1:65" s="2" customFormat="1" ht="24.2" customHeight="1">
      <c r="A158" s="31"/>
      <c r="B158" s="32"/>
      <c r="C158" s="183" t="s">
        <v>227</v>
      </c>
      <c r="D158" s="183" t="s">
        <v>157</v>
      </c>
      <c r="E158" s="184" t="s">
        <v>1174</v>
      </c>
      <c r="F158" s="185" t="s">
        <v>1175</v>
      </c>
      <c r="G158" s="186" t="s">
        <v>173</v>
      </c>
      <c r="H158" s="187">
        <v>12</v>
      </c>
      <c r="I158" s="188"/>
      <c r="J158" s="189">
        <f>ROUND(I158*H158,2)</f>
        <v>0</v>
      </c>
      <c r="K158" s="185" t="s">
        <v>161</v>
      </c>
      <c r="L158" s="36"/>
      <c r="M158" s="190" t="s">
        <v>1</v>
      </c>
      <c r="N158" s="191" t="s">
        <v>38</v>
      </c>
      <c r="O158" s="68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4" t="s">
        <v>255</v>
      </c>
      <c r="AT158" s="194" t="s">
        <v>157</v>
      </c>
      <c r="AU158" s="194" t="s">
        <v>83</v>
      </c>
      <c r="AY158" s="14" t="s">
        <v>155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14" t="s">
        <v>81</v>
      </c>
      <c r="BK158" s="195">
        <f>ROUND(I158*H158,2)</f>
        <v>0</v>
      </c>
      <c r="BL158" s="14" t="s">
        <v>255</v>
      </c>
      <c r="BM158" s="194" t="s">
        <v>230</v>
      </c>
    </row>
    <row r="159" spans="1:65" s="2" customFormat="1">
      <c r="A159" s="31"/>
      <c r="B159" s="32"/>
      <c r="C159" s="33"/>
      <c r="D159" s="196" t="s">
        <v>163</v>
      </c>
      <c r="E159" s="33"/>
      <c r="F159" s="197" t="s">
        <v>1176</v>
      </c>
      <c r="G159" s="33"/>
      <c r="H159" s="33"/>
      <c r="I159" s="198"/>
      <c r="J159" s="33"/>
      <c r="K159" s="33"/>
      <c r="L159" s="36"/>
      <c r="M159" s="199"/>
      <c r="N159" s="200"/>
      <c r="O159" s="68"/>
      <c r="P159" s="68"/>
      <c r="Q159" s="68"/>
      <c r="R159" s="68"/>
      <c r="S159" s="68"/>
      <c r="T159" s="69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4" t="s">
        <v>163</v>
      </c>
      <c r="AU159" s="14" t="s">
        <v>83</v>
      </c>
    </row>
    <row r="160" spans="1:65" s="2" customFormat="1" ht="24.2" customHeight="1">
      <c r="A160" s="31"/>
      <c r="B160" s="32"/>
      <c r="C160" s="203" t="s">
        <v>912</v>
      </c>
      <c r="D160" s="203" t="s">
        <v>232</v>
      </c>
      <c r="E160" s="204" t="s">
        <v>1177</v>
      </c>
      <c r="F160" s="205" t="s">
        <v>1178</v>
      </c>
      <c r="G160" s="206" t="s">
        <v>173</v>
      </c>
      <c r="H160" s="207">
        <v>12</v>
      </c>
      <c r="I160" s="208"/>
      <c r="J160" s="209">
        <f>ROUND(I160*H160,2)</f>
        <v>0</v>
      </c>
      <c r="K160" s="205" t="s">
        <v>357</v>
      </c>
      <c r="L160" s="210"/>
      <c r="M160" s="211" t="s">
        <v>1</v>
      </c>
      <c r="N160" s="212" t="s">
        <v>38</v>
      </c>
      <c r="O160" s="68"/>
      <c r="P160" s="192">
        <f>O160*H160</f>
        <v>0</v>
      </c>
      <c r="Q160" s="192">
        <v>4.1099999999999999E-3</v>
      </c>
      <c r="R160" s="192">
        <f>Q160*H160</f>
        <v>4.9320000000000003E-2</v>
      </c>
      <c r="S160" s="192">
        <v>0</v>
      </c>
      <c r="T160" s="19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429</v>
      </c>
      <c r="AT160" s="194" t="s">
        <v>232</v>
      </c>
      <c r="AU160" s="194" t="s">
        <v>83</v>
      </c>
      <c r="AY160" s="14" t="s">
        <v>155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14" t="s">
        <v>81</v>
      </c>
      <c r="BK160" s="195">
        <f>ROUND(I160*H160,2)</f>
        <v>0</v>
      </c>
      <c r="BL160" s="14" t="s">
        <v>255</v>
      </c>
      <c r="BM160" s="194" t="s">
        <v>1179</v>
      </c>
    </row>
    <row r="161" spans="1:65" s="2" customFormat="1" ht="24.2" customHeight="1">
      <c r="A161" s="31"/>
      <c r="B161" s="32"/>
      <c r="C161" s="183" t="s">
        <v>8</v>
      </c>
      <c r="D161" s="183" t="s">
        <v>157</v>
      </c>
      <c r="E161" s="184" t="s">
        <v>1180</v>
      </c>
      <c r="F161" s="185" t="s">
        <v>1181</v>
      </c>
      <c r="G161" s="186" t="s">
        <v>173</v>
      </c>
      <c r="H161" s="241">
        <v>3912</v>
      </c>
      <c r="I161" s="188"/>
      <c r="J161" s="189">
        <f>ROUND(I161*H161,2)</f>
        <v>0</v>
      </c>
      <c r="K161" s="185" t="s">
        <v>161</v>
      </c>
      <c r="L161" s="36"/>
      <c r="M161" s="190" t="s">
        <v>1</v>
      </c>
      <c r="N161" s="191" t="s">
        <v>38</v>
      </c>
      <c r="O161" s="68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4" t="s">
        <v>255</v>
      </c>
      <c r="AT161" s="194" t="s">
        <v>157</v>
      </c>
      <c r="AU161" s="194" t="s">
        <v>83</v>
      </c>
      <c r="AY161" s="14" t="s">
        <v>155</v>
      </c>
      <c r="BE161" s="195">
        <f>IF(N161="základní",J161,0)</f>
        <v>0</v>
      </c>
      <c r="BF161" s="195">
        <f>IF(N161="snížená",J161,0)</f>
        <v>0</v>
      </c>
      <c r="BG161" s="195">
        <f>IF(N161="zákl. přenesená",J161,0)</f>
        <v>0</v>
      </c>
      <c r="BH161" s="195">
        <f>IF(N161="sníž. přenesená",J161,0)</f>
        <v>0</v>
      </c>
      <c r="BI161" s="195">
        <f>IF(N161="nulová",J161,0)</f>
        <v>0</v>
      </c>
      <c r="BJ161" s="14" t="s">
        <v>81</v>
      </c>
      <c r="BK161" s="195">
        <f>ROUND(I161*H161,2)</f>
        <v>0</v>
      </c>
      <c r="BL161" s="14" t="s">
        <v>255</v>
      </c>
      <c r="BM161" s="194" t="s">
        <v>236</v>
      </c>
    </row>
    <row r="162" spans="1:65" s="2" customFormat="1">
      <c r="A162" s="31"/>
      <c r="B162" s="32"/>
      <c r="C162" s="33"/>
      <c r="D162" s="196" t="s">
        <v>163</v>
      </c>
      <c r="E162" s="33"/>
      <c r="F162" s="197" t="s">
        <v>1182</v>
      </c>
      <c r="G162" s="33"/>
      <c r="H162" s="33"/>
      <c r="I162" s="198"/>
      <c r="J162" s="33"/>
      <c r="K162" s="33"/>
      <c r="L162" s="36"/>
      <c r="M162" s="199"/>
      <c r="N162" s="200"/>
      <c r="O162" s="68"/>
      <c r="P162" s="68"/>
      <c r="Q162" s="68"/>
      <c r="R162" s="68"/>
      <c r="S162" s="68"/>
      <c r="T162" s="69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T162" s="14" t="s">
        <v>163</v>
      </c>
      <c r="AU162" s="14" t="s">
        <v>83</v>
      </c>
    </row>
    <row r="163" spans="1:65" s="2" customFormat="1" ht="24.2" customHeight="1">
      <c r="A163" s="31"/>
      <c r="B163" s="32"/>
      <c r="C163" s="238" t="s">
        <v>918</v>
      </c>
      <c r="D163" s="238" t="s">
        <v>232</v>
      </c>
      <c r="E163" s="239" t="s">
        <v>510</v>
      </c>
      <c r="F163" s="235" t="s">
        <v>511</v>
      </c>
      <c r="G163" s="236" t="s">
        <v>173</v>
      </c>
      <c r="H163" s="245">
        <v>3912</v>
      </c>
      <c r="I163" s="240"/>
      <c r="J163" s="209">
        <f>ROUND(I163*H163,2)</f>
        <v>0</v>
      </c>
      <c r="K163" s="205" t="s">
        <v>357</v>
      </c>
      <c r="L163" s="210"/>
      <c r="M163" s="211" t="s">
        <v>1</v>
      </c>
      <c r="N163" s="212" t="s">
        <v>38</v>
      </c>
      <c r="O163" s="68"/>
      <c r="P163" s="192">
        <f>O163*H163</f>
        <v>0</v>
      </c>
      <c r="Q163" s="192">
        <v>4.3090000000000003E-2</v>
      </c>
      <c r="R163" s="192">
        <f>Q163*H163</f>
        <v>168.56808000000001</v>
      </c>
      <c r="S163" s="192">
        <v>0</v>
      </c>
      <c r="T163" s="19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4" t="s">
        <v>429</v>
      </c>
      <c r="AT163" s="194" t="s">
        <v>232</v>
      </c>
      <c r="AU163" s="194" t="s">
        <v>83</v>
      </c>
      <c r="AY163" s="14" t="s">
        <v>155</v>
      </c>
      <c r="BE163" s="195">
        <f>IF(N163="základní",J163,0)</f>
        <v>0</v>
      </c>
      <c r="BF163" s="195">
        <f>IF(N163="snížená",J163,0)</f>
        <v>0</v>
      </c>
      <c r="BG163" s="195">
        <f>IF(N163="zákl. přenesená",J163,0)</f>
        <v>0</v>
      </c>
      <c r="BH163" s="195">
        <f>IF(N163="sníž. přenesená",J163,0)</f>
        <v>0</v>
      </c>
      <c r="BI163" s="195">
        <f>IF(N163="nulová",J163,0)</f>
        <v>0</v>
      </c>
      <c r="BJ163" s="14" t="s">
        <v>81</v>
      </c>
      <c r="BK163" s="195">
        <f>ROUND(I163*H163,2)</f>
        <v>0</v>
      </c>
      <c r="BL163" s="14" t="s">
        <v>255</v>
      </c>
      <c r="BM163" s="194" t="s">
        <v>1183</v>
      </c>
    </row>
    <row r="164" spans="1:65" s="2" customFormat="1" ht="24.2" customHeight="1">
      <c r="A164" s="31"/>
      <c r="B164" s="32"/>
      <c r="C164" s="183" t="s">
        <v>202</v>
      </c>
      <c r="D164" s="183" t="s">
        <v>157</v>
      </c>
      <c r="E164" s="184" t="s">
        <v>1180</v>
      </c>
      <c r="F164" s="185" t="s">
        <v>1181</v>
      </c>
      <c r="G164" s="186" t="s">
        <v>173</v>
      </c>
      <c r="H164" s="241">
        <v>504</v>
      </c>
      <c r="I164" s="188"/>
      <c r="J164" s="189">
        <f>ROUND(I164*H164,2)</f>
        <v>0</v>
      </c>
      <c r="K164" s="185" t="s">
        <v>161</v>
      </c>
      <c r="L164" s="36"/>
      <c r="M164" s="190" t="s">
        <v>1</v>
      </c>
      <c r="N164" s="191" t="s">
        <v>38</v>
      </c>
      <c r="O164" s="68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255</v>
      </c>
      <c r="AT164" s="194" t="s">
        <v>157</v>
      </c>
      <c r="AU164" s="194" t="s">
        <v>83</v>
      </c>
      <c r="AY164" s="14" t="s">
        <v>155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14" t="s">
        <v>81</v>
      </c>
      <c r="BK164" s="195">
        <f>ROUND(I164*H164,2)</f>
        <v>0</v>
      </c>
      <c r="BL164" s="14" t="s">
        <v>255</v>
      </c>
      <c r="BM164" s="194" t="s">
        <v>244</v>
      </c>
    </row>
    <row r="165" spans="1:65" s="2" customFormat="1">
      <c r="A165" s="31"/>
      <c r="B165" s="32"/>
      <c r="C165" s="33"/>
      <c r="D165" s="196" t="s">
        <v>163</v>
      </c>
      <c r="E165" s="33"/>
      <c r="F165" s="197" t="s">
        <v>1182</v>
      </c>
      <c r="G165" s="33"/>
      <c r="H165" s="33"/>
      <c r="I165" s="198"/>
      <c r="J165" s="33"/>
      <c r="K165" s="33"/>
      <c r="L165" s="36"/>
      <c r="M165" s="199"/>
      <c r="N165" s="200"/>
      <c r="O165" s="68"/>
      <c r="P165" s="68"/>
      <c r="Q165" s="68"/>
      <c r="R165" s="68"/>
      <c r="S165" s="68"/>
      <c r="T165" s="69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4" t="s">
        <v>163</v>
      </c>
      <c r="AU165" s="14" t="s">
        <v>83</v>
      </c>
    </row>
    <row r="166" spans="1:65" s="2" customFormat="1" ht="24.2" customHeight="1">
      <c r="A166" s="31"/>
      <c r="B166" s="32"/>
      <c r="C166" s="203" t="s">
        <v>245</v>
      </c>
      <c r="D166" s="203" t="s">
        <v>232</v>
      </c>
      <c r="E166" s="204" t="s">
        <v>1184</v>
      </c>
      <c r="F166" s="205" t="s">
        <v>1185</v>
      </c>
      <c r="G166" s="206" t="s">
        <v>173</v>
      </c>
      <c r="H166" s="207">
        <v>24</v>
      </c>
      <c r="I166" s="208"/>
      <c r="J166" s="209">
        <f t="shared" ref="J166:J177" si="0">ROUND(I166*H166,2)</f>
        <v>0</v>
      </c>
      <c r="K166" s="205" t="s">
        <v>1</v>
      </c>
      <c r="L166" s="210"/>
      <c r="M166" s="211" t="s">
        <v>1</v>
      </c>
      <c r="N166" s="212" t="s">
        <v>38</v>
      </c>
      <c r="O166" s="68"/>
      <c r="P166" s="192">
        <f t="shared" ref="P166:P177" si="1">O166*H166</f>
        <v>0</v>
      </c>
      <c r="Q166" s="192">
        <v>0</v>
      </c>
      <c r="R166" s="192">
        <f t="shared" ref="R166:R177" si="2">Q166*H166</f>
        <v>0</v>
      </c>
      <c r="S166" s="192">
        <v>0</v>
      </c>
      <c r="T166" s="193">
        <f t="shared" ref="T166:T177" si="3"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429</v>
      </c>
      <c r="AT166" s="194" t="s">
        <v>232</v>
      </c>
      <c r="AU166" s="194" t="s">
        <v>83</v>
      </c>
      <c r="AY166" s="14" t="s">
        <v>155</v>
      </c>
      <c r="BE166" s="195">
        <f t="shared" ref="BE166:BE177" si="4">IF(N166="základní",J166,0)</f>
        <v>0</v>
      </c>
      <c r="BF166" s="195">
        <f t="shared" ref="BF166:BF177" si="5">IF(N166="snížená",J166,0)</f>
        <v>0</v>
      </c>
      <c r="BG166" s="195">
        <f t="shared" ref="BG166:BG177" si="6">IF(N166="zákl. přenesená",J166,0)</f>
        <v>0</v>
      </c>
      <c r="BH166" s="195">
        <f t="shared" ref="BH166:BH177" si="7">IF(N166="sníž. přenesená",J166,0)</f>
        <v>0</v>
      </c>
      <c r="BI166" s="195">
        <f t="shared" ref="BI166:BI177" si="8">IF(N166="nulová",J166,0)</f>
        <v>0</v>
      </c>
      <c r="BJ166" s="14" t="s">
        <v>81</v>
      </c>
      <c r="BK166" s="195">
        <f t="shared" ref="BK166:BK177" si="9">ROUND(I166*H166,2)</f>
        <v>0</v>
      </c>
      <c r="BL166" s="14" t="s">
        <v>255</v>
      </c>
      <c r="BM166" s="194" t="s">
        <v>248</v>
      </c>
    </row>
    <row r="167" spans="1:65" s="2" customFormat="1" ht="24.2" customHeight="1">
      <c r="A167" s="31"/>
      <c r="B167" s="32"/>
      <c r="C167" s="203" t="s">
        <v>206</v>
      </c>
      <c r="D167" s="203" t="s">
        <v>232</v>
      </c>
      <c r="E167" s="204" t="s">
        <v>1186</v>
      </c>
      <c r="F167" s="244" t="s">
        <v>2187</v>
      </c>
      <c r="G167" s="206" t="s">
        <v>173</v>
      </c>
      <c r="H167" s="207">
        <v>24</v>
      </c>
      <c r="I167" s="208"/>
      <c r="J167" s="209">
        <f t="shared" si="0"/>
        <v>0</v>
      </c>
      <c r="K167" s="205" t="s">
        <v>1</v>
      </c>
      <c r="L167" s="210"/>
      <c r="M167" s="211" t="s">
        <v>1</v>
      </c>
      <c r="N167" s="212" t="s">
        <v>38</v>
      </c>
      <c r="O167" s="68"/>
      <c r="P167" s="192">
        <f t="shared" si="1"/>
        <v>0</v>
      </c>
      <c r="Q167" s="192">
        <v>0</v>
      </c>
      <c r="R167" s="192">
        <f t="shared" si="2"/>
        <v>0</v>
      </c>
      <c r="S167" s="192">
        <v>0</v>
      </c>
      <c r="T167" s="193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4" t="s">
        <v>429</v>
      </c>
      <c r="AT167" s="194" t="s">
        <v>232</v>
      </c>
      <c r="AU167" s="194" t="s">
        <v>83</v>
      </c>
      <c r="AY167" s="14" t="s">
        <v>155</v>
      </c>
      <c r="BE167" s="195">
        <f t="shared" si="4"/>
        <v>0</v>
      </c>
      <c r="BF167" s="195">
        <f t="shared" si="5"/>
        <v>0</v>
      </c>
      <c r="BG167" s="195">
        <f t="shared" si="6"/>
        <v>0</v>
      </c>
      <c r="BH167" s="195">
        <f t="shared" si="7"/>
        <v>0</v>
      </c>
      <c r="BI167" s="195">
        <f t="shared" si="8"/>
        <v>0</v>
      </c>
      <c r="BJ167" s="14" t="s">
        <v>81</v>
      </c>
      <c r="BK167" s="195">
        <f t="shared" si="9"/>
        <v>0</v>
      </c>
      <c r="BL167" s="14" t="s">
        <v>255</v>
      </c>
      <c r="BM167" s="194" t="s">
        <v>253</v>
      </c>
    </row>
    <row r="168" spans="1:65" s="2" customFormat="1" ht="24.2" customHeight="1">
      <c r="A168" s="31"/>
      <c r="B168" s="32"/>
      <c r="C168" s="203" t="s">
        <v>559</v>
      </c>
      <c r="D168" s="203" t="s">
        <v>232</v>
      </c>
      <c r="E168" s="204" t="s">
        <v>1187</v>
      </c>
      <c r="F168" s="205" t="s">
        <v>1188</v>
      </c>
      <c r="G168" s="206" t="s">
        <v>173</v>
      </c>
      <c r="H168" s="207">
        <v>24</v>
      </c>
      <c r="I168" s="208"/>
      <c r="J168" s="209">
        <f t="shared" si="0"/>
        <v>0</v>
      </c>
      <c r="K168" s="205" t="s">
        <v>1</v>
      </c>
      <c r="L168" s="210"/>
      <c r="M168" s="211" t="s">
        <v>1</v>
      </c>
      <c r="N168" s="212" t="s">
        <v>38</v>
      </c>
      <c r="O168" s="68"/>
      <c r="P168" s="192">
        <f t="shared" si="1"/>
        <v>0</v>
      </c>
      <c r="Q168" s="192">
        <v>0</v>
      </c>
      <c r="R168" s="192">
        <f t="shared" si="2"/>
        <v>0</v>
      </c>
      <c r="S168" s="192">
        <v>0</v>
      </c>
      <c r="T168" s="193">
        <f t="shared" si="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4" t="s">
        <v>429</v>
      </c>
      <c r="AT168" s="194" t="s">
        <v>232</v>
      </c>
      <c r="AU168" s="194" t="s">
        <v>83</v>
      </c>
      <c r="AY168" s="14" t="s">
        <v>155</v>
      </c>
      <c r="BE168" s="195">
        <f t="shared" si="4"/>
        <v>0</v>
      </c>
      <c r="BF168" s="195">
        <f t="shared" si="5"/>
        <v>0</v>
      </c>
      <c r="BG168" s="195">
        <f t="shared" si="6"/>
        <v>0</v>
      </c>
      <c r="BH168" s="195">
        <f t="shared" si="7"/>
        <v>0</v>
      </c>
      <c r="BI168" s="195">
        <f t="shared" si="8"/>
        <v>0</v>
      </c>
      <c r="BJ168" s="14" t="s">
        <v>81</v>
      </c>
      <c r="BK168" s="195">
        <f t="shared" si="9"/>
        <v>0</v>
      </c>
      <c r="BL168" s="14" t="s">
        <v>255</v>
      </c>
      <c r="BM168" s="194" t="s">
        <v>345</v>
      </c>
    </row>
    <row r="169" spans="1:65" s="2" customFormat="1" ht="24.2" customHeight="1">
      <c r="A169" s="31"/>
      <c r="B169" s="32"/>
      <c r="C169" s="203" t="s">
        <v>211</v>
      </c>
      <c r="D169" s="203" t="s">
        <v>232</v>
      </c>
      <c r="E169" s="204" t="s">
        <v>1189</v>
      </c>
      <c r="F169" s="205" t="s">
        <v>1190</v>
      </c>
      <c r="G169" s="206" t="s">
        <v>173</v>
      </c>
      <c r="H169" s="207">
        <v>24</v>
      </c>
      <c r="I169" s="208"/>
      <c r="J169" s="209">
        <f t="shared" si="0"/>
        <v>0</v>
      </c>
      <c r="K169" s="205" t="s">
        <v>1</v>
      </c>
      <c r="L169" s="210"/>
      <c r="M169" s="211" t="s">
        <v>1</v>
      </c>
      <c r="N169" s="212" t="s">
        <v>38</v>
      </c>
      <c r="O169" s="68"/>
      <c r="P169" s="192">
        <f t="shared" si="1"/>
        <v>0</v>
      </c>
      <c r="Q169" s="192">
        <v>0</v>
      </c>
      <c r="R169" s="192">
        <f t="shared" si="2"/>
        <v>0</v>
      </c>
      <c r="S169" s="192">
        <v>0</v>
      </c>
      <c r="T169" s="193">
        <f t="shared" si="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4" t="s">
        <v>429</v>
      </c>
      <c r="AT169" s="194" t="s">
        <v>232</v>
      </c>
      <c r="AU169" s="194" t="s">
        <v>83</v>
      </c>
      <c r="AY169" s="14" t="s">
        <v>155</v>
      </c>
      <c r="BE169" s="195">
        <f t="shared" si="4"/>
        <v>0</v>
      </c>
      <c r="BF169" s="195">
        <f t="shared" si="5"/>
        <v>0</v>
      </c>
      <c r="BG169" s="195">
        <f t="shared" si="6"/>
        <v>0</v>
      </c>
      <c r="BH169" s="195">
        <f t="shared" si="7"/>
        <v>0</v>
      </c>
      <c r="BI169" s="195">
        <f t="shared" si="8"/>
        <v>0</v>
      </c>
      <c r="BJ169" s="14" t="s">
        <v>81</v>
      </c>
      <c r="BK169" s="195">
        <f t="shared" si="9"/>
        <v>0</v>
      </c>
      <c r="BL169" s="14" t="s">
        <v>255</v>
      </c>
      <c r="BM169" s="194" t="s">
        <v>354</v>
      </c>
    </row>
    <row r="170" spans="1:65" s="2" customFormat="1" ht="24.2" customHeight="1">
      <c r="A170" s="31"/>
      <c r="B170" s="32"/>
      <c r="C170" s="203" t="s">
        <v>266</v>
      </c>
      <c r="D170" s="203" t="s">
        <v>232</v>
      </c>
      <c r="E170" s="204" t="s">
        <v>1191</v>
      </c>
      <c r="F170" s="242" t="s">
        <v>2188</v>
      </c>
      <c r="G170" s="206" t="s">
        <v>173</v>
      </c>
      <c r="H170" s="207">
        <v>24</v>
      </c>
      <c r="I170" s="208"/>
      <c r="J170" s="209">
        <f t="shared" si="0"/>
        <v>0</v>
      </c>
      <c r="K170" s="205" t="s">
        <v>1</v>
      </c>
      <c r="L170" s="210"/>
      <c r="M170" s="211" t="s">
        <v>1</v>
      </c>
      <c r="N170" s="212" t="s">
        <v>38</v>
      </c>
      <c r="O170" s="68"/>
      <c r="P170" s="192">
        <f t="shared" si="1"/>
        <v>0</v>
      </c>
      <c r="Q170" s="192">
        <v>0</v>
      </c>
      <c r="R170" s="192">
        <f t="shared" si="2"/>
        <v>0</v>
      </c>
      <c r="S170" s="192">
        <v>0</v>
      </c>
      <c r="T170" s="193">
        <f t="shared" si="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4" t="s">
        <v>429</v>
      </c>
      <c r="AT170" s="194" t="s">
        <v>232</v>
      </c>
      <c r="AU170" s="194" t="s">
        <v>83</v>
      </c>
      <c r="AY170" s="14" t="s">
        <v>155</v>
      </c>
      <c r="BE170" s="195">
        <f t="shared" si="4"/>
        <v>0</v>
      </c>
      <c r="BF170" s="195">
        <f t="shared" si="5"/>
        <v>0</v>
      </c>
      <c r="BG170" s="195">
        <f t="shared" si="6"/>
        <v>0</v>
      </c>
      <c r="BH170" s="195">
        <f t="shared" si="7"/>
        <v>0</v>
      </c>
      <c r="BI170" s="195">
        <f t="shared" si="8"/>
        <v>0</v>
      </c>
      <c r="BJ170" s="14" t="s">
        <v>81</v>
      </c>
      <c r="BK170" s="195">
        <f t="shared" si="9"/>
        <v>0</v>
      </c>
      <c r="BL170" s="14" t="s">
        <v>255</v>
      </c>
      <c r="BM170" s="194" t="s">
        <v>269</v>
      </c>
    </row>
    <row r="171" spans="1:65" s="2" customFormat="1" ht="24.2" customHeight="1">
      <c r="A171" s="31"/>
      <c r="B171" s="32"/>
      <c r="C171" s="203" t="s">
        <v>215</v>
      </c>
      <c r="D171" s="203" t="s">
        <v>232</v>
      </c>
      <c r="E171" s="204" t="s">
        <v>1192</v>
      </c>
      <c r="F171" s="205" t="s">
        <v>1193</v>
      </c>
      <c r="G171" s="206" t="s">
        <v>173</v>
      </c>
      <c r="H171" s="207">
        <v>72</v>
      </c>
      <c r="I171" s="208"/>
      <c r="J171" s="209">
        <f t="shared" si="0"/>
        <v>0</v>
      </c>
      <c r="K171" s="205" t="s">
        <v>1</v>
      </c>
      <c r="L171" s="210"/>
      <c r="M171" s="211" t="s">
        <v>1</v>
      </c>
      <c r="N171" s="212" t="s">
        <v>38</v>
      </c>
      <c r="O171" s="68"/>
      <c r="P171" s="192">
        <f t="shared" si="1"/>
        <v>0</v>
      </c>
      <c r="Q171" s="192">
        <v>0</v>
      </c>
      <c r="R171" s="192">
        <f t="shared" si="2"/>
        <v>0</v>
      </c>
      <c r="S171" s="192">
        <v>0</v>
      </c>
      <c r="T171" s="193">
        <f t="shared" si="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4" t="s">
        <v>429</v>
      </c>
      <c r="AT171" s="194" t="s">
        <v>232</v>
      </c>
      <c r="AU171" s="194" t="s">
        <v>83</v>
      </c>
      <c r="AY171" s="14" t="s">
        <v>155</v>
      </c>
      <c r="BE171" s="195">
        <f t="shared" si="4"/>
        <v>0</v>
      </c>
      <c r="BF171" s="195">
        <f t="shared" si="5"/>
        <v>0</v>
      </c>
      <c r="BG171" s="195">
        <f t="shared" si="6"/>
        <v>0</v>
      </c>
      <c r="BH171" s="195">
        <f t="shared" si="7"/>
        <v>0</v>
      </c>
      <c r="BI171" s="195">
        <f t="shared" si="8"/>
        <v>0</v>
      </c>
      <c r="BJ171" s="14" t="s">
        <v>81</v>
      </c>
      <c r="BK171" s="195">
        <f t="shared" si="9"/>
        <v>0</v>
      </c>
      <c r="BL171" s="14" t="s">
        <v>255</v>
      </c>
      <c r="BM171" s="194" t="s">
        <v>274</v>
      </c>
    </row>
    <row r="172" spans="1:65" s="2" customFormat="1" ht="24.2" customHeight="1">
      <c r="A172" s="31"/>
      <c r="B172" s="32"/>
      <c r="C172" s="203" t="s">
        <v>7</v>
      </c>
      <c r="D172" s="203" t="s">
        <v>232</v>
      </c>
      <c r="E172" s="204" t="s">
        <v>1194</v>
      </c>
      <c r="F172" s="205" t="s">
        <v>1195</v>
      </c>
      <c r="G172" s="206" t="s">
        <v>173</v>
      </c>
      <c r="H172" s="243">
        <v>48</v>
      </c>
      <c r="I172" s="208"/>
      <c r="J172" s="209">
        <f t="shared" si="0"/>
        <v>0</v>
      </c>
      <c r="K172" s="205" t="s">
        <v>1</v>
      </c>
      <c r="L172" s="210"/>
      <c r="M172" s="211" t="s">
        <v>1</v>
      </c>
      <c r="N172" s="212" t="s">
        <v>38</v>
      </c>
      <c r="O172" s="68"/>
      <c r="P172" s="192">
        <f t="shared" si="1"/>
        <v>0</v>
      </c>
      <c r="Q172" s="192">
        <v>0</v>
      </c>
      <c r="R172" s="192">
        <f t="shared" si="2"/>
        <v>0</v>
      </c>
      <c r="S172" s="192">
        <v>0</v>
      </c>
      <c r="T172" s="193">
        <f t="shared" si="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4" t="s">
        <v>429</v>
      </c>
      <c r="AT172" s="194" t="s">
        <v>232</v>
      </c>
      <c r="AU172" s="194" t="s">
        <v>83</v>
      </c>
      <c r="AY172" s="14" t="s">
        <v>155</v>
      </c>
      <c r="BE172" s="195">
        <f t="shared" si="4"/>
        <v>0</v>
      </c>
      <c r="BF172" s="195">
        <f t="shared" si="5"/>
        <v>0</v>
      </c>
      <c r="BG172" s="195">
        <f t="shared" si="6"/>
        <v>0</v>
      </c>
      <c r="BH172" s="195">
        <f t="shared" si="7"/>
        <v>0</v>
      </c>
      <c r="BI172" s="195">
        <f t="shared" si="8"/>
        <v>0</v>
      </c>
      <c r="BJ172" s="14" t="s">
        <v>81</v>
      </c>
      <c r="BK172" s="195">
        <f t="shared" si="9"/>
        <v>0</v>
      </c>
      <c r="BL172" s="14" t="s">
        <v>255</v>
      </c>
      <c r="BM172" s="194" t="s">
        <v>279</v>
      </c>
    </row>
    <row r="173" spans="1:65" s="2" customFormat="1" ht="24.2" customHeight="1">
      <c r="A173" s="31"/>
      <c r="B173" s="32"/>
      <c r="C173" s="203" t="s">
        <v>230</v>
      </c>
      <c r="D173" s="203" t="s">
        <v>232</v>
      </c>
      <c r="E173" s="204" t="s">
        <v>1196</v>
      </c>
      <c r="F173" s="205" t="s">
        <v>1197</v>
      </c>
      <c r="G173" s="206" t="s">
        <v>173</v>
      </c>
      <c r="H173" s="207">
        <v>24</v>
      </c>
      <c r="I173" s="208"/>
      <c r="J173" s="209">
        <f t="shared" si="0"/>
        <v>0</v>
      </c>
      <c r="K173" s="205" t="s">
        <v>1</v>
      </c>
      <c r="L173" s="210"/>
      <c r="M173" s="211" t="s">
        <v>1</v>
      </c>
      <c r="N173" s="212" t="s">
        <v>38</v>
      </c>
      <c r="O173" s="68"/>
      <c r="P173" s="192">
        <f t="shared" si="1"/>
        <v>0</v>
      </c>
      <c r="Q173" s="192">
        <v>0</v>
      </c>
      <c r="R173" s="192">
        <f t="shared" si="2"/>
        <v>0</v>
      </c>
      <c r="S173" s="192">
        <v>0</v>
      </c>
      <c r="T173" s="193">
        <f t="shared" si="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4" t="s">
        <v>429</v>
      </c>
      <c r="AT173" s="194" t="s">
        <v>232</v>
      </c>
      <c r="AU173" s="194" t="s">
        <v>83</v>
      </c>
      <c r="AY173" s="14" t="s">
        <v>155</v>
      </c>
      <c r="BE173" s="195">
        <f t="shared" si="4"/>
        <v>0</v>
      </c>
      <c r="BF173" s="195">
        <f t="shared" si="5"/>
        <v>0</v>
      </c>
      <c r="BG173" s="195">
        <f t="shared" si="6"/>
        <v>0</v>
      </c>
      <c r="BH173" s="195">
        <f t="shared" si="7"/>
        <v>0</v>
      </c>
      <c r="BI173" s="195">
        <f t="shared" si="8"/>
        <v>0</v>
      </c>
      <c r="BJ173" s="14" t="s">
        <v>81</v>
      </c>
      <c r="BK173" s="195">
        <f t="shared" si="9"/>
        <v>0</v>
      </c>
      <c r="BL173" s="14" t="s">
        <v>255</v>
      </c>
      <c r="BM173" s="194" t="s">
        <v>284</v>
      </c>
    </row>
    <row r="174" spans="1:65" s="2" customFormat="1" ht="24.2" customHeight="1">
      <c r="A174" s="31"/>
      <c r="B174" s="32"/>
      <c r="C174" s="203" t="s">
        <v>287</v>
      </c>
      <c r="D174" s="203" t="s">
        <v>232</v>
      </c>
      <c r="E174" s="204" t="s">
        <v>1198</v>
      </c>
      <c r="F174" s="205" t="s">
        <v>1199</v>
      </c>
      <c r="G174" s="206" t="s">
        <v>173</v>
      </c>
      <c r="H174" s="243">
        <v>120</v>
      </c>
      <c r="I174" s="208"/>
      <c r="J174" s="209">
        <f t="shared" si="0"/>
        <v>0</v>
      </c>
      <c r="K174" s="205" t="s">
        <v>1</v>
      </c>
      <c r="L174" s="210"/>
      <c r="M174" s="211" t="s">
        <v>1</v>
      </c>
      <c r="N174" s="212" t="s">
        <v>38</v>
      </c>
      <c r="O174" s="68"/>
      <c r="P174" s="192">
        <f t="shared" si="1"/>
        <v>0</v>
      </c>
      <c r="Q174" s="192">
        <v>0</v>
      </c>
      <c r="R174" s="192">
        <f t="shared" si="2"/>
        <v>0</v>
      </c>
      <c r="S174" s="192">
        <v>0</v>
      </c>
      <c r="T174" s="193">
        <f t="shared" si="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4" t="s">
        <v>429</v>
      </c>
      <c r="AT174" s="194" t="s">
        <v>232</v>
      </c>
      <c r="AU174" s="194" t="s">
        <v>83</v>
      </c>
      <c r="AY174" s="14" t="s">
        <v>155</v>
      </c>
      <c r="BE174" s="195">
        <f t="shared" si="4"/>
        <v>0</v>
      </c>
      <c r="BF174" s="195">
        <f t="shared" si="5"/>
        <v>0</v>
      </c>
      <c r="BG174" s="195">
        <f t="shared" si="6"/>
        <v>0</v>
      </c>
      <c r="BH174" s="195">
        <f t="shared" si="7"/>
        <v>0</v>
      </c>
      <c r="BI174" s="195">
        <f t="shared" si="8"/>
        <v>0</v>
      </c>
      <c r="BJ174" s="14" t="s">
        <v>81</v>
      </c>
      <c r="BK174" s="195">
        <f t="shared" si="9"/>
        <v>0</v>
      </c>
      <c r="BL174" s="14" t="s">
        <v>255</v>
      </c>
      <c r="BM174" s="194" t="s">
        <v>291</v>
      </c>
    </row>
    <row r="175" spans="1:65" s="2" customFormat="1" ht="24.2" customHeight="1">
      <c r="A175" s="31"/>
      <c r="B175" s="32"/>
      <c r="C175" s="203" t="s">
        <v>236</v>
      </c>
      <c r="D175" s="203" t="s">
        <v>232</v>
      </c>
      <c r="E175" s="204" t="s">
        <v>1200</v>
      </c>
      <c r="F175" s="205" t="s">
        <v>1201</v>
      </c>
      <c r="G175" s="206" t="s">
        <v>173</v>
      </c>
      <c r="H175" s="207">
        <v>96</v>
      </c>
      <c r="I175" s="208"/>
      <c r="J175" s="209">
        <f t="shared" si="0"/>
        <v>0</v>
      </c>
      <c r="K175" s="205" t="s">
        <v>1</v>
      </c>
      <c r="L175" s="210"/>
      <c r="M175" s="211" t="s">
        <v>1</v>
      </c>
      <c r="N175" s="212" t="s">
        <v>38</v>
      </c>
      <c r="O175" s="68"/>
      <c r="P175" s="192">
        <f t="shared" si="1"/>
        <v>0</v>
      </c>
      <c r="Q175" s="192">
        <v>0</v>
      </c>
      <c r="R175" s="192">
        <f t="shared" si="2"/>
        <v>0</v>
      </c>
      <c r="S175" s="192">
        <v>0</v>
      </c>
      <c r="T175" s="193">
        <f t="shared" si="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4" t="s">
        <v>429</v>
      </c>
      <c r="AT175" s="194" t="s">
        <v>232</v>
      </c>
      <c r="AU175" s="194" t="s">
        <v>83</v>
      </c>
      <c r="AY175" s="14" t="s">
        <v>155</v>
      </c>
      <c r="BE175" s="195">
        <f t="shared" si="4"/>
        <v>0</v>
      </c>
      <c r="BF175" s="195">
        <f t="shared" si="5"/>
        <v>0</v>
      </c>
      <c r="BG175" s="195">
        <f t="shared" si="6"/>
        <v>0</v>
      </c>
      <c r="BH175" s="195">
        <f t="shared" si="7"/>
        <v>0</v>
      </c>
      <c r="BI175" s="195">
        <f t="shared" si="8"/>
        <v>0</v>
      </c>
      <c r="BJ175" s="14" t="s">
        <v>81</v>
      </c>
      <c r="BK175" s="195">
        <f t="shared" si="9"/>
        <v>0</v>
      </c>
      <c r="BL175" s="14" t="s">
        <v>255</v>
      </c>
      <c r="BM175" s="194" t="s">
        <v>295</v>
      </c>
    </row>
    <row r="176" spans="1:65" s="2" customFormat="1" ht="24.2" customHeight="1">
      <c r="A176" s="31"/>
      <c r="B176" s="32"/>
      <c r="C176" s="203" t="s">
        <v>297</v>
      </c>
      <c r="D176" s="203" t="s">
        <v>232</v>
      </c>
      <c r="E176" s="204" t="s">
        <v>1202</v>
      </c>
      <c r="F176" s="205" t="s">
        <v>1203</v>
      </c>
      <c r="G176" s="206" t="s">
        <v>173</v>
      </c>
      <c r="H176" s="243">
        <v>24</v>
      </c>
      <c r="I176" s="208"/>
      <c r="J176" s="209">
        <f t="shared" si="0"/>
        <v>0</v>
      </c>
      <c r="K176" s="205" t="s">
        <v>1</v>
      </c>
      <c r="L176" s="210"/>
      <c r="M176" s="211" t="s">
        <v>1</v>
      </c>
      <c r="N176" s="212" t="s">
        <v>38</v>
      </c>
      <c r="O176" s="68"/>
      <c r="P176" s="192">
        <f t="shared" si="1"/>
        <v>0</v>
      </c>
      <c r="Q176" s="192">
        <v>0</v>
      </c>
      <c r="R176" s="192">
        <f t="shared" si="2"/>
        <v>0</v>
      </c>
      <c r="S176" s="192">
        <v>0</v>
      </c>
      <c r="T176" s="193">
        <f t="shared" si="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4" t="s">
        <v>429</v>
      </c>
      <c r="AT176" s="194" t="s">
        <v>232</v>
      </c>
      <c r="AU176" s="194" t="s">
        <v>83</v>
      </c>
      <c r="AY176" s="14" t="s">
        <v>155</v>
      </c>
      <c r="BE176" s="195">
        <f t="shared" si="4"/>
        <v>0</v>
      </c>
      <c r="BF176" s="195">
        <f t="shared" si="5"/>
        <v>0</v>
      </c>
      <c r="BG176" s="195">
        <f t="shared" si="6"/>
        <v>0</v>
      </c>
      <c r="BH176" s="195">
        <f t="shared" si="7"/>
        <v>0</v>
      </c>
      <c r="BI176" s="195">
        <f t="shared" si="8"/>
        <v>0</v>
      </c>
      <c r="BJ176" s="14" t="s">
        <v>81</v>
      </c>
      <c r="BK176" s="195">
        <f t="shared" si="9"/>
        <v>0</v>
      </c>
      <c r="BL176" s="14" t="s">
        <v>255</v>
      </c>
      <c r="BM176" s="194" t="s">
        <v>300</v>
      </c>
    </row>
    <row r="177" spans="1:65" s="2" customFormat="1" ht="33" customHeight="1">
      <c r="A177" s="31"/>
      <c r="B177" s="32"/>
      <c r="C177" s="183" t="s">
        <v>240</v>
      </c>
      <c r="D177" s="183" t="s">
        <v>157</v>
      </c>
      <c r="E177" s="184" t="s">
        <v>538</v>
      </c>
      <c r="F177" s="185" t="s">
        <v>539</v>
      </c>
      <c r="G177" s="186" t="s">
        <v>290</v>
      </c>
      <c r="H177" s="187">
        <v>140</v>
      </c>
      <c r="I177" s="188"/>
      <c r="J177" s="189">
        <f t="shared" si="0"/>
        <v>0</v>
      </c>
      <c r="K177" s="185" t="s">
        <v>161</v>
      </c>
      <c r="L177" s="36"/>
      <c r="M177" s="190" t="s">
        <v>1</v>
      </c>
      <c r="N177" s="191" t="s">
        <v>38</v>
      </c>
      <c r="O177" s="68"/>
      <c r="P177" s="192">
        <f t="shared" si="1"/>
        <v>0</v>
      </c>
      <c r="Q177" s="192">
        <v>0</v>
      </c>
      <c r="R177" s="192">
        <f t="shared" si="2"/>
        <v>0</v>
      </c>
      <c r="S177" s="192">
        <v>0</v>
      </c>
      <c r="T177" s="193">
        <f t="shared" si="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4" t="s">
        <v>255</v>
      </c>
      <c r="AT177" s="194" t="s">
        <v>157</v>
      </c>
      <c r="AU177" s="194" t="s">
        <v>83</v>
      </c>
      <c r="AY177" s="14" t="s">
        <v>155</v>
      </c>
      <c r="BE177" s="195">
        <f t="shared" si="4"/>
        <v>0</v>
      </c>
      <c r="BF177" s="195">
        <f t="shared" si="5"/>
        <v>0</v>
      </c>
      <c r="BG177" s="195">
        <f t="shared" si="6"/>
        <v>0</v>
      </c>
      <c r="BH177" s="195">
        <f t="shared" si="7"/>
        <v>0</v>
      </c>
      <c r="BI177" s="195">
        <f t="shared" si="8"/>
        <v>0</v>
      </c>
      <c r="BJ177" s="14" t="s">
        <v>81</v>
      </c>
      <c r="BK177" s="195">
        <f t="shared" si="9"/>
        <v>0</v>
      </c>
      <c r="BL177" s="14" t="s">
        <v>255</v>
      </c>
      <c r="BM177" s="194" t="s">
        <v>304</v>
      </c>
    </row>
    <row r="178" spans="1:65" s="2" customFormat="1">
      <c r="A178" s="31"/>
      <c r="B178" s="32"/>
      <c r="C178" s="33"/>
      <c r="D178" s="196" t="s">
        <v>163</v>
      </c>
      <c r="E178" s="33"/>
      <c r="F178" s="197" t="s">
        <v>540</v>
      </c>
      <c r="G178" s="33"/>
      <c r="H178" s="33"/>
      <c r="I178" s="198"/>
      <c r="J178" s="33"/>
      <c r="K178" s="33"/>
      <c r="L178" s="36"/>
      <c r="M178" s="199"/>
      <c r="N178" s="200"/>
      <c r="O178" s="68"/>
      <c r="P178" s="68"/>
      <c r="Q178" s="68"/>
      <c r="R178" s="68"/>
      <c r="S178" s="68"/>
      <c r="T178" s="69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T178" s="14" t="s">
        <v>163</v>
      </c>
      <c r="AU178" s="14" t="s">
        <v>83</v>
      </c>
    </row>
    <row r="179" spans="1:65" s="2" customFormat="1" ht="24.2" customHeight="1">
      <c r="A179" s="31"/>
      <c r="B179" s="32"/>
      <c r="C179" s="238" t="s">
        <v>305</v>
      </c>
      <c r="D179" s="238" t="s">
        <v>232</v>
      </c>
      <c r="E179" s="239" t="s">
        <v>541</v>
      </c>
      <c r="F179" s="235" t="s">
        <v>542</v>
      </c>
      <c r="G179" s="236" t="s">
        <v>290</v>
      </c>
      <c r="H179" s="237">
        <v>44</v>
      </c>
      <c r="I179" s="240"/>
      <c r="J179" s="209">
        <f t="shared" ref="J179:J197" si="10">ROUND(I179*H179,2)</f>
        <v>0</v>
      </c>
      <c r="K179" s="205" t="s">
        <v>161</v>
      </c>
      <c r="L179" s="210"/>
      <c r="M179" s="211" t="s">
        <v>1</v>
      </c>
      <c r="N179" s="212" t="s">
        <v>38</v>
      </c>
      <c r="O179" s="68"/>
      <c r="P179" s="192">
        <f t="shared" ref="P179:P197" si="11">O179*H179</f>
        <v>0</v>
      </c>
      <c r="Q179" s="192">
        <v>0</v>
      </c>
      <c r="R179" s="192">
        <f t="shared" ref="R179:R197" si="12">Q179*H179</f>
        <v>0</v>
      </c>
      <c r="S179" s="192">
        <v>0</v>
      </c>
      <c r="T179" s="193">
        <f t="shared" ref="T179:T197" si="13"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4" t="s">
        <v>429</v>
      </c>
      <c r="AT179" s="194" t="s">
        <v>232</v>
      </c>
      <c r="AU179" s="194" t="s">
        <v>83</v>
      </c>
      <c r="AY179" s="14" t="s">
        <v>155</v>
      </c>
      <c r="BE179" s="195">
        <f t="shared" ref="BE179:BE197" si="14">IF(N179="základní",J179,0)</f>
        <v>0</v>
      </c>
      <c r="BF179" s="195">
        <f t="shared" ref="BF179:BF197" si="15">IF(N179="snížená",J179,0)</f>
        <v>0</v>
      </c>
      <c r="BG179" s="195">
        <f t="shared" ref="BG179:BG197" si="16">IF(N179="zákl. přenesená",J179,0)</f>
        <v>0</v>
      </c>
      <c r="BH179" s="195">
        <f t="shared" ref="BH179:BH197" si="17">IF(N179="sníž. přenesená",J179,0)</f>
        <v>0</v>
      </c>
      <c r="BI179" s="195">
        <f t="shared" ref="BI179:BI197" si="18">IF(N179="nulová",J179,0)</f>
        <v>0</v>
      </c>
      <c r="BJ179" s="14" t="s">
        <v>81</v>
      </c>
      <c r="BK179" s="195">
        <f t="shared" ref="BK179:BK197" si="19">ROUND(I179*H179,2)</f>
        <v>0</v>
      </c>
      <c r="BL179" s="14" t="s">
        <v>255</v>
      </c>
      <c r="BM179" s="194" t="s">
        <v>1204</v>
      </c>
    </row>
    <row r="180" spans="1:65" s="2" customFormat="1" ht="24.2" customHeight="1">
      <c r="A180" s="31"/>
      <c r="B180" s="32"/>
      <c r="C180" s="238" t="s">
        <v>244</v>
      </c>
      <c r="D180" s="238" t="s">
        <v>232</v>
      </c>
      <c r="E180" s="239" t="s">
        <v>1205</v>
      </c>
      <c r="F180" s="235" t="s">
        <v>1206</v>
      </c>
      <c r="G180" s="236" t="s">
        <v>290</v>
      </c>
      <c r="H180" s="237">
        <v>26</v>
      </c>
      <c r="I180" s="240"/>
      <c r="J180" s="209">
        <f t="shared" si="10"/>
        <v>0</v>
      </c>
      <c r="K180" s="205" t="s">
        <v>1</v>
      </c>
      <c r="L180" s="210"/>
      <c r="M180" s="211" t="s">
        <v>1</v>
      </c>
      <c r="N180" s="212" t="s">
        <v>38</v>
      </c>
      <c r="O180" s="68"/>
      <c r="P180" s="192">
        <f t="shared" si="11"/>
        <v>0</v>
      </c>
      <c r="Q180" s="192">
        <v>0</v>
      </c>
      <c r="R180" s="192">
        <f t="shared" si="12"/>
        <v>0</v>
      </c>
      <c r="S180" s="192">
        <v>0</v>
      </c>
      <c r="T180" s="193">
        <f t="shared" si="1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4" t="s">
        <v>429</v>
      </c>
      <c r="AT180" s="194" t="s">
        <v>232</v>
      </c>
      <c r="AU180" s="194" t="s">
        <v>83</v>
      </c>
      <c r="AY180" s="14" t="s">
        <v>155</v>
      </c>
      <c r="BE180" s="195">
        <f t="shared" si="14"/>
        <v>0</v>
      </c>
      <c r="BF180" s="195">
        <f t="shared" si="15"/>
        <v>0</v>
      </c>
      <c r="BG180" s="195">
        <f t="shared" si="16"/>
        <v>0</v>
      </c>
      <c r="BH180" s="195">
        <f t="shared" si="17"/>
        <v>0</v>
      </c>
      <c r="BI180" s="195">
        <f t="shared" si="18"/>
        <v>0</v>
      </c>
      <c r="BJ180" s="14" t="s">
        <v>81</v>
      </c>
      <c r="BK180" s="195">
        <f t="shared" si="19"/>
        <v>0</v>
      </c>
      <c r="BL180" s="14" t="s">
        <v>255</v>
      </c>
      <c r="BM180" s="194" t="s">
        <v>315</v>
      </c>
    </row>
    <row r="181" spans="1:65" s="2" customFormat="1" ht="33" customHeight="1">
      <c r="A181" s="31"/>
      <c r="B181" s="32"/>
      <c r="C181" s="238" t="s">
        <v>318</v>
      </c>
      <c r="D181" s="238" t="s">
        <v>232</v>
      </c>
      <c r="E181" s="239" t="s">
        <v>1207</v>
      </c>
      <c r="F181" s="235" t="s">
        <v>1208</v>
      </c>
      <c r="G181" s="236" t="s">
        <v>290</v>
      </c>
      <c r="H181" s="245">
        <v>18</v>
      </c>
      <c r="I181" s="240"/>
      <c r="J181" s="209">
        <f t="shared" si="10"/>
        <v>0</v>
      </c>
      <c r="K181" s="205" t="s">
        <v>1</v>
      </c>
      <c r="L181" s="210"/>
      <c r="M181" s="211" t="s">
        <v>1</v>
      </c>
      <c r="N181" s="212" t="s">
        <v>38</v>
      </c>
      <c r="O181" s="68"/>
      <c r="P181" s="192">
        <f t="shared" si="11"/>
        <v>0</v>
      </c>
      <c r="Q181" s="192">
        <v>0</v>
      </c>
      <c r="R181" s="192">
        <f t="shared" si="12"/>
        <v>0</v>
      </c>
      <c r="S181" s="192">
        <v>0</v>
      </c>
      <c r="T181" s="193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4" t="s">
        <v>429</v>
      </c>
      <c r="AT181" s="194" t="s">
        <v>232</v>
      </c>
      <c r="AU181" s="194" t="s">
        <v>83</v>
      </c>
      <c r="AY181" s="14" t="s">
        <v>155</v>
      </c>
      <c r="BE181" s="195">
        <f t="shared" si="14"/>
        <v>0</v>
      </c>
      <c r="BF181" s="195">
        <f t="shared" si="15"/>
        <v>0</v>
      </c>
      <c r="BG181" s="195">
        <f t="shared" si="16"/>
        <v>0</v>
      </c>
      <c r="BH181" s="195">
        <f t="shared" si="17"/>
        <v>0</v>
      </c>
      <c r="BI181" s="195">
        <f t="shared" si="18"/>
        <v>0</v>
      </c>
      <c r="BJ181" s="14" t="s">
        <v>81</v>
      </c>
      <c r="BK181" s="195">
        <f t="shared" si="19"/>
        <v>0</v>
      </c>
      <c r="BL181" s="14" t="s">
        <v>255</v>
      </c>
      <c r="BM181" s="194" t="s">
        <v>321</v>
      </c>
    </row>
    <row r="182" spans="1:65" s="2" customFormat="1" ht="33" customHeight="1">
      <c r="A182" s="31"/>
      <c r="B182" s="32"/>
      <c r="C182" s="238" t="s">
        <v>248</v>
      </c>
      <c r="D182" s="238" t="s">
        <v>232</v>
      </c>
      <c r="E182" s="239" t="s">
        <v>1209</v>
      </c>
      <c r="F182" s="235" t="s">
        <v>1210</v>
      </c>
      <c r="G182" s="236" t="s">
        <v>290</v>
      </c>
      <c r="H182" s="237">
        <v>4</v>
      </c>
      <c r="I182" s="240"/>
      <c r="J182" s="209">
        <f t="shared" si="10"/>
        <v>0</v>
      </c>
      <c r="K182" s="205" t="s">
        <v>1</v>
      </c>
      <c r="L182" s="210"/>
      <c r="M182" s="211" t="s">
        <v>1</v>
      </c>
      <c r="N182" s="212" t="s">
        <v>38</v>
      </c>
      <c r="O182" s="68"/>
      <c r="P182" s="192">
        <f t="shared" si="11"/>
        <v>0</v>
      </c>
      <c r="Q182" s="192">
        <v>0</v>
      </c>
      <c r="R182" s="192">
        <f t="shared" si="12"/>
        <v>0</v>
      </c>
      <c r="S182" s="192">
        <v>0</v>
      </c>
      <c r="T182" s="193">
        <f t="shared" si="1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4" t="s">
        <v>429</v>
      </c>
      <c r="AT182" s="194" t="s">
        <v>232</v>
      </c>
      <c r="AU182" s="194" t="s">
        <v>83</v>
      </c>
      <c r="AY182" s="14" t="s">
        <v>155</v>
      </c>
      <c r="BE182" s="195">
        <f t="shared" si="14"/>
        <v>0</v>
      </c>
      <c r="BF182" s="195">
        <f t="shared" si="15"/>
        <v>0</v>
      </c>
      <c r="BG182" s="195">
        <f t="shared" si="16"/>
        <v>0</v>
      </c>
      <c r="BH182" s="195">
        <f t="shared" si="17"/>
        <v>0</v>
      </c>
      <c r="BI182" s="195">
        <f t="shared" si="18"/>
        <v>0</v>
      </c>
      <c r="BJ182" s="14" t="s">
        <v>81</v>
      </c>
      <c r="BK182" s="195">
        <f t="shared" si="19"/>
        <v>0</v>
      </c>
      <c r="BL182" s="14" t="s">
        <v>255</v>
      </c>
      <c r="BM182" s="194" t="s">
        <v>324</v>
      </c>
    </row>
    <row r="183" spans="1:65" s="2" customFormat="1" ht="24.2" customHeight="1">
      <c r="A183" s="31"/>
      <c r="B183" s="32"/>
      <c r="C183" s="256" t="s">
        <v>326</v>
      </c>
      <c r="D183" s="256" t="s">
        <v>232</v>
      </c>
      <c r="E183" s="257" t="s">
        <v>1211</v>
      </c>
      <c r="F183" s="258" t="s">
        <v>1212</v>
      </c>
      <c r="G183" s="259" t="s">
        <v>290</v>
      </c>
      <c r="H183" s="260">
        <v>2</v>
      </c>
      <c r="I183" s="208"/>
      <c r="J183" s="209">
        <f t="shared" si="10"/>
        <v>0</v>
      </c>
      <c r="K183" s="205" t="s">
        <v>1</v>
      </c>
      <c r="L183" s="210"/>
      <c r="M183" s="211" t="s">
        <v>1</v>
      </c>
      <c r="N183" s="212" t="s">
        <v>38</v>
      </c>
      <c r="O183" s="68"/>
      <c r="P183" s="192">
        <f t="shared" si="11"/>
        <v>0</v>
      </c>
      <c r="Q183" s="192">
        <v>0</v>
      </c>
      <c r="R183" s="192">
        <f t="shared" si="12"/>
        <v>0</v>
      </c>
      <c r="S183" s="192">
        <v>0</v>
      </c>
      <c r="T183" s="193">
        <f t="shared" si="1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4" t="s">
        <v>429</v>
      </c>
      <c r="AT183" s="194" t="s">
        <v>232</v>
      </c>
      <c r="AU183" s="194" t="s">
        <v>83</v>
      </c>
      <c r="AY183" s="14" t="s">
        <v>155</v>
      </c>
      <c r="BE183" s="195">
        <f t="shared" si="14"/>
        <v>0</v>
      </c>
      <c r="BF183" s="195">
        <f t="shared" si="15"/>
        <v>0</v>
      </c>
      <c r="BG183" s="195">
        <f t="shared" si="16"/>
        <v>0</v>
      </c>
      <c r="BH183" s="195">
        <f t="shared" si="17"/>
        <v>0</v>
      </c>
      <c r="BI183" s="195">
        <f t="shared" si="18"/>
        <v>0</v>
      </c>
      <c r="BJ183" s="14" t="s">
        <v>81</v>
      </c>
      <c r="BK183" s="195">
        <f t="shared" si="19"/>
        <v>0</v>
      </c>
      <c r="BL183" s="14" t="s">
        <v>255</v>
      </c>
      <c r="BM183" s="194" t="s">
        <v>329</v>
      </c>
    </row>
    <row r="184" spans="1:65" s="2" customFormat="1" ht="24.2" customHeight="1">
      <c r="A184" s="31"/>
      <c r="B184" s="32"/>
      <c r="C184" s="256" t="s">
        <v>253</v>
      </c>
      <c r="D184" s="256" t="s">
        <v>232</v>
      </c>
      <c r="E184" s="257" t="s">
        <v>1213</v>
      </c>
      <c r="F184" s="258" t="s">
        <v>1214</v>
      </c>
      <c r="G184" s="259" t="s">
        <v>290</v>
      </c>
      <c r="H184" s="276">
        <v>6</v>
      </c>
      <c r="I184" s="208"/>
      <c r="J184" s="209">
        <f t="shared" si="10"/>
        <v>0</v>
      </c>
      <c r="K184" s="205" t="s">
        <v>1</v>
      </c>
      <c r="L184" s="210"/>
      <c r="M184" s="211" t="s">
        <v>1</v>
      </c>
      <c r="N184" s="212" t="s">
        <v>38</v>
      </c>
      <c r="O184" s="68"/>
      <c r="P184" s="192">
        <f t="shared" si="11"/>
        <v>0</v>
      </c>
      <c r="Q184" s="192">
        <v>0</v>
      </c>
      <c r="R184" s="192">
        <f t="shared" si="12"/>
        <v>0</v>
      </c>
      <c r="S184" s="192">
        <v>0</v>
      </c>
      <c r="T184" s="193">
        <f t="shared" si="1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4" t="s">
        <v>429</v>
      </c>
      <c r="AT184" s="194" t="s">
        <v>232</v>
      </c>
      <c r="AU184" s="194" t="s">
        <v>83</v>
      </c>
      <c r="AY184" s="14" t="s">
        <v>155</v>
      </c>
      <c r="BE184" s="195">
        <f t="shared" si="14"/>
        <v>0</v>
      </c>
      <c r="BF184" s="195">
        <f t="shared" si="15"/>
        <v>0</v>
      </c>
      <c r="BG184" s="195">
        <f t="shared" si="16"/>
        <v>0</v>
      </c>
      <c r="BH184" s="195">
        <f t="shared" si="17"/>
        <v>0</v>
      </c>
      <c r="BI184" s="195">
        <f t="shared" si="18"/>
        <v>0</v>
      </c>
      <c r="BJ184" s="14" t="s">
        <v>81</v>
      </c>
      <c r="BK184" s="195">
        <f t="shared" si="19"/>
        <v>0</v>
      </c>
      <c r="BL184" s="14" t="s">
        <v>255</v>
      </c>
      <c r="BM184" s="194" t="s">
        <v>255</v>
      </c>
    </row>
    <row r="185" spans="1:65" s="2" customFormat="1" ht="24.2" customHeight="1">
      <c r="A185" s="31"/>
      <c r="B185" s="32"/>
      <c r="C185" s="251" t="s">
        <v>340</v>
      </c>
      <c r="D185" s="251" t="s">
        <v>232</v>
      </c>
      <c r="E185" s="252" t="s">
        <v>1215</v>
      </c>
      <c r="F185" s="253" t="s">
        <v>2189</v>
      </c>
      <c r="G185" s="254" t="s">
        <v>290</v>
      </c>
      <c r="H185" s="255">
        <v>4</v>
      </c>
      <c r="I185" s="240"/>
      <c r="J185" s="209">
        <f t="shared" si="10"/>
        <v>0</v>
      </c>
      <c r="K185" s="205" t="s">
        <v>1</v>
      </c>
      <c r="L185" s="210"/>
      <c r="M185" s="211" t="s">
        <v>1</v>
      </c>
      <c r="N185" s="212" t="s">
        <v>38</v>
      </c>
      <c r="O185" s="68"/>
      <c r="P185" s="192">
        <f t="shared" si="11"/>
        <v>0</v>
      </c>
      <c r="Q185" s="192">
        <v>0</v>
      </c>
      <c r="R185" s="192">
        <f t="shared" si="12"/>
        <v>0</v>
      </c>
      <c r="S185" s="192">
        <v>0</v>
      </c>
      <c r="T185" s="193">
        <f t="shared" si="1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4" t="s">
        <v>429</v>
      </c>
      <c r="AT185" s="194" t="s">
        <v>232</v>
      </c>
      <c r="AU185" s="194" t="s">
        <v>83</v>
      </c>
      <c r="AY185" s="14" t="s">
        <v>155</v>
      </c>
      <c r="BE185" s="195">
        <f t="shared" si="14"/>
        <v>0</v>
      </c>
      <c r="BF185" s="195">
        <f t="shared" si="15"/>
        <v>0</v>
      </c>
      <c r="BG185" s="195">
        <f t="shared" si="16"/>
        <v>0</v>
      </c>
      <c r="BH185" s="195">
        <f t="shared" si="17"/>
        <v>0</v>
      </c>
      <c r="BI185" s="195">
        <f t="shared" si="18"/>
        <v>0</v>
      </c>
      <c r="BJ185" s="14" t="s">
        <v>81</v>
      </c>
      <c r="BK185" s="195">
        <f t="shared" si="19"/>
        <v>0</v>
      </c>
      <c r="BL185" s="14" t="s">
        <v>255</v>
      </c>
      <c r="BM185" s="194" t="s">
        <v>343</v>
      </c>
    </row>
    <row r="186" spans="1:65" s="2" customFormat="1" ht="24.2" customHeight="1">
      <c r="A186" s="31"/>
      <c r="B186" s="32"/>
      <c r="C186" s="273" t="s">
        <v>345</v>
      </c>
      <c r="D186" s="273" t="s">
        <v>232</v>
      </c>
      <c r="E186" s="274" t="s">
        <v>1216</v>
      </c>
      <c r="F186" s="253" t="s">
        <v>1217</v>
      </c>
      <c r="G186" s="275" t="s">
        <v>290</v>
      </c>
      <c r="H186" s="255">
        <v>6</v>
      </c>
      <c r="I186" s="240"/>
      <c r="J186" s="209">
        <f t="shared" si="10"/>
        <v>0</v>
      </c>
      <c r="K186" s="205" t="s">
        <v>1</v>
      </c>
      <c r="L186" s="210"/>
      <c r="M186" s="211" t="s">
        <v>1</v>
      </c>
      <c r="N186" s="212" t="s">
        <v>38</v>
      </c>
      <c r="O186" s="68"/>
      <c r="P186" s="192">
        <f t="shared" si="11"/>
        <v>0</v>
      </c>
      <c r="Q186" s="192">
        <v>0</v>
      </c>
      <c r="R186" s="192">
        <f t="shared" si="12"/>
        <v>0</v>
      </c>
      <c r="S186" s="192">
        <v>0</v>
      </c>
      <c r="T186" s="193">
        <f t="shared" si="1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4" t="s">
        <v>429</v>
      </c>
      <c r="AT186" s="194" t="s">
        <v>232</v>
      </c>
      <c r="AU186" s="194" t="s">
        <v>83</v>
      </c>
      <c r="AY186" s="14" t="s">
        <v>155</v>
      </c>
      <c r="BE186" s="195">
        <f t="shared" si="14"/>
        <v>0</v>
      </c>
      <c r="BF186" s="195">
        <f t="shared" si="15"/>
        <v>0</v>
      </c>
      <c r="BG186" s="195">
        <f t="shared" si="16"/>
        <v>0</v>
      </c>
      <c r="BH186" s="195">
        <f t="shared" si="17"/>
        <v>0</v>
      </c>
      <c r="BI186" s="195">
        <f t="shared" si="18"/>
        <v>0</v>
      </c>
      <c r="BJ186" s="14" t="s">
        <v>81</v>
      </c>
      <c r="BK186" s="195">
        <f t="shared" si="19"/>
        <v>0</v>
      </c>
      <c r="BL186" s="14" t="s">
        <v>255</v>
      </c>
      <c r="BM186" s="194" t="s">
        <v>348</v>
      </c>
    </row>
    <row r="187" spans="1:65" s="2" customFormat="1" ht="24.2" customHeight="1">
      <c r="A187" s="31"/>
      <c r="B187" s="32"/>
      <c r="C187" s="273" t="s">
        <v>350</v>
      </c>
      <c r="D187" s="273" t="s">
        <v>232</v>
      </c>
      <c r="E187" s="274" t="s">
        <v>1218</v>
      </c>
      <c r="F187" s="253" t="s">
        <v>1219</v>
      </c>
      <c r="G187" s="275" t="s">
        <v>290</v>
      </c>
      <c r="H187" s="255">
        <v>2</v>
      </c>
      <c r="I187" s="240"/>
      <c r="J187" s="209">
        <f t="shared" si="10"/>
        <v>0</v>
      </c>
      <c r="K187" s="205" t="s">
        <v>1</v>
      </c>
      <c r="L187" s="210"/>
      <c r="M187" s="211" t="s">
        <v>1</v>
      </c>
      <c r="N187" s="212" t="s">
        <v>38</v>
      </c>
      <c r="O187" s="68"/>
      <c r="P187" s="192">
        <f t="shared" si="11"/>
        <v>0</v>
      </c>
      <c r="Q187" s="192">
        <v>0</v>
      </c>
      <c r="R187" s="192">
        <f t="shared" si="12"/>
        <v>0</v>
      </c>
      <c r="S187" s="192">
        <v>0</v>
      </c>
      <c r="T187" s="193">
        <f t="shared" si="1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4" t="s">
        <v>429</v>
      </c>
      <c r="AT187" s="194" t="s">
        <v>232</v>
      </c>
      <c r="AU187" s="194" t="s">
        <v>83</v>
      </c>
      <c r="AY187" s="14" t="s">
        <v>155</v>
      </c>
      <c r="BE187" s="195">
        <f t="shared" si="14"/>
        <v>0</v>
      </c>
      <c r="BF187" s="195">
        <f t="shared" si="15"/>
        <v>0</v>
      </c>
      <c r="BG187" s="195">
        <f t="shared" si="16"/>
        <v>0</v>
      </c>
      <c r="BH187" s="195">
        <f t="shared" si="17"/>
        <v>0</v>
      </c>
      <c r="BI187" s="195">
        <f t="shared" si="18"/>
        <v>0</v>
      </c>
      <c r="BJ187" s="14" t="s">
        <v>81</v>
      </c>
      <c r="BK187" s="195">
        <f t="shared" si="19"/>
        <v>0</v>
      </c>
      <c r="BL187" s="14" t="s">
        <v>255</v>
      </c>
      <c r="BM187" s="194" t="s">
        <v>194</v>
      </c>
    </row>
    <row r="188" spans="1:65" s="2" customFormat="1" ht="24.2" customHeight="1">
      <c r="A188" s="31"/>
      <c r="B188" s="32"/>
      <c r="C188" s="256" t="s">
        <v>354</v>
      </c>
      <c r="D188" s="256" t="s">
        <v>232</v>
      </c>
      <c r="E188" s="204" t="s">
        <v>1220</v>
      </c>
      <c r="F188" s="205" t="s">
        <v>1221</v>
      </c>
      <c r="G188" s="206" t="s">
        <v>290</v>
      </c>
      <c r="H188" s="260">
        <v>4</v>
      </c>
      <c r="I188" s="208"/>
      <c r="J188" s="209">
        <f t="shared" si="10"/>
        <v>0</v>
      </c>
      <c r="K188" s="205" t="s">
        <v>1</v>
      </c>
      <c r="L188" s="210"/>
      <c r="M188" s="211" t="s">
        <v>1</v>
      </c>
      <c r="N188" s="212" t="s">
        <v>38</v>
      </c>
      <c r="O188" s="68"/>
      <c r="P188" s="192">
        <f t="shared" si="11"/>
        <v>0</v>
      </c>
      <c r="Q188" s="192">
        <v>0</v>
      </c>
      <c r="R188" s="192">
        <f t="shared" si="12"/>
        <v>0</v>
      </c>
      <c r="S188" s="192">
        <v>0</v>
      </c>
      <c r="T188" s="193">
        <f t="shared" si="1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4" t="s">
        <v>429</v>
      </c>
      <c r="AT188" s="194" t="s">
        <v>232</v>
      </c>
      <c r="AU188" s="194" t="s">
        <v>83</v>
      </c>
      <c r="AY188" s="14" t="s">
        <v>155</v>
      </c>
      <c r="BE188" s="195">
        <f t="shared" si="14"/>
        <v>0</v>
      </c>
      <c r="BF188" s="195">
        <f t="shared" si="15"/>
        <v>0</v>
      </c>
      <c r="BG188" s="195">
        <f t="shared" si="16"/>
        <v>0</v>
      </c>
      <c r="BH188" s="195">
        <f t="shared" si="17"/>
        <v>0</v>
      </c>
      <c r="BI188" s="195">
        <f t="shared" si="18"/>
        <v>0</v>
      </c>
      <c r="BJ188" s="14" t="s">
        <v>81</v>
      </c>
      <c r="BK188" s="195">
        <f t="shared" si="19"/>
        <v>0</v>
      </c>
      <c r="BL188" s="14" t="s">
        <v>255</v>
      </c>
      <c r="BM188" s="194" t="s">
        <v>222</v>
      </c>
    </row>
    <row r="189" spans="1:65" s="2" customFormat="1" ht="24.2" customHeight="1">
      <c r="A189" s="31"/>
      <c r="B189" s="32"/>
      <c r="C189" s="273" t="s">
        <v>359</v>
      </c>
      <c r="D189" s="273" t="s">
        <v>232</v>
      </c>
      <c r="E189" s="274" t="s">
        <v>1222</v>
      </c>
      <c r="F189" s="253" t="s">
        <v>1223</v>
      </c>
      <c r="G189" s="275" t="s">
        <v>290</v>
      </c>
      <c r="H189" s="255">
        <v>4</v>
      </c>
      <c r="I189" s="240"/>
      <c r="J189" s="209">
        <f t="shared" si="10"/>
        <v>0</v>
      </c>
      <c r="K189" s="205" t="s">
        <v>1</v>
      </c>
      <c r="L189" s="210"/>
      <c r="M189" s="211" t="s">
        <v>1</v>
      </c>
      <c r="N189" s="212" t="s">
        <v>38</v>
      </c>
      <c r="O189" s="68"/>
      <c r="P189" s="192">
        <f t="shared" si="11"/>
        <v>0</v>
      </c>
      <c r="Q189" s="192">
        <v>0</v>
      </c>
      <c r="R189" s="192">
        <f t="shared" si="12"/>
        <v>0</v>
      </c>
      <c r="S189" s="192">
        <v>0</v>
      </c>
      <c r="T189" s="193">
        <f t="shared" si="1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4" t="s">
        <v>429</v>
      </c>
      <c r="AT189" s="194" t="s">
        <v>232</v>
      </c>
      <c r="AU189" s="194" t="s">
        <v>83</v>
      </c>
      <c r="AY189" s="14" t="s">
        <v>155</v>
      </c>
      <c r="BE189" s="195">
        <f t="shared" si="14"/>
        <v>0</v>
      </c>
      <c r="BF189" s="195">
        <f t="shared" si="15"/>
        <v>0</v>
      </c>
      <c r="BG189" s="195">
        <f t="shared" si="16"/>
        <v>0</v>
      </c>
      <c r="BH189" s="195">
        <f t="shared" si="17"/>
        <v>0</v>
      </c>
      <c r="BI189" s="195">
        <f t="shared" si="18"/>
        <v>0</v>
      </c>
      <c r="BJ189" s="14" t="s">
        <v>81</v>
      </c>
      <c r="BK189" s="195">
        <f t="shared" si="19"/>
        <v>0</v>
      </c>
      <c r="BL189" s="14" t="s">
        <v>255</v>
      </c>
      <c r="BM189" s="194" t="s">
        <v>362</v>
      </c>
    </row>
    <row r="190" spans="1:65" s="2" customFormat="1" ht="24.2" customHeight="1">
      <c r="A190" s="31"/>
      <c r="B190" s="32"/>
      <c r="C190" s="273" t="s">
        <v>269</v>
      </c>
      <c r="D190" s="273" t="s">
        <v>232</v>
      </c>
      <c r="E190" s="274" t="s">
        <v>1224</v>
      </c>
      <c r="F190" s="253" t="s">
        <v>1225</v>
      </c>
      <c r="G190" s="275" t="s">
        <v>290</v>
      </c>
      <c r="H190" s="255">
        <v>4</v>
      </c>
      <c r="I190" s="240"/>
      <c r="J190" s="209">
        <f t="shared" si="10"/>
        <v>0</v>
      </c>
      <c r="K190" s="205" t="s">
        <v>1</v>
      </c>
      <c r="L190" s="210"/>
      <c r="M190" s="211" t="s">
        <v>1</v>
      </c>
      <c r="N190" s="212" t="s">
        <v>38</v>
      </c>
      <c r="O190" s="68"/>
      <c r="P190" s="192">
        <f t="shared" si="11"/>
        <v>0</v>
      </c>
      <c r="Q190" s="192">
        <v>0</v>
      </c>
      <c r="R190" s="192">
        <f t="shared" si="12"/>
        <v>0</v>
      </c>
      <c r="S190" s="192">
        <v>0</v>
      </c>
      <c r="T190" s="193">
        <f t="shared" si="1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4" t="s">
        <v>429</v>
      </c>
      <c r="AT190" s="194" t="s">
        <v>232</v>
      </c>
      <c r="AU190" s="194" t="s">
        <v>83</v>
      </c>
      <c r="AY190" s="14" t="s">
        <v>155</v>
      </c>
      <c r="BE190" s="195">
        <f t="shared" si="14"/>
        <v>0</v>
      </c>
      <c r="BF190" s="195">
        <f t="shared" si="15"/>
        <v>0</v>
      </c>
      <c r="BG190" s="195">
        <f t="shared" si="16"/>
        <v>0</v>
      </c>
      <c r="BH190" s="195">
        <f t="shared" si="17"/>
        <v>0</v>
      </c>
      <c r="BI190" s="195">
        <f t="shared" si="18"/>
        <v>0</v>
      </c>
      <c r="BJ190" s="14" t="s">
        <v>81</v>
      </c>
      <c r="BK190" s="195">
        <f t="shared" si="19"/>
        <v>0</v>
      </c>
      <c r="BL190" s="14" t="s">
        <v>255</v>
      </c>
      <c r="BM190" s="194" t="s">
        <v>366</v>
      </c>
    </row>
    <row r="191" spans="1:65" s="2" customFormat="1" ht="36">
      <c r="A191" s="31"/>
      <c r="B191" s="32"/>
      <c r="C191" s="203" t="s">
        <v>368</v>
      </c>
      <c r="D191" s="203" t="s">
        <v>232</v>
      </c>
      <c r="E191" s="204" t="s">
        <v>1226</v>
      </c>
      <c r="F191" s="244" t="s">
        <v>2190</v>
      </c>
      <c r="G191" s="206" t="s">
        <v>290</v>
      </c>
      <c r="H191" s="243">
        <v>2</v>
      </c>
      <c r="I191" s="208"/>
      <c r="J191" s="209">
        <f t="shared" si="10"/>
        <v>0</v>
      </c>
      <c r="K191" s="205" t="s">
        <v>1</v>
      </c>
      <c r="L191" s="210"/>
      <c r="M191" s="211" t="s">
        <v>1</v>
      </c>
      <c r="N191" s="212" t="s">
        <v>38</v>
      </c>
      <c r="O191" s="68"/>
      <c r="P191" s="192">
        <f t="shared" si="11"/>
        <v>0</v>
      </c>
      <c r="Q191" s="192">
        <v>0</v>
      </c>
      <c r="R191" s="192">
        <f t="shared" si="12"/>
        <v>0</v>
      </c>
      <c r="S191" s="192">
        <v>0</v>
      </c>
      <c r="T191" s="193">
        <f t="shared" si="1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4" t="s">
        <v>429</v>
      </c>
      <c r="AT191" s="194" t="s">
        <v>232</v>
      </c>
      <c r="AU191" s="194" t="s">
        <v>83</v>
      </c>
      <c r="AY191" s="14" t="s">
        <v>155</v>
      </c>
      <c r="BE191" s="195">
        <f t="shared" si="14"/>
        <v>0</v>
      </c>
      <c r="BF191" s="195">
        <f t="shared" si="15"/>
        <v>0</v>
      </c>
      <c r="BG191" s="195">
        <f t="shared" si="16"/>
        <v>0</v>
      </c>
      <c r="BH191" s="195">
        <f t="shared" si="17"/>
        <v>0</v>
      </c>
      <c r="BI191" s="195">
        <f t="shared" si="18"/>
        <v>0</v>
      </c>
      <c r="BJ191" s="14" t="s">
        <v>81</v>
      </c>
      <c r="BK191" s="195">
        <f t="shared" si="19"/>
        <v>0</v>
      </c>
      <c r="BL191" s="14" t="s">
        <v>255</v>
      </c>
      <c r="BM191" s="194" t="s">
        <v>371</v>
      </c>
    </row>
    <row r="192" spans="1:65" s="2" customFormat="1" ht="24.2" customHeight="1">
      <c r="A192" s="31"/>
      <c r="B192" s="32"/>
      <c r="C192" s="203" t="s">
        <v>274</v>
      </c>
      <c r="D192" s="203" t="s">
        <v>232</v>
      </c>
      <c r="E192" s="204" t="s">
        <v>1227</v>
      </c>
      <c r="F192" s="205" t="s">
        <v>1228</v>
      </c>
      <c r="G192" s="206" t="s">
        <v>290</v>
      </c>
      <c r="H192" s="243">
        <v>2</v>
      </c>
      <c r="I192" s="208"/>
      <c r="J192" s="209">
        <f t="shared" si="10"/>
        <v>0</v>
      </c>
      <c r="K192" s="205" t="s">
        <v>1</v>
      </c>
      <c r="L192" s="210"/>
      <c r="M192" s="211" t="s">
        <v>1</v>
      </c>
      <c r="N192" s="212" t="s">
        <v>38</v>
      </c>
      <c r="O192" s="68"/>
      <c r="P192" s="192">
        <f t="shared" si="11"/>
        <v>0</v>
      </c>
      <c r="Q192" s="192">
        <v>0</v>
      </c>
      <c r="R192" s="192">
        <f t="shared" si="12"/>
        <v>0</v>
      </c>
      <c r="S192" s="192">
        <v>0</v>
      </c>
      <c r="T192" s="193">
        <f t="shared" si="1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4" t="s">
        <v>429</v>
      </c>
      <c r="AT192" s="194" t="s">
        <v>232</v>
      </c>
      <c r="AU192" s="194" t="s">
        <v>83</v>
      </c>
      <c r="AY192" s="14" t="s">
        <v>155</v>
      </c>
      <c r="BE192" s="195">
        <f t="shared" si="14"/>
        <v>0</v>
      </c>
      <c r="BF192" s="195">
        <f t="shared" si="15"/>
        <v>0</v>
      </c>
      <c r="BG192" s="195">
        <f t="shared" si="16"/>
        <v>0</v>
      </c>
      <c r="BH192" s="195">
        <f t="shared" si="17"/>
        <v>0</v>
      </c>
      <c r="BI192" s="195">
        <f t="shared" si="18"/>
        <v>0</v>
      </c>
      <c r="BJ192" s="14" t="s">
        <v>81</v>
      </c>
      <c r="BK192" s="195">
        <f t="shared" si="19"/>
        <v>0</v>
      </c>
      <c r="BL192" s="14" t="s">
        <v>255</v>
      </c>
      <c r="BM192" s="194" t="s">
        <v>375</v>
      </c>
    </row>
    <row r="193" spans="1:65" s="2" customFormat="1" ht="40.5" customHeight="1">
      <c r="A193" s="234"/>
      <c r="B193" s="32"/>
      <c r="C193" s="246" t="s">
        <v>413</v>
      </c>
      <c r="D193" s="246" t="s">
        <v>232</v>
      </c>
      <c r="E193" s="247" t="s">
        <v>2191</v>
      </c>
      <c r="F193" s="244" t="s">
        <v>2192</v>
      </c>
      <c r="G193" s="248" t="s">
        <v>290</v>
      </c>
      <c r="H193" s="243">
        <v>2</v>
      </c>
      <c r="I193" s="249"/>
      <c r="J193" s="250">
        <f t="shared" si="10"/>
        <v>0</v>
      </c>
      <c r="K193" s="244" t="s">
        <v>1</v>
      </c>
      <c r="L193" s="210"/>
      <c r="M193" s="211"/>
      <c r="N193" s="212"/>
      <c r="O193" s="68"/>
      <c r="P193" s="192"/>
      <c r="Q193" s="192"/>
      <c r="R193" s="192"/>
      <c r="S193" s="192"/>
      <c r="T193" s="193"/>
      <c r="U193" s="234"/>
      <c r="V193" s="234"/>
      <c r="W193" s="234"/>
      <c r="X193" s="234"/>
      <c r="Y193" s="234"/>
      <c r="Z193" s="234"/>
      <c r="AA193" s="234"/>
      <c r="AB193" s="234"/>
      <c r="AC193" s="234"/>
      <c r="AD193" s="234"/>
      <c r="AE193" s="234"/>
      <c r="AR193" s="194"/>
      <c r="AT193" s="194"/>
      <c r="AU193" s="194"/>
      <c r="AY193" s="14"/>
      <c r="BE193" s="195">
        <f t="shared" ref="BE193" si="20">IF(N193="základní",J193,0)</f>
        <v>0</v>
      </c>
      <c r="BF193" s="195">
        <f t="shared" ref="BF193" si="21">IF(N193="snížená",J193,0)</f>
        <v>0</v>
      </c>
      <c r="BG193" s="195">
        <f t="shared" ref="BG193" si="22">IF(N193="zákl. přenesená",J193,0)</f>
        <v>0</v>
      </c>
      <c r="BH193" s="195">
        <f t="shared" ref="BH193" si="23">IF(N193="sníž. přenesená",J193,0)</f>
        <v>0</v>
      </c>
      <c r="BI193" s="195">
        <f t="shared" ref="BI193" si="24">IF(N193="nulová",J193,0)</f>
        <v>0</v>
      </c>
      <c r="BJ193" s="14" t="s">
        <v>81</v>
      </c>
      <c r="BK193" s="195">
        <f t="shared" ref="BK193" si="25">ROUND(I193*H193,2)</f>
        <v>0</v>
      </c>
      <c r="BL193" s="14" t="s">
        <v>255</v>
      </c>
      <c r="BM193" s="194" t="s">
        <v>375</v>
      </c>
    </row>
    <row r="194" spans="1:65" s="2" customFormat="1" ht="24.2" customHeight="1">
      <c r="A194" s="31"/>
      <c r="B194" s="32"/>
      <c r="C194" s="238" t="s">
        <v>402</v>
      </c>
      <c r="D194" s="238" t="s">
        <v>232</v>
      </c>
      <c r="E194" s="239" t="s">
        <v>1229</v>
      </c>
      <c r="F194" s="235" t="s">
        <v>1230</v>
      </c>
      <c r="G194" s="236" t="s">
        <v>290</v>
      </c>
      <c r="H194" s="237">
        <v>2</v>
      </c>
      <c r="I194" s="240"/>
      <c r="J194" s="209">
        <f t="shared" si="10"/>
        <v>0</v>
      </c>
      <c r="K194" s="205" t="s">
        <v>1</v>
      </c>
      <c r="L194" s="210"/>
      <c r="M194" s="211" t="s">
        <v>1</v>
      </c>
      <c r="N194" s="212" t="s">
        <v>38</v>
      </c>
      <c r="O194" s="68"/>
      <c r="P194" s="192">
        <f t="shared" si="11"/>
        <v>0</v>
      </c>
      <c r="Q194" s="192">
        <v>0</v>
      </c>
      <c r="R194" s="192">
        <f t="shared" si="12"/>
        <v>0</v>
      </c>
      <c r="S194" s="192">
        <v>0</v>
      </c>
      <c r="T194" s="193">
        <f t="shared" si="1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4" t="s">
        <v>429</v>
      </c>
      <c r="AT194" s="194" t="s">
        <v>232</v>
      </c>
      <c r="AU194" s="194" t="s">
        <v>83</v>
      </c>
      <c r="AY194" s="14" t="s">
        <v>155</v>
      </c>
      <c r="BE194" s="195">
        <f t="shared" si="14"/>
        <v>0</v>
      </c>
      <c r="BF194" s="195">
        <f t="shared" si="15"/>
        <v>0</v>
      </c>
      <c r="BG194" s="195">
        <f t="shared" si="16"/>
        <v>0</v>
      </c>
      <c r="BH194" s="195">
        <f t="shared" si="17"/>
        <v>0</v>
      </c>
      <c r="BI194" s="195">
        <f t="shared" si="18"/>
        <v>0</v>
      </c>
      <c r="BJ194" s="14" t="s">
        <v>81</v>
      </c>
      <c r="BK194" s="195">
        <f t="shared" si="19"/>
        <v>0</v>
      </c>
      <c r="BL194" s="14" t="s">
        <v>255</v>
      </c>
      <c r="BM194" s="194" t="s">
        <v>408</v>
      </c>
    </row>
    <row r="195" spans="1:65" s="2" customFormat="1" ht="24.2" customHeight="1">
      <c r="A195" s="31"/>
      <c r="B195" s="32"/>
      <c r="C195" s="238" t="s">
        <v>291</v>
      </c>
      <c r="D195" s="238" t="s">
        <v>232</v>
      </c>
      <c r="E195" s="239" t="s">
        <v>1231</v>
      </c>
      <c r="F195" s="235" t="s">
        <v>1232</v>
      </c>
      <c r="G195" s="236" t="s">
        <v>290</v>
      </c>
      <c r="H195" s="237">
        <v>2</v>
      </c>
      <c r="I195" s="240"/>
      <c r="J195" s="209">
        <f t="shared" si="10"/>
        <v>0</v>
      </c>
      <c r="K195" s="205" t="s">
        <v>1</v>
      </c>
      <c r="L195" s="210"/>
      <c r="M195" s="211" t="s">
        <v>1</v>
      </c>
      <c r="N195" s="212" t="s">
        <v>38</v>
      </c>
      <c r="O195" s="68"/>
      <c r="P195" s="192">
        <f t="shared" si="11"/>
        <v>0</v>
      </c>
      <c r="Q195" s="192">
        <v>0</v>
      </c>
      <c r="R195" s="192">
        <f t="shared" si="12"/>
        <v>0</v>
      </c>
      <c r="S195" s="192">
        <v>0</v>
      </c>
      <c r="T195" s="193">
        <f t="shared" si="1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4" t="s">
        <v>429</v>
      </c>
      <c r="AT195" s="194" t="s">
        <v>232</v>
      </c>
      <c r="AU195" s="194" t="s">
        <v>83</v>
      </c>
      <c r="AY195" s="14" t="s">
        <v>155</v>
      </c>
      <c r="BE195" s="195">
        <f t="shared" si="14"/>
        <v>0</v>
      </c>
      <c r="BF195" s="195">
        <f t="shared" si="15"/>
        <v>0</v>
      </c>
      <c r="BG195" s="195">
        <f t="shared" si="16"/>
        <v>0</v>
      </c>
      <c r="BH195" s="195">
        <f t="shared" si="17"/>
        <v>0</v>
      </c>
      <c r="BI195" s="195">
        <f t="shared" si="18"/>
        <v>0</v>
      </c>
      <c r="BJ195" s="14" t="s">
        <v>81</v>
      </c>
      <c r="BK195" s="195">
        <f t="shared" si="19"/>
        <v>0</v>
      </c>
      <c r="BL195" s="14" t="s">
        <v>255</v>
      </c>
      <c r="BM195" s="194" t="s">
        <v>413</v>
      </c>
    </row>
    <row r="196" spans="1:65" s="2" customFormat="1" ht="37.9" customHeight="1">
      <c r="A196" s="31"/>
      <c r="B196" s="32"/>
      <c r="C196" s="203" t="s">
        <v>371</v>
      </c>
      <c r="D196" s="203" t="s">
        <v>232</v>
      </c>
      <c r="E196" s="204" t="s">
        <v>1233</v>
      </c>
      <c r="F196" s="205" t="s">
        <v>1234</v>
      </c>
      <c r="G196" s="206" t="s">
        <v>290</v>
      </c>
      <c r="H196" s="207">
        <v>2</v>
      </c>
      <c r="I196" s="208"/>
      <c r="J196" s="209">
        <f t="shared" si="10"/>
        <v>0</v>
      </c>
      <c r="K196" s="205" t="s">
        <v>1</v>
      </c>
      <c r="L196" s="210"/>
      <c r="M196" s="211" t="s">
        <v>1</v>
      </c>
      <c r="N196" s="212" t="s">
        <v>38</v>
      </c>
      <c r="O196" s="68"/>
      <c r="P196" s="192">
        <f t="shared" si="11"/>
        <v>0</v>
      </c>
      <c r="Q196" s="192">
        <v>3.6360000000000003E-2</v>
      </c>
      <c r="R196" s="192">
        <f t="shared" si="12"/>
        <v>7.2720000000000007E-2</v>
      </c>
      <c r="S196" s="192">
        <v>0</v>
      </c>
      <c r="T196" s="193">
        <f t="shared" si="1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4" t="s">
        <v>429</v>
      </c>
      <c r="AT196" s="194" t="s">
        <v>232</v>
      </c>
      <c r="AU196" s="194" t="s">
        <v>83</v>
      </c>
      <c r="AY196" s="14" t="s">
        <v>155</v>
      </c>
      <c r="BE196" s="195">
        <f t="shared" si="14"/>
        <v>0</v>
      </c>
      <c r="BF196" s="195">
        <f t="shared" si="15"/>
        <v>0</v>
      </c>
      <c r="BG196" s="195">
        <f t="shared" si="16"/>
        <v>0</v>
      </c>
      <c r="BH196" s="195">
        <f t="shared" si="17"/>
        <v>0</v>
      </c>
      <c r="BI196" s="195">
        <f t="shared" si="18"/>
        <v>0</v>
      </c>
      <c r="BJ196" s="14" t="s">
        <v>81</v>
      </c>
      <c r="BK196" s="195">
        <f t="shared" si="19"/>
        <v>0</v>
      </c>
      <c r="BL196" s="14" t="s">
        <v>255</v>
      </c>
      <c r="BM196" s="194" t="s">
        <v>1235</v>
      </c>
    </row>
    <row r="197" spans="1:65" s="2" customFormat="1" ht="16.5" customHeight="1">
      <c r="A197" s="31"/>
      <c r="B197" s="32"/>
      <c r="C197" s="183" t="s">
        <v>854</v>
      </c>
      <c r="D197" s="183" t="s">
        <v>157</v>
      </c>
      <c r="E197" s="184" t="s">
        <v>1236</v>
      </c>
      <c r="F197" s="185" t="s">
        <v>1237</v>
      </c>
      <c r="G197" s="186" t="s">
        <v>290</v>
      </c>
      <c r="H197" s="241">
        <v>560</v>
      </c>
      <c r="I197" s="188"/>
      <c r="J197" s="189">
        <f t="shared" si="10"/>
        <v>0</v>
      </c>
      <c r="K197" s="185" t="s">
        <v>161</v>
      </c>
      <c r="L197" s="36"/>
      <c r="M197" s="190" t="s">
        <v>1</v>
      </c>
      <c r="N197" s="191" t="s">
        <v>38</v>
      </c>
      <c r="O197" s="68"/>
      <c r="P197" s="192">
        <f t="shared" si="11"/>
        <v>0</v>
      </c>
      <c r="Q197" s="192">
        <v>0</v>
      </c>
      <c r="R197" s="192">
        <f t="shared" si="12"/>
        <v>0</v>
      </c>
      <c r="S197" s="192">
        <v>0</v>
      </c>
      <c r="T197" s="193">
        <f t="shared" si="1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4" t="s">
        <v>255</v>
      </c>
      <c r="AT197" s="194" t="s">
        <v>157</v>
      </c>
      <c r="AU197" s="194" t="s">
        <v>83</v>
      </c>
      <c r="AY197" s="14" t="s">
        <v>155</v>
      </c>
      <c r="BE197" s="195">
        <f t="shared" si="14"/>
        <v>0</v>
      </c>
      <c r="BF197" s="195">
        <f t="shared" si="15"/>
        <v>0</v>
      </c>
      <c r="BG197" s="195">
        <f t="shared" si="16"/>
        <v>0</v>
      </c>
      <c r="BH197" s="195">
        <f t="shared" si="17"/>
        <v>0</v>
      </c>
      <c r="BI197" s="195">
        <f t="shared" si="18"/>
        <v>0</v>
      </c>
      <c r="BJ197" s="14" t="s">
        <v>81</v>
      </c>
      <c r="BK197" s="195">
        <f t="shared" si="19"/>
        <v>0</v>
      </c>
      <c r="BL197" s="14" t="s">
        <v>255</v>
      </c>
      <c r="BM197" s="194" t="s">
        <v>384</v>
      </c>
    </row>
    <row r="198" spans="1:65" s="2" customFormat="1">
      <c r="A198" s="31"/>
      <c r="B198" s="32"/>
      <c r="C198" s="33"/>
      <c r="D198" s="196" t="s">
        <v>163</v>
      </c>
      <c r="E198" s="33"/>
      <c r="F198" s="197" t="s">
        <v>1238</v>
      </c>
      <c r="G198" s="33"/>
      <c r="H198" s="33"/>
      <c r="I198" s="198"/>
      <c r="J198" s="33"/>
      <c r="K198" s="33"/>
      <c r="L198" s="36"/>
      <c r="M198" s="199"/>
      <c r="N198" s="200"/>
      <c r="O198" s="68"/>
      <c r="P198" s="68"/>
      <c r="Q198" s="68"/>
      <c r="R198" s="68"/>
      <c r="S198" s="68"/>
      <c r="T198" s="69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4" t="s">
        <v>163</v>
      </c>
      <c r="AU198" s="14" t="s">
        <v>83</v>
      </c>
    </row>
    <row r="199" spans="1:65" s="2" customFormat="1" ht="19.5">
      <c r="A199" s="31"/>
      <c r="B199" s="32"/>
      <c r="C199" s="33"/>
      <c r="D199" s="201" t="s">
        <v>168</v>
      </c>
      <c r="E199" s="33"/>
      <c r="F199" s="202" t="s">
        <v>1239</v>
      </c>
      <c r="G199" s="33"/>
      <c r="H199" s="33"/>
      <c r="I199" s="198"/>
      <c r="J199" s="33"/>
      <c r="K199" s="33"/>
      <c r="L199" s="36"/>
      <c r="M199" s="199"/>
      <c r="N199" s="200"/>
      <c r="O199" s="68"/>
      <c r="P199" s="68"/>
      <c r="Q199" s="68"/>
      <c r="R199" s="68"/>
      <c r="S199" s="68"/>
      <c r="T199" s="69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T199" s="14" t="s">
        <v>168</v>
      </c>
      <c r="AU199" s="14" t="s">
        <v>83</v>
      </c>
    </row>
    <row r="200" spans="1:65" s="2" customFormat="1" ht="24.2" customHeight="1">
      <c r="A200" s="31"/>
      <c r="B200" s="32"/>
      <c r="C200" s="238" t="s">
        <v>377</v>
      </c>
      <c r="D200" s="238" t="s">
        <v>232</v>
      </c>
      <c r="E200" s="239" t="s">
        <v>1240</v>
      </c>
      <c r="F200" s="235" t="s">
        <v>1241</v>
      </c>
      <c r="G200" s="236" t="s">
        <v>290</v>
      </c>
      <c r="H200" s="245">
        <v>560</v>
      </c>
      <c r="I200" s="240"/>
      <c r="J200" s="209">
        <f t="shared" ref="J200:J207" si="26">ROUND(I200*H200,2)</f>
        <v>0</v>
      </c>
      <c r="K200" s="205" t="s">
        <v>1</v>
      </c>
      <c r="L200" s="210"/>
      <c r="M200" s="211" t="s">
        <v>1</v>
      </c>
      <c r="N200" s="212" t="s">
        <v>38</v>
      </c>
      <c r="O200" s="68"/>
      <c r="P200" s="192">
        <f t="shared" ref="P200:P207" si="27">O200*H200</f>
        <v>0</v>
      </c>
      <c r="Q200" s="192">
        <v>0</v>
      </c>
      <c r="R200" s="192">
        <f t="shared" ref="R200:R207" si="28">Q200*H200</f>
        <v>0</v>
      </c>
      <c r="S200" s="192">
        <v>0</v>
      </c>
      <c r="T200" s="193">
        <f t="shared" ref="T200:T207" si="29"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4" t="s">
        <v>429</v>
      </c>
      <c r="AT200" s="194" t="s">
        <v>232</v>
      </c>
      <c r="AU200" s="194" t="s">
        <v>83</v>
      </c>
      <c r="AY200" s="14" t="s">
        <v>155</v>
      </c>
      <c r="BE200" s="195">
        <f t="shared" ref="BE200:BE207" si="30">IF(N200="základní",J200,0)</f>
        <v>0</v>
      </c>
      <c r="BF200" s="195">
        <f t="shared" ref="BF200:BF207" si="31">IF(N200="snížená",J200,0)</f>
        <v>0</v>
      </c>
      <c r="BG200" s="195">
        <f t="shared" ref="BG200:BG207" si="32">IF(N200="zákl. přenesená",J200,0)</f>
        <v>0</v>
      </c>
      <c r="BH200" s="195">
        <f t="shared" ref="BH200:BH207" si="33">IF(N200="sníž. přenesená",J200,0)</f>
        <v>0</v>
      </c>
      <c r="BI200" s="195">
        <f t="shared" ref="BI200:BI207" si="34">IF(N200="nulová",J200,0)</f>
        <v>0</v>
      </c>
      <c r="BJ200" s="14" t="s">
        <v>81</v>
      </c>
      <c r="BK200" s="195">
        <f t="shared" ref="BK200:BK207" si="35">ROUND(I200*H200,2)</f>
        <v>0</v>
      </c>
      <c r="BL200" s="14" t="s">
        <v>255</v>
      </c>
      <c r="BM200" s="194" t="s">
        <v>380</v>
      </c>
    </row>
    <row r="201" spans="1:65" s="2" customFormat="1" ht="24.2" customHeight="1">
      <c r="A201" s="31"/>
      <c r="B201" s="32"/>
      <c r="C201" s="183" t="s">
        <v>906</v>
      </c>
      <c r="D201" s="183" t="s">
        <v>157</v>
      </c>
      <c r="E201" s="184" t="s">
        <v>557</v>
      </c>
      <c r="F201" s="185" t="s">
        <v>558</v>
      </c>
      <c r="G201" s="186" t="s">
        <v>290</v>
      </c>
      <c r="H201" s="187">
        <v>8</v>
      </c>
      <c r="I201" s="188"/>
      <c r="J201" s="189">
        <f t="shared" si="26"/>
        <v>0</v>
      </c>
      <c r="K201" s="185" t="s">
        <v>1</v>
      </c>
      <c r="L201" s="36"/>
      <c r="M201" s="190" t="s">
        <v>1</v>
      </c>
      <c r="N201" s="191" t="s">
        <v>38</v>
      </c>
      <c r="O201" s="68"/>
      <c r="P201" s="192">
        <f t="shared" si="27"/>
        <v>0</v>
      </c>
      <c r="Q201" s="192">
        <v>0</v>
      </c>
      <c r="R201" s="192">
        <f t="shared" si="28"/>
        <v>0</v>
      </c>
      <c r="S201" s="192">
        <v>0</v>
      </c>
      <c r="T201" s="193">
        <f t="shared" si="29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4" t="s">
        <v>255</v>
      </c>
      <c r="AT201" s="194" t="s">
        <v>157</v>
      </c>
      <c r="AU201" s="194" t="s">
        <v>83</v>
      </c>
      <c r="AY201" s="14" t="s">
        <v>155</v>
      </c>
      <c r="BE201" s="195">
        <f t="shared" si="30"/>
        <v>0</v>
      </c>
      <c r="BF201" s="195">
        <f t="shared" si="31"/>
        <v>0</v>
      </c>
      <c r="BG201" s="195">
        <f t="shared" si="32"/>
        <v>0</v>
      </c>
      <c r="BH201" s="195">
        <f t="shared" si="33"/>
        <v>0</v>
      </c>
      <c r="BI201" s="195">
        <f t="shared" si="34"/>
        <v>0</v>
      </c>
      <c r="BJ201" s="14" t="s">
        <v>81</v>
      </c>
      <c r="BK201" s="195">
        <f t="shared" si="35"/>
        <v>0</v>
      </c>
      <c r="BL201" s="14" t="s">
        <v>255</v>
      </c>
      <c r="BM201" s="194" t="s">
        <v>1242</v>
      </c>
    </row>
    <row r="202" spans="1:65" s="2" customFormat="1" ht="24.2" customHeight="1">
      <c r="A202" s="31"/>
      <c r="B202" s="32"/>
      <c r="C202" s="238" t="s">
        <v>279</v>
      </c>
      <c r="D202" s="238" t="s">
        <v>232</v>
      </c>
      <c r="E202" s="239" t="s">
        <v>1243</v>
      </c>
      <c r="F202" s="235" t="s">
        <v>1244</v>
      </c>
      <c r="G202" s="236" t="s">
        <v>290</v>
      </c>
      <c r="H202" s="237">
        <v>8</v>
      </c>
      <c r="I202" s="240"/>
      <c r="J202" s="209">
        <f t="shared" si="26"/>
        <v>0</v>
      </c>
      <c r="K202" s="205" t="s">
        <v>1</v>
      </c>
      <c r="L202" s="210"/>
      <c r="M202" s="211" t="s">
        <v>1</v>
      </c>
      <c r="N202" s="212" t="s">
        <v>38</v>
      </c>
      <c r="O202" s="68"/>
      <c r="P202" s="192">
        <f t="shared" si="27"/>
        <v>0</v>
      </c>
      <c r="Q202" s="192">
        <v>0</v>
      </c>
      <c r="R202" s="192">
        <f t="shared" si="28"/>
        <v>0</v>
      </c>
      <c r="S202" s="192">
        <v>0</v>
      </c>
      <c r="T202" s="193">
        <f t="shared" si="29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4" t="s">
        <v>429</v>
      </c>
      <c r="AT202" s="194" t="s">
        <v>232</v>
      </c>
      <c r="AU202" s="194" t="s">
        <v>83</v>
      </c>
      <c r="AY202" s="14" t="s">
        <v>155</v>
      </c>
      <c r="BE202" s="195">
        <f t="shared" si="30"/>
        <v>0</v>
      </c>
      <c r="BF202" s="195">
        <f t="shared" si="31"/>
        <v>0</v>
      </c>
      <c r="BG202" s="195">
        <f t="shared" si="32"/>
        <v>0</v>
      </c>
      <c r="BH202" s="195">
        <f t="shared" si="33"/>
        <v>0</v>
      </c>
      <c r="BI202" s="195">
        <f t="shared" si="34"/>
        <v>0</v>
      </c>
      <c r="BJ202" s="14" t="s">
        <v>81</v>
      </c>
      <c r="BK202" s="195">
        <f t="shared" si="35"/>
        <v>0</v>
      </c>
      <c r="BL202" s="14" t="s">
        <v>255</v>
      </c>
      <c r="BM202" s="194" t="s">
        <v>389</v>
      </c>
    </row>
    <row r="203" spans="1:65" s="2" customFormat="1" ht="16.5" customHeight="1">
      <c r="A203" s="31"/>
      <c r="B203" s="32"/>
      <c r="C203" s="183" t="s">
        <v>405</v>
      </c>
      <c r="D203" s="183" t="s">
        <v>157</v>
      </c>
      <c r="E203" s="184" t="s">
        <v>562</v>
      </c>
      <c r="F203" s="185" t="s">
        <v>563</v>
      </c>
      <c r="G203" s="186" t="s">
        <v>290</v>
      </c>
      <c r="H203" s="187">
        <v>4</v>
      </c>
      <c r="I203" s="188"/>
      <c r="J203" s="189">
        <f t="shared" si="26"/>
        <v>0</v>
      </c>
      <c r="K203" s="185" t="s">
        <v>1</v>
      </c>
      <c r="L203" s="36"/>
      <c r="M203" s="190" t="s">
        <v>1</v>
      </c>
      <c r="N203" s="191" t="s">
        <v>38</v>
      </c>
      <c r="O203" s="68"/>
      <c r="P203" s="192">
        <f t="shared" si="27"/>
        <v>0</v>
      </c>
      <c r="Q203" s="192">
        <v>0</v>
      </c>
      <c r="R203" s="192">
        <f t="shared" si="28"/>
        <v>0</v>
      </c>
      <c r="S203" s="192">
        <v>0</v>
      </c>
      <c r="T203" s="193">
        <f t="shared" si="29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4" t="s">
        <v>255</v>
      </c>
      <c r="AT203" s="194" t="s">
        <v>157</v>
      </c>
      <c r="AU203" s="194" t="s">
        <v>83</v>
      </c>
      <c r="AY203" s="14" t="s">
        <v>155</v>
      </c>
      <c r="BE203" s="195">
        <f t="shared" si="30"/>
        <v>0</v>
      </c>
      <c r="BF203" s="195">
        <f t="shared" si="31"/>
        <v>0</v>
      </c>
      <c r="BG203" s="195">
        <f t="shared" si="32"/>
        <v>0</v>
      </c>
      <c r="BH203" s="195">
        <f t="shared" si="33"/>
        <v>0</v>
      </c>
      <c r="BI203" s="195">
        <f t="shared" si="34"/>
        <v>0</v>
      </c>
      <c r="BJ203" s="14" t="s">
        <v>81</v>
      </c>
      <c r="BK203" s="195">
        <f t="shared" si="35"/>
        <v>0</v>
      </c>
      <c r="BL203" s="14" t="s">
        <v>255</v>
      </c>
      <c r="BM203" s="194" t="s">
        <v>1245</v>
      </c>
    </row>
    <row r="204" spans="1:65" s="2" customFormat="1" ht="24.2" customHeight="1">
      <c r="A204" s="31"/>
      <c r="B204" s="32"/>
      <c r="C204" s="238" t="s">
        <v>386</v>
      </c>
      <c r="D204" s="238" t="s">
        <v>232</v>
      </c>
      <c r="E204" s="239" t="s">
        <v>1246</v>
      </c>
      <c r="F204" s="235" t="s">
        <v>1247</v>
      </c>
      <c r="G204" s="236" t="s">
        <v>290</v>
      </c>
      <c r="H204" s="237">
        <v>4</v>
      </c>
      <c r="I204" s="240"/>
      <c r="J204" s="209">
        <f t="shared" si="26"/>
        <v>0</v>
      </c>
      <c r="K204" s="205" t="s">
        <v>1</v>
      </c>
      <c r="L204" s="210"/>
      <c r="M204" s="211" t="s">
        <v>1</v>
      </c>
      <c r="N204" s="212" t="s">
        <v>38</v>
      </c>
      <c r="O204" s="68"/>
      <c r="P204" s="192">
        <f t="shared" si="27"/>
        <v>0</v>
      </c>
      <c r="Q204" s="192">
        <v>0</v>
      </c>
      <c r="R204" s="192">
        <f t="shared" si="28"/>
        <v>0</v>
      </c>
      <c r="S204" s="192">
        <v>0</v>
      </c>
      <c r="T204" s="193">
        <f t="shared" si="29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4" t="s">
        <v>429</v>
      </c>
      <c r="AT204" s="194" t="s">
        <v>232</v>
      </c>
      <c r="AU204" s="194" t="s">
        <v>83</v>
      </c>
      <c r="AY204" s="14" t="s">
        <v>155</v>
      </c>
      <c r="BE204" s="195">
        <f t="shared" si="30"/>
        <v>0</v>
      </c>
      <c r="BF204" s="195">
        <f t="shared" si="31"/>
        <v>0</v>
      </c>
      <c r="BG204" s="195">
        <f t="shared" si="32"/>
        <v>0</v>
      </c>
      <c r="BH204" s="195">
        <f t="shared" si="33"/>
        <v>0</v>
      </c>
      <c r="BI204" s="195">
        <f t="shared" si="34"/>
        <v>0</v>
      </c>
      <c r="BJ204" s="14" t="s">
        <v>81</v>
      </c>
      <c r="BK204" s="195">
        <f t="shared" si="35"/>
        <v>0</v>
      </c>
      <c r="BL204" s="14" t="s">
        <v>255</v>
      </c>
      <c r="BM204" s="194" t="s">
        <v>400</v>
      </c>
    </row>
    <row r="205" spans="1:65" s="2" customFormat="1" ht="16.5" customHeight="1">
      <c r="A205" s="31"/>
      <c r="B205" s="32"/>
      <c r="C205" s="183" t="s">
        <v>400</v>
      </c>
      <c r="D205" s="183" t="s">
        <v>157</v>
      </c>
      <c r="E205" s="184" t="s">
        <v>567</v>
      </c>
      <c r="F205" s="185" t="s">
        <v>568</v>
      </c>
      <c r="G205" s="186" t="s">
        <v>290</v>
      </c>
      <c r="H205" s="187">
        <v>12</v>
      </c>
      <c r="I205" s="188"/>
      <c r="J205" s="189">
        <f t="shared" si="26"/>
        <v>0</v>
      </c>
      <c r="K205" s="185" t="s">
        <v>1</v>
      </c>
      <c r="L205" s="36"/>
      <c r="M205" s="190" t="s">
        <v>1</v>
      </c>
      <c r="N205" s="191" t="s">
        <v>38</v>
      </c>
      <c r="O205" s="68"/>
      <c r="P205" s="192">
        <f t="shared" si="27"/>
        <v>0</v>
      </c>
      <c r="Q205" s="192">
        <v>0</v>
      </c>
      <c r="R205" s="192">
        <f t="shared" si="28"/>
        <v>0</v>
      </c>
      <c r="S205" s="192">
        <v>0</v>
      </c>
      <c r="T205" s="193">
        <f t="shared" si="29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4" t="s">
        <v>255</v>
      </c>
      <c r="AT205" s="194" t="s">
        <v>157</v>
      </c>
      <c r="AU205" s="194" t="s">
        <v>83</v>
      </c>
      <c r="AY205" s="14" t="s">
        <v>155</v>
      </c>
      <c r="BE205" s="195">
        <f t="shared" si="30"/>
        <v>0</v>
      </c>
      <c r="BF205" s="195">
        <f t="shared" si="31"/>
        <v>0</v>
      </c>
      <c r="BG205" s="195">
        <f t="shared" si="32"/>
        <v>0</v>
      </c>
      <c r="BH205" s="195">
        <f t="shared" si="33"/>
        <v>0</v>
      </c>
      <c r="BI205" s="195">
        <f t="shared" si="34"/>
        <v>0</v>
      </c>
      <c r="BJ205" s="14" t="s">
        <v>81</v>
      </c>
      <c r="BK205" s="195">
        <f t="shared" si="35"/>
        <v>0</v>
      </c>
      <c r="BL205" s="14" t="s">
        <v>255</v>
      </c>
      <c r="BM205" s="194" t="s">
        <v>1248</v>
      </c>
    </row>
    <row r="206" spans="1:65" s="2" customFormat="1" ht="24.2" customHeight="1">
      <c r="A206" s="31"/>
      <c r="B206" s="32"/>
      <c r="C206" s="238" t="s">
        <v>284</v>
      </c>
      <c r="D206" s="238" t="s">
        <v>232</v>
      </c>
      <c r="E206" s="239" t="s">
        <v>570</v>
      </c>
      <c r="F206" s="235" t="s">
        <v>571</v>
      </c>
      <c r="G206" s="236" t="s">
        <v>290</v>
      </c>
      <c r="H206" s="237">
        <v>190</v>
      </c>
      <c r="I206" s="240"/>
      <c r="J206" s="209">
        <f t="shared" si="26"/>
        <v>0</v>
      </c>
      <c r="K206" s="205" t="s">
        <v>1</v>
      </c>
      <c r="L206" s="210"/>
      <c r="M206" s="211" t="s">
        <v>1</v>
      </c>
      <c r="N206" s="212" t="s">
        <v>38</v>
      </c>
      <c r="O206" s="68"/>
      <c r="P206" s="192">
        <f t="shared" si="27"/>
        <v>0</v>
      </c>
      <c r="Q206" s="192">
        <v>0</v>
      </c>
      <c r="R206" s="192">
        <f t="shared" si="28"/>
        <v>0</v>
      </c>
      <c r="S206" s="192">
        <v>0</v>
      </c>
      <c r="T206" s="193">
        <f t="shared" si="29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4" t="s">
        <v>429</v>
      </c>
      <c r="AT206" s="194" t="s">
        <v>232</v>
      </c>
      <c r="AU206" s="194" t="s">
        <v>83</v>
      </c>
      <c r="AY206" s="14" t="s">
        <v>155</v>
      </c>
      <c r="BE206" s="195">
        <f t="shared" si="30"/>
        <v>0</v>
      </c>
      <c r="BF206" s="195">
        <f t="shared" si="31"/>
        <v>0</v>
      </c>
      <c r="BG206" s="195">
        <f t="shared" si="32"/>
        <v>0</v>
      </c>
      <c r="BH206" s="195">
        <f t="shared" si="33"/>
        <v>0</v>
      </c>
      <c r="BI206" s="195">
        <f t="shared" si="34"/>
        <v>0</v>
      </c>
      <c r="BJ206" s="14" t="s">
        <v>81</v>
      </c>
      <c r="BK206" s="195">
        <f t="shared" si="35"/>
        <v>0</v>
      </c>
      <c r="BL206" s="14" t="s">
        <v>255</v>
      </c>
      <c r="BM206" s="194" t="s">
        <v>405</v>
      </c>
    </row>
    <row r="207" spans="1:65" s="2" customFormat="1" ht="33" customHeight="1">
      <c r="A207" s="31"/>
      <c r="B207" s="32"/>
      <c r="C207" s="183" t="s">
        <v>410</v>
      </c>
      <c r="D207" s="183" t="s">
        <v>157</v>
      </c>
      <c r="E207" s="184" t="s">
        <v>1249</v>
      </c>
      <c r="F207" s="185" t="s">
        <v>1250</v>
      </c>
      <c r="G207" s="186" t="s">
        <v>290</v>
      </c>
      <c r="H207" s="187">
        <v>8</v>
      </c>
      <c r="I207" s="188"/>
      <c r="J207" s="189">
        <f t="shared" si="26"/>
        <v>0</v>
      </c>
      <c r="K207" s="185" t="s">
        <v>161</v>
      </c>
      <c r="L207" s="36"/>
      <c r="M207" s="190" t="s">
        <v>1</v>
      </c>
      <c r="N207" s="191" t="s">
        <v>38</v>
      </c>
      <c r="O207" s="68"/>
      <c r="P207" s="192">
        <f t="shared" si="27"/>
        <v>0</v>
      </c>
      <c r="Q207" s="192">
        <v>0</v>
      </c>
      <c r="R207" s="192">
        <f t="shared" si="28"/>
        <v>0</v>
      </c>
      <c r="S207" s="192">
        <v>0</v>
      </c>
      <c r="T207" s="193">
        <f t="shared" si="29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4" t="s">
        <v>255</v>
      </c>
      <c r="AT207" s="194" t="s">
        <v>157</v>
      </c>
      <c r="AU207" s="194" t="s">
        <v>83</v>
      </c>
      <c r="AY207" s="14" t="s">
        <v>155</v>
      </c>
      <c r="BE207" s="195">
        <f t="shared" si="30"/>
        <v>0</v>
      </c>
      <c r="BF207" s="195">
        <f t="shared" si="31"/>
        <v>0</v>
      </c>
      <c r="BG207" s="195">
        <f t="shared" si="32"/>
        <v>0</v>
      </c>
      <c r="BH207" s="195">
        <f t="shared" si="33"/>
        <v>0</v>
      </c>
      <c r="BI207" s="195">
        <f t="shared" si="34"/>
        <v>0</v>
      </c>
      <c r="BJ207" s="14" t="s">
        <v>81</v>
      </c>
      <c r="BK207" s="195">
        <f t="shared" si="35"/>
        <v>0</v>
      </c>
      <c r="BL207" s="14" t="s">
        <v>255</v>
      </c>
      <c r="BM207" s="194" t="s">
        <v>424</v>
      </c>
    </row>
    <row r="208" spans="1:65" s="2" customFormat="1">
      <c r="A208" s="31"/>
      <c r="B208" s="32"/>
      <c r="C208" s="33"/>
      <c r="D208" s="196" t="s">
        <v>163</v>
      </c>
      <c r="E208" s="33"/>
      <c r="F208" s="197" t="s">
        <v>1251</v>
      </c>
      <c r="G208" s="33"/>
      <c r="H208" s="33"/>
      <c r="I208" s="198"/>
      <c r="J208" s="33"/>
      <c r="K208" s="33"/>
      <c r="L208" s="36"/>
      <c r="M208" s="199"/>
      <c r="N208" s="200"/>
      <c r="O208" s="68"/>
      <c r="P208" s="68"/>
      <c r="Q208" s="68"/>
      <c r="R208" s="68"/>
      <c r="S208" s="68"/>
      <c r="T208" s="69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4" t="s">
        <v>163</v>
      </c>
      <c r="AU208" s="14" t="s">
        <v>83</v>
      </c>
    </row>
    <row r="209" spans="1:65" s="2" customFormat="1" ht="24.2" customHeight="1">
      <c r="A209" s="31"/>
      <c r="B209" s="32"/>
      <c r="C209" s="203" t="s">
        <v>295</v>
      </c>
      <c r="D209" s="203" t="s">
        <v>232</v>
      </c>
      <c r="E209" s="204" t="s">
        <v>1252</v>
      </c>
      <c r="F209" s="205" t="s">
        <v>1253</v>
      </c>
      <c r="G209" s="206" t="s">
        <v>334</v>
      </c>
      <c r="H209" s="207">
        <v>8</v>
      </c>
      <c r="I209" s="208"/>
      <c r="J209" s="209">
        <f>ROUND(I209*H209,2)</f>
        <v>0</v>
      </c>
      <c r="K209" s="205" t="s">
        <v>1</v>
      </c>
      <c r="L209" s="210"/>
      <c r="M209" s="211" t="s">
        <v>1</v>
      </c>
      <c r="N209" s="212" t="s">
        <v>38</v>
      </c>
      <c r="O209" s="68"/>
      <c r="P209" s="192">
        <f>O209*H209</f>
        <v>0</v>
      </c>
      <c r="Q209" s="192">
        <v>0</v>
      </c>
      <c r="R209" s="192">
        <f>Q209*H209</f>
        <v>0</v>
      </c>
      <c r="S209" s="192">
        <v>0</v>
      </c>
      <c r="T209" s="193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4" t="s">
        <v>429</v>
      </c>
      <c r="AT209" s="194" t="s">
        <v>232</v>
      </c>
      <c r="AU209" s="194" t="s">
        <v>83</v>
      </c>
      <c r="AY209" s="14" t="s">
        <v>155</v>
      </c>
      <c r="BE209" s="195">
        <f>IF(N209="základní",J209,0)</f>
        <v>0</v>
      </c>
      <c r="BF209" s="195">
        <f>IF(N209="snížená",J209,0)</f>
        <v>0</v>
      </c>
      <c r="BG209" s="195">
        <f>IF(N209="zákl. přenesená",J209,0)</f>
        <v>0</v>
      </c>
      <c r="BH209" s="195">
        <f>IF(N209="sníž. přenesená",J209,0)</f>
        <v>0</v>
      </c>
      <c r="BI209" s="195">
        <f>IF(N209="nulová",J209,0)</f>
        <v>0</v>
      </c>
      <c r="BJ209" s="14" t="s">
        <v>81</v>
      </c>
      <c r="BK209" s="195">
        <f>ROUND(I209*H209,2)</f>
        <v>0</v>
      </c>
      <c r="BL209" s="14" t="s">
        <v>255</v>
      </c>
      <c r="BM209" s="194" t="s">
        <v>430</v>
      </c>
    </row>
    <row r="210" spans="1:65" s="2" customFormat="1" ht="33" customHeight="1">
      <c r="A210" s="31"/>
      <c r="B210" s="32"/>
      <c r="C210" s="183" t="s">
        <v>426</v>
      </c>
      <c r="D210" s="183" t="s">
        <v>157</v>
      </c>
      <c r="E210" s="184" t="s">
        <v>1254</v>
      </c>
      <c r="F210" s="185" t="s">
        <v>1255</v>
      </c>
      <c r="G210" s="186" t="s">
        <v>290</v>
      </c>
      <c r="H210" s="187">
        <v>6</v>
      </c>
      <c r="I210" s="188"/>
      <c r="J210" s="189">
        <f>ROUND(I210*H210,2)</f>
        <v>0</v>
      </c>
      <c r="K210" s="185" t="s">
        <v>161</v>
      </c>
      <c r="L210" s="36"/>
      <c r="M210" s="190" t="s">
        <v>1</v>
      </c>
      <c r="N210" s="191" t="s">
        <v>38</v>
      </c>
      <c r="O210" s="68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4" t="s">
        <v>255</v>
      </c>
      <c r="AT210" s="194" t="s">
        <v>157</v>
      </c>
      <c r="AU210" s="194" t="s">
        <v>83</v>
      </c>
      <c r="AY210" s="14" t="s">
        <v>155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14" t="s">
        <v>81</v>
      </c>
      <c r="BK210" s="195">
        <f>ROUND(I210*H210,2)</f>
        <v>0</v>
      </c>
      <c r="BL210" s="14" t="s">
        <v>255</v>
      </c>
      <c r="BM210" s="194" t="s">
        <v>436</v>
      </c>
    </row>
    <row r="211" spans="1:65" s="2" customFormat="1">
      <c r="A211" s="31"/>
      <c r="B211" s="32"/>
      <c r="C211" s="33"/>
      <c r="D211" s="196" t="s">
        <v>163</v>
      </c>
      <c r="E211" s="33"/>
      <c r="F211" s="197" t="s">
        <v>1256</v>
      </c>
      <c r="G211" s="33"/>
      <c r="H211" s="33"/>
      <c r="I211" s="198"/>
      <c r="J211" s="33"/>
      <c r="K211" s="33"/>
      <c r="L211" s="36"/>
      <c r="M211" s="199"/>
      <c r="N211" s="200"/>
      <c r="O211" s="68"/>
      <c r="P211" s="68"/>
      <c r="Q211" s="68"/>
      <c r="R211" s="68"/>
      <c r="S211" s="68"/>
      <c r="T211" s="69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T211" s="14" t="s">
        <v>163</v>
      </c>
      <c r="AU211" s="14" t="s">
        <v>83</v>
      </c>
    </row>
    <row r="212" spans="1:65" s="2" customFormat="1" ht="24.2" customHeight="1">
      <c r="A212" s="31"/>
      <c r="B212" s="32"/>
      <c r="C212" s="203" t="s">
        <v>300</v>
      </c>
      <c r="D212" s="203" t="s">
        <v>232</v>
      </c>
      <c r="E212" s="204" t="s">
        <v>1257</v>
      </c>
      <c r="F212" s="205" t="s">
        <v>1258</v>
      </c>
      <c r="G212" s="206" t="s">
        <v>334</v>
      </c>
      <c r="H212" s="207">
        <v>6</v>
      </c>
      <c r="I212" s="208"/>
      <c r="J212" s="209">
        <f>ROUND(I212*H212,2)</f>
        <v>0</v>
      </c>
      <c r="K212" s="205" t="s">
        <v>1</v>
      </c>
      <c r="L212" s="210"/>
      <c r="M212" s="211" t="s">
        <v>1</v>
      </c>
      <c r="N212" s="212" t="s">
        <v>38</v>
      </c>
      <c r="O212" s="68"/>
      <c r="P212" s="192">
        <f>O212*H212</f>
        <v>0</v>
      </c>
      <c r="Q212" s="192">
        <v>0</v>
      </c>
      <c r="R212" s="192">
        <f>Q212*H212</f>
        <v>0</v>
      </c>
      <c r="S212" s="192">
        <v>0</v>
      </c>
      <c r="T212" s="193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4" t="s">
        <v>429</v>
      </c>
      <c r="AT212" s="194" t="s">
        <v>232</v>
      </c>
      <c r="AU212" s="194" t="s">
        <v>83</v>
      </c>
      <c r="AY212" s="14" t="s">
        <v>155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14" t="s">
        <v>81</v>
      </c>
      <c r="BK212" s="195">
        <f>ROUND(I212*H212,2)</f>
        <v>0</v>
      </c>
      <c r="BL212" s="14" t="s">
        <v>255</v>
      </c>
      <c r="BM212" s="194" t="s">
        <v>442</v>
      </c>
    </row>
    <row r="213" spans="1:65" s="2" customFormat="1" ht="48.75">
      <c r="A213" s="31"/>
      <c r="B213" s="32"/>
      <c r="C213" s="33"/>
      <c r="D213" s="201" t="s">
        <v>168</v>
      </c>
      <c r="E213" s="33"/>
      <c r="F213" s="202" t="s">
        <v>1259</v>
      </c>
      <c r="G213" s="33"/>
      <c r="H213" s="33"/>
      <c r="I213" s="198"/>
      <c r="J213" s="33"/>
      <c r="K213" s="33"/>
      <c r="L213" s="36"/>
      <c r="M213" s="199"/>
      <c r="N213" s="200"/>
      <c r="O213" s="68"/>
      <c r="P213" s="68"/>
      <c r="Q213" s="68"/>
      <c r="R213" s="68"/>
      <c r="S213" s="68"/>
      <c r="T213" s="69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T213" s="14" t="s">
        <v>168</v>
      </c>
      <c r="AU213" s="14" t="s">
        <v>83</v>
      </c>
    </row>
    <row r="214" spans="1:65" s="2" customFormat="1" ht="24.2" customHeight="1">
      <c r="A214" s="31"/>
      <c r="B214" s="32"/>
      <c r="C214" s="183" t="s">
        <v>439</v>
      </c>
      <c r="D214" s="183" t="s">
        <v>157</v>
      </c>
      <c r="E214" s="184" t="s">
        <v>1260</v>
      </c>
      <c r="F214" s="185" t="s">
        <v>1261</v>
      </c>
      <c r="G214" s="186" t="s">
        <v>290</v>
      </c>
      <c r="H214" s="187">
        <v>10</v>
      </c>
      <c r="I214" s="188"/>
      <c r="J214" s="189">
        <f>ROUND(I214*H214,2)</f>
        <v>0</v>
      </c>
      <c r="K214" s="185" t="s">
        <v>161</v>
      </c>
      <c r="L214" s="36"/>
      <c r="M214" s="190" t="s">
        <v>1</v>
      </c>
      <c r="N214" s="191" t="s">
        <v>38</v>
      </c>
      <c r="O214" s="68"/>
      <c r="P214" s="192">
        <f>O214*H214</f>
        <v>0</v>
      </c>
      <c r="Q214" s="192">
        <v>0</v>
      </c>
      <c r="R214" s="192">
        <f>Q214*H214</f>
        <v>0</v>
      </c>
      <c r="S214" s="192">
        <v>0</v>
      </c>
      <c r="T214" s="193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4" t="s">
        <v>255</v>
      </c>
      <c r="AT214" s="194" t="s">
        <v>157</v>
      </c>
      <c r="AU214" s="194" t="s">
        <v>83</v>
      </c>
      <c r="AY214" s="14" t="s">
        <v>155</v>
      </c>
      <c r="BE214" s="195">
        <f>IF(N214="základní",J214,0)</f>
        <v>0</v>
      </c>
      <c r="BF214" s="195">
        <f>IF(N214="snížená",J214,0)</f>
        <v>0</v>
      </c>
      <c r="BG214" s="195">
        <f>IF(N214="zákl. přenesená",J214,0)</f>
        <v>0</v>
      </c>
      <c r="BH214" s="195">
        <f>IF(N214="sníž. přenesená",J214,0)</f>
        <v>0</v>
      </c>
      <c r="BI214" s="195">
        <f>IF(N214="nulová",J214,0)</f>
        <v>0</v>
      </c>
      <c r="BJ214" s="14" t="s">
        <v>81</v>
      </c>
      <c r="BK214" s="195">
        <f>ROUND(I214*H214,2)</f>
        <v>0</v>
      </c>
      <c r="BL214" s="14" t="s">
        <v>255</v>
      </c>
      <c r="BM214" s="194" t="s">
        <v>450</v>
      </c>
    </row>
    <row r="215" spans="1:65" s="2" customFormat="1">
      <c r="A215" s="31"/>
      <c r="B215" s="32"/>
      <c r="C215" s="33"/>
      <c r="D215" s="196" t="s">
        <v>163</v>
      </c>
      <c r="E215" s="33"/>
      <c r="F215" s="197" t="s">
        <v>1262</v>
      </c>
      <c r="G215" s="33"/>
      <c r="H215" s="33"/>
      <c r="I215" s="198"/>
      <c r="J215" s="33"/>
      <c r="K215" s="33"/>
      <c r="L215" s="36"/>
      <c r="M215" s="199"/>
      <c r="N215" s="200"/>
      <c r="O215" s="68"/>
      <c r="P215" s="68"/>
      <c r="Q215" s="68"/>
      <c r="R215" s="68"/>
      <c r="S215" s="68"/>
      <c r="T215" s="69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T215" s="14" t="s">
        <v>163</v>
      </c>
      <c r="AU215" s="14" t="s">
        <v>83</v>
      </c>
    </row>
    <row r="216" spans="1:65" s="2" customFormat="1" ht="24.2" customHeight="1">
      <c r="A216" s="31"/>
      <c r="B216" s="32"/>
      <c r="C216" s="203" t="s">
        <v>304</v>
      </c>
      <c r="D216" s="203" t="s">
        <v>232</v>
      </c>
      <c r="E216" s="204" t="s">
        <v>1263</v>
      </c>
      <c r="F216" s="205" t="s">
        <v>1264</v>
      </c>
      <c r="G216" s="206" t="s">
        <v>290</v>
      </c>
      <c r="H216" s="207">
        <v>10</v>
      </c>
      <c r="I216" s="208"/>
      <c r="J216" s="209">
        <f>ROUND(I216*H216,2)</f>
        <v>0</v>
      </c>
      <c r="K216" s="205" t="s">
        <v>161</v>
      </c>
      <c r="L216" s="210"/>
      <c r="M216" s="211" t="s">
        <v>1</v>
      </c>
      <c r="N216" s="212" t="s">
        <v>38</v>
      </c>
      <c r="O216" s="68"/>
      <c r="P216" s="192">
        <f>O216*H216</f>
        <v>0</v>
      </c>
      <c r="Q216" s="192">
        <v>0</v>
      </c>
      <c r="R216" s="192">
        <f>Q216*H216</f>
        <v>0</v>
      </c>
      <c r="S216" s="192">
        <v>0</v>
      </c>
      <c r="T216" s="193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4" t="s">
        <v>429</v>
      </c>
      <c r="AT216" s="194" t="s">
        <v>232</v>
      </c>
      <c r="AU216" s="194" t="s">
        <v>83</v>
      </c>
      <c r="AY216" s="14" t="s">
        <v>155</v>
      </c>
      <c r="BE216" s="195">
        <f>IF(N216="základní",J216,0)</f>
        <v>0</v>
      </c>
      <c r="BF216" s="195">
        <f>IF(N216="snížená",J216,0)</f>
        <v>0</v>
      </c>
      <c r="BG216" s="195">
        <f>IF(N216="zákl. přenesená",J216,0)</f>
        <v>0</v>
      </c>
      <c r="BH216" s="195">
        <f>IF(N216="sníž. přenesená",J216,0)</f>
        <v>0</v>
      </c>
      <c r="BI216" s="195">
        <f>IF(N216="nulová",J216,0)</f>
        <v>0</v>
      </c>
      <c r="BJ216" s="14" t="s">
        <v>81</v>
      </c>
      <c r="BK216" s="195">
        <f>ROUND(I216*H216,2)</f>
        <v>0</v>
      </c>
      <c r="BL216" s="14" t="s">
        <v>255</v>
      </c>
      <c r="BM216" s="194" t="s">
        <v>456</v>
      </c>
    </row>
    <row r="217" spans="1:65" s="2" customFormat="1" ht="24.2" customHeight="1">
      <c r="A217" s="31"/>
      <c r="B217" s="32"/>
      <c r="C217" s="183" t="s">
        <v>453</v>
      </c>
      <c r="D217" s="183" t="s">
        <v>157</v>
      </c>
      <c r="E217" s="184" t="s">
        <v>1265</v>
      </c>
      <c r="F217" s="185" t="s">
        <v>1266</v>
      </c>
      <c r="G217" s="186" t="s">
        <v>290</v>
      </c>
      <c r="H217" s="187">
        <v>6</v>
      </c>
      <c r="I217" s="188"/>
      <c r="J217" s="189">
        <f>ROUND(I217*H217,2)</f>
        <v>0</v>
      </c>
      <c r="K217" s="185" t="s">
        <v>161</v>
      </c>
      <c r="L217" s="36"/>
      <c r="M217" s="190" t="s">
        <v>1</v>
      </c>
      <c r="N217" s="191" t="s">
        <v>38</v>
      </c>
      <c r="O217" s="68"/>
      <c r="P217" s="192">
        <f>O217*H217</f>
        <v>0</v>
      </c>
      <c r="Q217" s="192">
        <v>0</v>
      </c>
      <c r="R217" s="192">
        <f>Q217*H217</f>
        <v>0</v>
      </c>
      <c r="S217" s="192">
        <v>0</v>
      </c>
      <c r="T217" s="193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4" t="s">
        <v>255</v>
      </c>
      <c r="AT217" s="194" t="s">
        <v>157</v>
      </c>
      <c r="AU217" s="194" t="s">
        <v>83</v>
      </c>
      <c r="AY217" s="14" t="s">
        <v>155</v>
      </c>
      <c r="BE217" s="195">
        <f>IF(N217="základní",J217,0)</f>
        <v>0</v>
      </c>
      <c r="BF217" s="195">
        <f>IF(N217="snížená",J217,0)</f>
        <v>0</v>
      </c>
      <c r="BG217" s="195">
        <f>IF(N217="zákl. přenesená",J217,0)</f>
        <v>0</v>
      </c>
      <c r="BH217" s="195">
        <f>IF(N217="sníž. přenesená",J217,0)</f>
        <v>0</v>
      </c>
      <c r="BI217" s="195">
        <f>IF(N217="nulová",J217,0)</f>
        <v>0</v>
      </c>
      <c r="BJ217" s="14" t="s">
        <v>81</v>
      </c>
      <c r="BK217" s="195">
        <f>ROUND(I217*H217,2)</f>
        <v>0</v>
      </c>
      <c r="BL217" s="14" t="s">
        <v>255</v>
      </c>
      <c r="BM217" s="194" t="s">
        <v>461</v>
      </c>
    </row>
    <row r="218" spans="1:65" s="2" customFormat="1">
      <c r="A218" s="31"/>
      <c r="B218" s="32"/>
      <c r="C218" s="33"/>
      <c r="D218" s="196" t="s">
        <v>163</v>
      </c>
      <c r="E218" s="33"/>
      <c r="F218" s="197" t="s">
        <v>1267</v>
      </c>
      <c r="G218" s="33"/>
      <c r="H218" s="33"/>
      <c r="I218" s="198"/>
      <c r="J218" s="33"/>
      <c r="K218" s="33"/>
      <c r="L218" s="36"/>
      <c r="M218" s="199"/>
      <c r="N218" s="200"/>
      <c r="O218" s="68"/>
      <c r="P218" s="68"/>
      <c r="Q218" s="68"/>
      <c r="R218" s="68"/>
      <c r="S218" s="68"/>
      <c r="T218" s="69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T218" s="14" t="s">
        <v>163</v>
      </c>
      <c r="AU218" s="14" t="s">
        <v>83</v>
      </c>
    </row>
    <row r="219" spans="1:65" s="2" customFormat="1" ht="24.2" customHeight="1">
      <c r="A219" s="31"/>
      <c r="B219" s="32"/>
      <c r="C219" s="203" t="s">
        <v>308</v>
      </c>
      <c r="D219" s="203" t="s">
        <v>232</v>
      </c>
      <c r="E219" s="204" t="s">
        <v>1268</v>
      </c>
      <c r="F219" s="205" t="s">
        <v>1269</v>
      </c>
      <c r="G219" s="206" t="s">
        <v>290</v>
      </c>
      <c r="H219" s="207">
        <v>6</v>
      </c>
      <c r="I219" s="208"/>
      <c r="J219" s="209">
        <f>ROUND(I219*H219,2)</f>
        <v>0</v>
      </c>
      <c r="K219" s="205" t="s">
        <v>161</v>
      </c>
      <c r="L219" s="210"/>
      <c r="M219" s="211" t="s">
        <v>1</v>
      </c>
      <c r="N219" s="212" t="s">
        <v>38</v>
      </c>
      <c r="O219" s="68"/>
      <c r="P219" s="192">
        <f>O219*H219</f>
        <v>0</v>
      </c>
      <c r="Q219" s="192">
        <v>0</v>
      </c>
      <c r="R219" s="192">
        <f>Q219*H219</f>
        <v>0</v>
      </c>
      <c r="S219" s="192">
        <v>0</v>
      </c>
      <c r="T219" s="193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4" t="s">
        <v>429</v>
      </c>
      <c r="AT219" s="194" t="s">
        <v>232</v>
      </c>
      <c r="AU219" s="194" t="s">
        <v>83</v>
      </c>
      <c r="AY219" s="14" t="s">
        <v>155</v>
      </c>
      <c r="BE219" s="195">
        <f>IF(N219="základní",J219,0)</f>
        <v>0</v>
      </c>
      <c r="BF219" s="195">
        <f>IF(N219="snížená",J219,0)</f>
        <v>0</v>
      </c>
      <c r="BG219" s="195">
        <f>IF(N219="zákl. přenesená",J219,0)</f>
        <v>0</v>
      </c>
      <c r="BH219" s="195">
        <f>IF(N219="sníž. přenesená",J219,0)</f>
        <v>0</v>
      </c>
      <c r="BI219" s="195">
        <f>IF(N219="nulová",J219,0)</f>
        <v>0</v>
      </c>
      <c r="BJ219" s="14" t="s">
        <v>81</v>
      </c>
      <c r="BK219" s="195">
        <f>ROUND(I219*H219,2)</f>
        <v>0</v>
      </c>
      <c r="BL219" s="14" t="s">
        <v>255</v>
      </c>
      <c r="BM219" s="194" t="s">
        <v>466</v>
      </c>
    </row>
    <row r="220" spans="1:65" s="2" customFormat="1" ht="24.2" customHeight="1">
      <c r="A220" s="31"/>
      <c r="B220" s="32"/>
      <c r="C220" s="183" t="s">
        <v>463</v>
      </c>
      <c r="D220" s="183" t="s">
        <v>157</v>
      </c>
      <c r="E220" s="184" t="s">
        <v>1270</v>
      </c>
      <c r="F220" s="185" t="s">
        <v>1271</v>
      </c>
      <c r="G220" s="186" t="s">
        <v>263</v>
      </c>
      <c r="H220" s="187">
        <v>60</v>
      </c>
      <c r="I220" s="188"/>
      <c r="J220" s="189">
        <f>ROUND(I220*H220,2)</f>
        <v>0</v>
      </c>
      <c r="K220" s="185" t="s">
        <v>161</v>
      </c>
      <c r="L220" s="36"/>
      <c r="M220" s="190" t="s">
        <v>1</v>
      </c>
      <c r="N220" s="191" t="s">
        <v>38</v>
      </c>
      <c r="O220" s="68"/>
      <c r="P220" s="192">
        <f>O220*H220</f>
        <v>0</v>
      </c>
      <c r="Q220" s="192">
        <v>0</v>
      </c>
      <c r="R220" s="192">
        <f>Q220*H220</f>
        <v>0</v>
      </c>
      <c r="S220" s="192">
        <v>0</v>
      </c>
      <c r="T220" s="193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4" t="s">
        <v>255</v>
      </c>
      <c r="AT220" s="194" t="s">
        <v>157</v>
      </c>
      <c r="AU220" s="194" t="s">
        <v>83</v>
      </c>
      <c r="AY220" s="14" t="s">
        <v>155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14" t="s">
        <v>81</v>
      </c>
      <c r="BK220" s="195">
        <f>ROUND(I220*H220,2)</f>
        <v>0</v>
      </c>
      <c r="BL220" s="14" t="s">
        <v>255</v>
      </c>
      <c r="BM220" s="194" t="s">
        <v>470</v>
      </c>
    </row>
    <row r="221" spans="1:65" s="2" customFormat="1">
      <c r="A221" s="31"/>
      <c r="B221" s="32"/>
      <c r="C221" s="33"/>
      <c r="D221" s="196" t="s">
        <v>163</v>
      </c>
      <c r="E221" s="33"/>
      <c r="F221" s="197" t="s">
        <v>1272</v>
      </c>
      <c r="G221" s="33"/>
      <c r="H221" s="33"/>
      <c r="I221" s="198"/>
      <c r="J221" s="33"/>
      <c r="K221" s="33"/>
      <c r="L221" s="36"/>
      <c r="M221" s="199"/>
      <c r="N221" s="200"/>
      <c r="O221" s="68"/>
      <c r="P221" s="68"/>
      <c r="Q221" s="68"/>
      <c r="R221" s="68"/>
      <c r="S221" s="68"/>
      <c r="T221" s="69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T221" s="14" t="s">
        <v>163</v>
      </c>
      <c r="AU221" s="14" t="s">
        <v>83</v>
      </c>
    </row>
    <row r="222" spans="1:65" s="2" customFormat="1" ht="48.75">
      <c r="A222" s="31"/>
      <c r="B222" s="32"/>
      <c r="C222" s="33"/>
      <c r="D222" s="201" t="s">
        <v>168</v>
      </c>
      <c r="E222" s="33"/>
      <c r="F222" s="202" t="s">
        <v>1273</v>
      </c>
      <c r="G222" s="33"/>
      <c r="H222" s="33"/>
      <c r="I222" s="198"/>
      <c r="J222" s="33"/>
      <c r="K222" s="33"/>
      <c r="L222" s="36"/>
      <c r="M222" s="199"/>
      <c r="N222" s="200"/>
      <c r="O222" s="68"/>
      <c r="P222" s="68"/>
      <c r="Q222" s="68"/>
      <c r="R222" s="68"/>
      <c r="S222" s="68"/>
      <c r="T222" s="69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T222" s="14" t="s">
        <v>168</v>
      </c>
      <c r="AU222" s="14" t="s">
        <v>83</v>
      </c>
    </row>
    <row r="223" spans="1:65" s="2" customFormat="1" ht="16.5" customHeight="1">
      <c r="A223" s="31"/>
      <c r="B223" s="32"/>
      <c r="C223" s="203" t="s">
        <v>315</v>
      </c>
      <c r="D223" s="203" t="s">
        <v>232</v>
      </c>
      <c r="E223" s="204" t="s">
        <v>1274</v>
      </c>
      <c r="F223" s="205" t="s">
        <v>1275</v>
      </c>
      <c r="G223" s="206" t="s">
        <v>290</v>
      </c>
      <c r="H223" s="207">
        <v>4</v>
      </c>
      <c r="I223" s="208"/>
      <c r="J223" s="209">
        <f>ROUND(I223*H223,2)</f>
        <v>0</v>
      </c>
      <c r="K223" s="205" t="s">
        <v>1</v>
      </c>
      <c r="L223" s="210"/>
      <c r="M223" s="211" t="s">
        <v>1</v>
      </c>
      <c r="N223" s="212" t="s">
        <v>38</v>
      </c>
      <c r="O223" s="68"/>
      <c r="P223" s="192">
        <f>O223*H223</f>
        <v>0</v>
      </c>
      <c r="Q223" s="192">
        <v>0</v>
      </c>
      <c r="R223" s="192">
        <f>Q223*H223</f>
        <v>0</v>
      </c>
      <c r="S223" s="192">
        <v>0</v>
      </c>
      <c r="T223" s="193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4" t="s">
        <v>429</v>
      </c>
      <c r="AT223" s="194" t="s">
        <v>232</v>
      </c>
      <c r="AU223" s="194" t="s">
        <v>83</v>
      </c>
      <c r="AY223" s="14" t="s">
        <v>155</v>
      </c>
      <c r="BE223" s="195">
        <f>IF(N223="základní",J223,0)</f>
        <v>0</v>
      </c>
      <c r="BF223" s="195">
        <f>IF(N223="snížená",J223,0)</f>
        <v>0</v>
      </c>
      <c r="BG223" s="195">
        <f>IF(N223="zákl. přenesená",J223,0)</f>
        <v>0</v>
      </c>
      <c r="BH223" s="195">
        <f>IF(N223="sníž. přenesená",J223,0)</f>
        <v>0</v>
      </c>
      <c r="BI223" s="195">
        <f>IF(N223="nulová",J223,0)</f>
        <v>0</v>
      </c>
      <c r="BJ223" s="14" t="s">
        <v>81</v>
      </c>
      <c r="BK223" s="195">
        <f>ROUND(I223*H223,2)</f>
        <v>0</v>
      </c>
      <c r="BL223" s="14" t="s">
        <v>255</v>
      </c>
      <c r="BM223" s="194" t="s">
        <v>478</v>
      </c>
    </row>
    <row r="224" spans="1:65" s="2" customFormat="1" ht="24.2" customHeight="1">
      <c r="A224" s="31"/>
      <c r="B224" s="32"/>
      <c r="C224" s="183" t="s">
        <v>475</v>
      </c>
      <c r="D224" s="183" t="s">
        <v>157</v>
      </c>
      <c r="E224" s="184" t="s">
        <v>1276</v>
      </c>
      <c r="F224" s="185" t="s">
        <v>1277</v>
      </c>
      <c r="G224" s="186" t="s">
        <v>263</v>
      </c>
      <c r="H224" s="187">
        <v>100</v>
      </c>
      <c r="I224" s="188"/>
      <c r="J224" s="189">
        <f>ROUND(I224*H224,2)</f>
        <v>0</v>
      </c>
      <c r="K224" s="185" t="s">
        <v>161</v>
      </c>
      <c r="L224" s="36"/>
      <c r="M224" s="190" t="s">
        <v>1</v>
      </c>
      <c r="N224" s="191" t="s">
        <v>38</v>
      </c>
      <c r="O224" s="68"/>
      <c r="P224" s="192">
        <f>O224*H224</f>
        <v>0</v>
      </c>
      <c r="Q224" s="192">
        <v>0</v>
      </c>
      <c r="R224" s="192">
        <f>Q224*H224</f>
        <v>0</v>
      </c>
      <c r="S224" s="192">
        <v>0</v>
      </c>
      <c r="T224" s="193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4" t="s">
        <v>255</v>
      </c>
      <c r="AT224" s="194" t="s">
        <v>157</v>
      </c>
      <c r="AU224" s="194" t="s">
        <v>83</v>
      </c>
      <c r="AY224" s="14" t="s">
        <v>155</v>
      </c>
      <c r="BE224" s="195">
        <f>IF(N224="základní",J224,0)</f>
        <v>0</v>
      </c>
      <c r="BF224" s="195">
        <f>IF(N224="snížená",J224,0)</f>
        <v>0</v>
      </c>
      <c r="BG224" s="195">
        <f>IF(N224="zákl. přenesená",J224,0)</f>
        <v>0</v>
      </c>
      <c r="BH224" s="195">
        <f>IF(N224="sníž. přenesená",J224,0)</f>
        <v>0</v>
      </c>
      <c r="BI224" s="195">
        <f>IF(N224="nulová",J224,0)</f>
        <v>0</v>
      </c>
      <c r="BJ224" s="14" t="s">
        <v>81</v>
      </c>
      <c r="BK224" s="195">
        <f>ROUND(I224*H224,2)</f>
        <v>0</v>
      </c>
      <c r="BL224" s="14" t="s">
        <v>255</v>
      </c>
      <c r="BM224" s="194" t="s">
        <v>482</v>
      </c>
    </row>
    <row r="225" spans="1:65" s="2" customFormat="1">
      <c r="A225" s="31"/>
      <c r="B225" s="32"/>
      <c r="C225" s="33"/>
      <c r="D225" s="196" t="s">
        <v>163</v>
      </c>
      <c r="E225" s="33"/>
      <c r="F225" s="197" t="s">
        <v>1278</v>
      </c>
      <c r="G225" s="33"/>
      <c r="H225" s="33"/>
      <c r="I225" s="198"/>
      <c r="J225" s="33"/>
      <c r="K225" s="33"/>
      <c r="L225" s="36"/>
      <c r="M225" s="199"/>
      <c r="N225" s="200"/>
      <c r="O225" s="68"/>
      <c r="P225" s="68"/>
      <c r="Q225" s="68"/>
      <c r="R225" s="68"/>
      <c r="S225" s="68"/>
      <c r="T225" s="69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T225" s="14" t="s">
        <v>163</v>
      </c>
      <c r="AU225" s="14" t="s">
        <v>83</v>
      </c>
    </row>
    <row r="226" spans="1:65" s="2" customFormat="1" ht="24.2" customHeight="1">
      <c r="A226" s="31"/>
      <c r="B226" s="32"/>
      <c r="C226" s="203" t="s">
        <v>321</v>
      </c>
      <c r="D226" s="203" t="s">
        <v>232</v>
      </c>
      <c r="E226" s="204" t="s">
        <v>1279</v>
      </c>
      <c r="F226" s="205" t="s">
        <v>1280</v>
      </c>
      <c r="G226" s="206" t="s">
        <v>173</v>
      </c>
      <c r="H226" s="207">
        <v>2.5</v>
      </c>
      <c r="I226" s="208"/>
      <c r="J226" s="209">
        <f>ROUND(I226*H226,2)</f>
        <v>0</v>
      </c>
      <c r="K226" s="205" t="s">
        <v>161</v>
      </c>
      <c r="L226" s="210"/>
      <c r="M226" s="211" t="s">
        <v>1</v>
      </c>
      <c r="N226" s="212" t="s">
        <v>38</v>
      </c>
      <c r="O226" s="68"/>
      <c r="P226" s="192">
        <f>O226*H226</f>
        <v>0</v>
      </c>
      <c r="Q226" s="192">
        <v>0</v>
      </c>
      <c r="R226" s="192">
        <f>Q226*H226</f>
        <v>0</v>
      </c>
      <c r="S226" s="192">
        <v>0</v>
      </c>
      <c r="T226" s="193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4" t="s">
        <v>429</v>
      </c>
      <c r="AT226" s="194" t="s">
        <v>232</v>
      </c>
      <c r="AU226" s="194" t="s">
        <v>83</v>
      </c>
      <c r="AY226" s="14" t="s">
        <v>155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14" t="s">
        <v>81</v>
      </c>
      <c r="BK226" s="195">
        <f>ROUND(I226*H226,2)</f>
        <v>0</v>
      </c>
      <c r="BL226" s="14" t="s">
        <v>255</v>
      </c>
      <c r="BM226" s="194" t="s">
        <v>487</v>
      </c>
    </row>
    <row r="227" spans="1:65" s="2" customFormat="1" ht="24.2" customHeight="1">
      <c r="A227" s="31"/>
      <c r="B227" s="32"/>
      <c r="C227" s="203" t="s">
        <v>857</v>
      </c>
      <c r="D227" s="203" t="s">
        <v>232</v>
      </c>
      <c r="E227" s="204" t="s">
        <v>1281</v>
      </c>
      <c r="F227" s="205" t="s">
        <v>1282</v>
      </c>
      <c r="G227" s="206" t="s">
        <v>173</v>
      </c>
      <c r="H227" s="207">
        <v>12</v>
      </c>
      <c r="I227" s="208"/>
      <c r="J227" s="209">
        <f>ROUND(I227*H227,2)</f>
        <v>0</v>
      </c>
      <c r="K227" s="205" t="s">
        <v>357</v>
      </c>
      <c r="L227" s="210"/>
      <c r="M227" s="211" t="s">
        <v>1</v>
      </c>
      <c r="N227" s="212" t="s">
        <v>38</v>
      </c>
      <c r="O227" s="68"/>
      <c r="P227" s="192">
        <f>O227*H227</f>
        <v>0</v>
      </c>
      <c r="Q227" s="192">
        <v>9.2499999999999995E-3</v>
      </c>
      <c r="R227" s="192">
        <f>Q227*H227</f>
        <v>0.11099999999999999</v>
      </c>
      <c r="S227" s="192">
        <v>0</v>
      </c>
      <c r="T227" s="193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4" t="s">
        <v>429</v>
      </c>
      <c r="AT227" s="194" t="s">
        <v>232</v>
      </c>
      <c r="AU227" s="194" t="s">
        <v>83</v>
      </c>
      <c r="AY227" s="14" t="s">
        <v>155</v>
      </c>
      <c r="BE227" s="195">
        <f>IF(N227="základní",J227,0)</f>
        <v>0</v>
      </c>
      <c r="BF227" s="195">
        <f>IF(N227="snížená",J227,0)</f>
        <v>0</v>
      </c>
      <c r="BG227" s="195">
        <f>IF(N227="zákl. přenesená",J227,0)</f>
        <v>0</v>
      </c>
      <c r="BH227" s="195">
        <f>IF(N227="sníž. přenesená",J227,0)</f>
        <v>0</v>
      </c>
      <c r="BI227" s="195">
        <f>IF(N227="nulová",J227,0)</f>
        <v>0</v>
      </c>
      <c r="BJ227" s="14" t="s">
        <v>81</v>
      </c>
      <c r="BK227" s="195">
        <f>ROUND(I227*H227,2)</f>
        <v>0</v>
      </c>
      <c r="BL227" s="14" t="s">
        <v>255</v>
      </c>
      <c r="BM227" s="194" t="s">
        <v>1283</v>
      </c>
    </row>
    <row r="228" spans="1:65" s="2" customFormat="1" ht="24.2" customHeight="1">
      <c r="A228" s="31"/>
      <c r="B228" s="32"/>
      <c r="C228" s="203" t="s">
        <v>484</v>
      </c>
      <c r="D228" s="203" t="s">
        <v>232</v>
      </c>
      <c r="E228" s="204" t="s">
        <v>1284</v>
      </c>
      <c r="F228" s="205" t="s">
        <v>1285</v>
      </c>
      <c r="G228" s="206" t="s">
        <v>235</v>
      </c>
      <c r="H228" s="207">
        <v>0.05</v>
      </c>
      <c r="I228" s="208"/>
      <c r="J228" s="209">
        <f>ROUND(I228*H228,2)</f>
        <v>0</v>
      </c>
      <c r="K228" s="205" t="s">
        <v>161</v>
      </c>
      <c r="L228" s="210"/>
      <c r="M228" s="211" t="s">
        <v>1</v>
      </c>
      <c r="N228" s="212" t="s">
        <v>38</v>
      </c>
      <c r="O228" s="68"/>
      <c r="P228" s="192">
        <f>O228*H228</f>
        <v>0</v>
      </c>
      <c r="Q228" s="192">
        <v>0</v>
      </c>
      <c r="R228" s="192">
        <f>Q228*H228</f>
        <v>0</v>
      </c>
      <c r="S228" s="192">
        <v>0</v>
      </c>
      <c r="T228" s="193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4" t="s">
        <v>429</v>
      </c>
      <c r="AT228" s="194" t="s">
        <v>232</v>
      </c>
      <c r="AU228" s="194" t="s">
        <v>83</v>
      </c>
      <c r="AY228" s="14" t="s">
        <v>155</v>
      </c>
      <c r="BE228" s="195">
        <f>IF(N228="základní",J228,0)</f>
        <v>0</v>
      </c>
      <c r="BF228" s="195">
        <f>IF(N228="snížená",J228,0)</f>
        <v>0</v>
      </c>
      <c r="BG228" s="195">
        <f>IF(N228="zákl. přenesená",J228,0)</f>
        <v>0</v>
      </c>
      <c r="BH228" s="195">
        <f>IF(N228="sníž. přenesená",J228,0)</f>
        <v>0</v>
      </c>
      <c r="BI228" s="195">
        <f>IF(N228="nulová",J228,0)</f>
        <v>0</v>
      </c>
      <c r="BJ228" s="14" t="s">
        <v>81</v>
      </c>
      <c r="BK228" s="195">
        <f>ROUND(I228*H228,2)</f>
        <v>0</v>
      </c>
      <c r="BL228" s="14" t="s">
        <v>255</v>
      </c>
      <c r="BM228" s="194" t="s">
        <v>501</v>
      </c>
    </row>
    <row r="229" spans="1:65" s="2" customFormat="1" ht="24.2" customHeight="1">
      <c r="A229" s="31"/>
      <c r="B229" s="32"/>
      <c r="C229" s="183" t="s">
        <v>324</v>
      </c>
      <c r="D229" s="183" t="s">
        <v>157</v>
      </c>
      <c r="E229" s="184" t="s">
        <v>585</v>
      </c>
      <c r="F229" s="185" t="s">
        <v>586</v>
      </c>
      <c r="G229" s="186" t="s">
        <v>583</v>
      </c>
      <c r="H229" s="187">
        <v>5</v>
      </c>
      <c r="I229" s="188"/>
      <c r="J229" s="189">
        <f>ROUND(I229*H229,2)</f>
        <v>0</v>
      </c>
      <c r="K229" s="185" t="s">
        <v>161</v>
      </c>
      <c r="L229" s="36"/>
      <c r="M229" s="190" t="s">
        <v>1</v>
      </c>
      <c r="N229" s="191" t="s">
        <v>38</v>
      </c>
      <c r="O229" s="68"/>
      <c r="P229" s="192">
        <f>O229*H229</f>
        <v>0</v>
      </c>
      <c r="Q229" s="192">
        <v>0</v>
      </c>
      <c r="R229" s="192">
        <f>Q229*H229</f>
        <v>0</v>
      </c>
      <c r="S229" s="192">
        <v>0</v>
      </c>
      <c r="T229" s="193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4" t="s">
        <v>255</v>
      </c>
      <c r="AT229" s="194" t="s">
        <v>157</v>
      </c>
      <c r="AU229" s="194" t="s">
        <v>83</v>
      </c>
      <c r="AY229" s="14" t="s">
        <v>155</v>
      </c>
      <c r="BE229" s="195">
        <f>IF(N229="základní",J229,0)</f>
        <v>0</v>
      </c>
      <c r="BF229" s="195">
        <f>IF(N229="snížená",J229,0)</f>
        <v>0</v>
      </c>
      <c r="BG229" s="195">
        <f>IF(N229="zákl. přenesená",J229,0)</f>
        <v>0</v>
      </c>
      <c r="BH229" s="195">
        <f>IF(N229="sníž. přenesená",J229,0)</f>
        <v>0</v>
      </c>
      <c r="BI229" s="195">
        <f>IF(N229="nulová",J229,0)</f>
        <v>0</v>
      </c>
      <c r="BJ229" s="14" t="s">
        <v>81</v>
      </c>
      <c r="BK229" s="195">
        <f>ROUND(I229*H229,2)</f>
        <v>0</v>
      </c>
      <c r="BL229" s="14" t="s">
        <v>255</v>
      </c>
      <c r="BM229" s="194" t="s">
        <v>807</v>
      </c>
    </row>
    <row r="230" spans="1:65" s="2" customFormat="1">
      <c r="A230" s="31"/>
      <c r="B230" s="32"/>
      <c r="C230" s="33"/>
      <c r="D230" s="196" t="s">
        <v>163</v>
      </c>
      <c r="E230" s="33"/>
      <c r="F230" s="197" t="s">
        <v>587</v>
      </c>
      <c r="G230" s="33"/>
      <c r="H230" s="33"/>
      <c r="I230" s="198"/>
      <c r="J230" s="33"/>
      <c r="K230" s="33"/>
      <c r="L230" s="36"/>
      <c r="M230" s="199"/>
      <c r="N230" s="200"/>
      <c r="O230" s="68"/>
      <c r="P230" s="68"/>
      <c r="Q230" s="68"/>
      <c r="R230" s="68"/>
      <c r="S230" s="68"/>
      <c r="T230" s="69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T230" s="14" t="s">
        <v>163</v>
      </c>
      <c r="AU230" s="14" t="s">
        <v>83</v>
      </c>
    </row>
    <row r="231" spans="1:65" s="2" customFormat="1" ht="24.2" customHeight="1">
      <c r="A231" s="31"/>
      <c r="B231" s="32"/>
      <c r="C231" s="183" t="s">
        <v>329</v>
      </c>
      <c r="D231" s="183" t="s">
        <v>157</v>
      </c>
      <c r="E231" s="184" t="s">
        <v>573</v>
      </c>
      <c r="F231" s="185" t="s">
        <v>574</v>
      </c>
      <c r="G231" s="186" t="s">
        <v>173</v>
      </c>
      <c r="H231" s="187">
        <v>4272</v>
      </c>
      <c r="I231" s="188"/>
      <c r="J231" s="189">
        <f>ROUND(I231*H231,2)</f>
        <v>0</v>
      </c>
      <c r="K231" s="185" t="s">
        <v>161</v>
      </c>
      <c r="L231" s="36"/>
      <c r="M231" s="190" t="s">
        <v>1</v>
      </c>
      <c r="N231" s="191" t="s">
        <v>38</v>
      </c>
      <c r="O231" s="68"/>
      <c r="P231" s="192">
        <f>O231*H231</f>
        <v>0</v>
      </c>
      <c r="Q231" s="192">
        <v>0</v>
      </c>
      <c r="R231" s="192">
        <f>Q231*H231</f>
        <v>0</v>
      </c>
      <c r="S231" s="192">
        <v>0</v>
      </c>
      <c r="T231" s="193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4" t="s">
        <v>255</v>
      </c>
      <c r="AT231" s="194" t="s">
        <v>157</v>
      </c>
      <c r="AU231" s="194" t="s">
        <v>83</v>
      </c>
      <c r="AY231" s="14" t="s">
        <v>155</v>
      </c>
      <c r="BE231" s="195">
        <f>IF(N231="základní",J231,0)</f>
        <v>0</v>
      </c>
      <c r="BF231" s="195">
        <f>IF(N231="snížená",J231,0)</f>
        <v>0</v>
      </c>
      <c r="BG231" s="195">
        <f>IF(N231="zákl. přenesená",J231,0)</f>
        <v>0</v>
      </c>
      <c r="BH231" s="195">
        <f>IF(N231="sníž. přenesená",J231,0)</f>
        <v>0</v>
      </c>
      <c r="BI231" s="195">
        <f>IF(N231="nulová",J231,0)</f>
        <v>0</v>
      </c>
      <c r="BJ231" s="14" t="s">
        <v>81</v>
      </c>
      <c r="BK231" s="195">
        <f>ROUND(I231*H231,2)</f>
        <v>0</v>
      </c>
      <c r="BL231" s="14" t="s">
        <v>255</v>
      </c>
      <c r="BM231" s="194" t="s">
        <v>811</v>
      </c>
    </row>
    <row r="232" spans="1:65" s="2" customFormat="1">
      <c r="A232" s="31"/>
      <c r="B232" s="32"/>
      <c r="C232" s="33"/>
      <c r="D232" s="196" t="s">
        <v>163</v>
      </c>
      <c r="E232" s="33"/>
      <c r="F232" s="197" t="s">
        <v>575</v>
      </c>
      <c r="G232" s="33"/>
      <c r="H232" s="33"/>
      <c r="I232" s="198"/>
      <c r="J232" s="33"/>
      <c r="K232" s="33"/>
      <c r="L232" s="36"/>
      <c r="M232" s="199"/>
      <c r="N232" s="200"/>
      <c r="O232" s="68"/>
      <c r="P232" s="68"/>
      <c r="Q232" s="68"/>
      <c r="R232" s="68"/>
      <c r="S232" s="68"/>
      <c r="T232" s="69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T232" s="14" t="s">
        <v>163</v>
      </c>
      <c r="AU232" s="14" t="s">
        <v>83</v>
      </c>
    </row>
    <row r="233" spans="1:65" s="2" customFormat="1" ht="16.5" customHeight="1">
      <c r="A233" s="31"/>
      <c r="B233" s="32"/>
      <c r="C233" s="183" t="s">
        <v>185</v>
      </c>
      <c r="D233" s="183" t="s">
        <v>157</v>
      </c>
      <c r="E233" s="184" t="s">
        <v>578</v>
      </c>
      <c r="F233" s="185" t="s">
        <v>579</v>
      </c>
      <c r="G233" s="186" t="s">
        <v>173</v>
      </c>
      <c r="H233" s="187">
        <v>4272</v>
      </c>
      <c r="I233" s="188"/>
      <c r="J233" s="189">
        <f>ROUND(I233*H233,2)</f>
        <v>0</v>
      </c>
      <c r="K233" s="185" t="s">
        <v>161</v>
      </c>
      <c r="L233" s="36"/>
      <c r="M233" s="190" t="s">
        <v>1</v>
      </c>
      <c r="N233" s="191" t="s">
        <v>38</v>
      </c>
      <c r="O233" s="68"/>
      <c r="P233" s="192">
        <f>O233*H233</f>
        <v>0</v>
      </c>
      <c r="Q233" s="192">
        <v>0</v>
      </c>
      <c r="R233" s="192">
        <f>Q233*H233</f>
        <v>0</v>
      </c>
      <c r="S233" s="192">
        <v>0</v>
      </c>
      <c r="T233" s="193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4" t="s">
        <v>255</v>
      </c>
      <c r="AT233" s="194" t="s">
        <v>157</v>
      </c>
      <c r="AU233" s="194" t="s">
        <v>83</v>
      </c>
      <c r="AY233" s="14" t="s">
        <v>155</v>
      </c>
      <c r="BE233" s="195">
        <f>IF(N233="základní",J233,0)</f>
        <v>0</v>
      </c>
      <c r="BF233" s="195">
        <f>IF(N233="snížená",J233,0)</f>
        <v>0</v>
      </c>
      <c r="BG233" s="195">
        <f>IF(N233="zákl. přenesená",J233,0)</f>
        <v>0</v>
      </c>
      <c r="BH233" s="195">
        <f>IF(N233="sníž. přenesená",J233,0)</f>
        <v>0</v>
      </c>
      <c r="BI233" s="195">
        <f>IF(N233="nulová",J233,0)</f>
        <v>0</v>
      </c>
      <c r="BJ233" s="14" t="s">
        <v>81</v>
      </c>
      <c r="BK233" s="195">
        <f>ROUND(I233*H233,2)</f>
        <v>0</v>
      </c>
      <c r="BL233" s="14" t="s">
        <v>255</v>
      </c>
      <c r="BM233" s="194" t="s">
        <v>814</v>
      </c>
    </row>
    <row r="234" spans="1:65" s="2" customFormat="1">
      <c r="A234" s="31"/>
      <c r="B234" s="32"/>
      <c r="C234" s="33"/>
      <c r="D234" s="196" t="s">
        <v>163</v>
      </c>
      <c r="E234" s="33"/>
      <c r="F234" s="197" t="s">
        <v>580</v>
      </c>
      <c r="G234" s="33"/>
      <c r="H234" s="33"/>
      <c r="I234" s="198"/>
      <c r="J234" s="33"/>
      <c r="K234" s="33"/>
      <c r="L234" s="36"/>
      <c r="M234" s="199"/>
      <c r="N234" s="200"/>
      <c r="O234" s="68"/>
      <c r="P234" s="68"/>
      <c r="Q234" s="68"/>
      <c r="R234" s="68"/>
      <c r="S234" s="68"/>
      <c r="T234" s="69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T234" s="14" t="s">
        <v>163</v>
      </c>
      <c r="AU234" s="14" t="s">
        <v>83</v>
      </c>
    </row>
    <row r="235" spans="1:65" s="2" customFormat="1" ht="37.9" customHeight="1">
      <c r="A235" s="31"/>
      <c r="B235" s="32"/>
      <c r="C235" s="183" t="s">
        <v>255</v>
      </c>
      <c r="D235" s="183" t="s">
        <v>157</v>
      </c>
      <c r="E235" s="184" t="s">
        <v>1286</v>
      </c>
      <c r="F235" s="185" t="s">
        <v>1287</v>
      </c>
      <c r="G235" s="186" t="s">
        <v>290</v>
      </c>
      <c r="H235" s="187">
        <v>56</v>
      </c>
      <c r="I235" s="188"/>
      <c r="J235" s="189">
        <f>ROUND(I235*H235,2)</f>
        <v>0</v>
      </c>
      <c r="K235" s="185" t="s">
        <v>161</v>
      </c>
      <c r="L235" s="36"/>
      <c r="M235" s="190" t="s">
        <v>1</v>
      </c>
      <c r="N235" s="191" t="s">
        <v>38</v>
      </c>
      <c r="O235" s="68"/>
      <c r="P235" s="192">
        <f>O235*H235</f>
        <v>0</v>
      </c>
      <c r="Q235" s="192">
        <v>0</v>
      </c>
      <c r="R235" s="192">
        <f>Q235*H235</f>
        <v>0</v>
      </c>
      <c r="S235" s="192">
        <v>0</v>
      </c>
      <c r="T235" s="193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4" t="s">
        <v>255</v>
      </c>
      <c r="AT235" s="194" t="s">
        <v>157</v>
      </c>
      <c r="AU235" s="194" t="s">
        <v>83</v>
      </c>
      <c r="AY235" s="14" t="s">
        <v>155</v>
      </c>
      <c r="BE235" s="195">
        <f>IF(N235="základní",J235,0)</f>
        <v>0</v>
      </c>
      <c r="BF235" s="195">
        <f>IF(N235="snížená",J235,0)</f>
        <v>0</v>
      </c>
      <c r="BG235" s="195">
        <f>IF(N235="zákl. přenesená",J235,0)</f>
        <v>0</v>
      </c>
      <c r="BH235" s="195">
        <f>IF(N235="sníž. přenesená",J235,0)</f>
        <v>0</v>
      </c>
      <c r="BI235" s="195">
        <f>IF(N235="nulová",J235,0)</f>
        <v>0</v>
      </c>
      <c r="BJ235" s="14" t="s">
        <v>81</v>
      </c>
      <c r="BK235" s="195">
        <f>ROUND(I235*H235,2)</f>
        <v>0</v>
      </c>
      <c r="BL235" s="14" t="s">
        <v>255</v>
      </c>
      <c r="BM235" s="194" t="s">
        <v>817</v>
      </c>
    </row>
    <row r="236" spans="1:65" s="2" customFormat="1">
      <c r="A236" s="31"/>
      <c r="B236" s="32"/>
      <c r="C236" s="33"/>
      <c r="D236" s="196" t="s">
        <v>163</v>
      </c>
      <c r="E236" s="33"/>
      <c r="F236" s="197" t="s">
        <v>1288</v>
      </c>
      <c r="G236" s="33"/>
      <c r="H236" s="33"/>
      <c r="I236" s="198"/>
      <c r="J236" s="33"/>
      <c r="K236" s="33"/>
      <c r="L236" s="36"/>
      <c r="M236" s="199"/>
      <c r="N236" s="200"/>
      <c r="O236" s="68"/>
      <c r="P236" s="68"/>
      <c r="Q236" s="68"/>
      <c r="R236" s="68"/>
      <c r="S236" s="68"/>
      <c r="T236" s="69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T236" s="14" t="s">
        <v>163</v>
      </c>
      <c r="AU236" s="14" t="s">
        <v>83</v>
      </c>
    </row>
    <row r="237" spans="1:65" s="2" customFormat="1" ht="16.5" customHeight="1">
      <c r="A237" s="31"/>
      <c r="B237" s="32"/>
      <c r="C237" s="203" t="s">
        <v>260</v>
      </c>
      <c r="D237" s="203" t="s">
        <v>232</v>
      </c>
      <c r="E237" s="204" t="s">
        <v>1289</v>
      </c>
      <c r="F237" s="205" t="s">
        <v>1290</v>
      </c>
      <c r="G237" s="206" t="s">
        <v>290</v>
      </c>
      <c r="H237" s="207">
        <v>224</v>
      </c>
      <c r="I237" s="208"/>
      <c r="J237" s="209">
        <f>ROUND(I237*H237,2)</f>
        <v>0</v>
      </c>
      <c r="K237" s="205" t="s">
        <v>161</v>
      </c>
      <c r="L237" s="210"/>
      <c r="M237" s="211" t="s">
        <v>1</v>
      </c>
      <c r="N237" s="212" t="s">
        <v>38</v>
      </c>
      <c r="O237" s="68"/>
      <c r="P237" s="192">
        <f>O237*H237</f>
        <v>0</v>
      </c>
      <c r="Q237" s="192">
        <v>0</v>
      </c>
      <c r="R237" s="192">
        <f>Q237*H237</f>
        <v>0</v>
      </c>
      <c r="S237" s="192">
        <v>0</v>
      </c>
      <c r="T237" s="193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4" t="s">
        <v>429</v>
      </c>
      <c r="AT237" s="194" t="s">
        <v>232</v>
      </c>
      <c r="AU237" s="194" t="s">
        <v>83</v>
      </c>
      <c r="AY237" s="14" t="s">
        <v>155</v>
      </c>
      <c r="BE237" s="195">
        <f>IF(N237="základní",J237,0)</f>
        <v>0</v>
      </c>
      <c r="BF237" s="195">
        <f>IF(N237="snížená",J237,0)</f>
        <v>0</v>
      </c>
      <c r="BG237" s="195">
        <f>IF(N237="zákl. přenesená",J237,0)</f>
        <v>0</v>
      </c>
      <c r="BH237" s="195">
        <f>IF(N237="sníž. přenesená",J237,0)</f>
        <v>0</v>
      </c>
      <c r="BI237" s="195">
        <f>IF(N237="nulová",J237,0)</f>
        <v>0</v>
      </c>
      <c r="BJ237" s="14" t="s">
        <v>81</v>
      </c>
      <c r="BK237" s="195">
        <f>ROUND(I237*H237,2)</f>
        <v>0</v>
      </c>
      <c r="BL237" s="14" t="s">
        <v>255</v>
      </c>
      <c r="BM237" s="194" t="s">
        <v>818</v>
      </c>
    </row>
    <row r="238" spans="1:65" s="2" customFormat="1" ht="16.5" customHeight="1">
      <c r="A238" s="31"/>
      <c r="B238" s="32"/>
      <c r="C238" s="183" t="s">
        <v>343</v>
      </c>
      <c r="D238" s="183" t="s">
        <v>157</v>
      </c>
      <c r="E238" s="184" t="s">
        <v>1291</v>
      </c>
      <c r="F238" s="185" t="s">
        <v>1237</v>
      </c>
      <c r="G238" s="186" t="s">
        <v>160</v>
      </c>
      <c r="H238" s="187">
        <v>804</v>
      </c>
      <c r="I238" s="188"/>
      <c r="J238" s="189">
        <f>ROUND(I238*H238,2)</f>
        <v>0</v>
      </c>
      <c r="K238" s="185" t="s">
        <v>161</v>
      </c>
      <c r="L238" s="36"/>
      <c r="M238" s="190" t="s">
        <v>1</v>
      </c>
      <c r="N238" s="191" t="s">
        <v>38</v>
      </c>
      <c r="O238" s="68"/>
      <c r="P238" s="192">
        <f>O238*H238</f>
        <v>0</v>
      </c>
      <c r="Q238" s="192">
        <v>0</v>
      </c>
      <c r="R238" s="192">
        <f>Q238*H238</f>
        <v>0</v>
      </c>
      <c r="S238" s="192">
        <v>0</v>
      </c>
      <c r="T238" s="193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4" t="s">
        <v>255</v>
      </c>
      <c r="AT238" s="194" t="s">
        <v>157</v>
      </c>
      <c r="AU238" s="194" t="s">
        <v>83</v>
      </c>
      <c r="AY238" s="14" t="s">
        <v>155</v>
      </c>
      <c r="BE238" s="195">
        <f>IF(N238="základní",J238,0)</f>
        <v>0</v>
      </c>
      <c r="BF238" s="195">
        <f>IF(N238="snížená",J238,0)</f>
        <v>0</v>
      </c>
      <c r="BG238" s="195">
        <f>IF(N238="zákl. přenesená",J238,0)</f>
        <v>0</v>
      </c>
      <c r="BH238" s="195">
        <f>IF(N238="sníž. přenesená",J238,0)</f>
        <v>0</v>
      </c>
      <c r="BI238" s="195">
        <f>IF(N238="nulová",J238,0)</f>
        <v>0</v>
      </c>
      <c r="BJ238" s="14" t="s">
        <v>81</v>
      </c>
      <c r="BK238" s="195">
        <f>ROUND(I238*H238,2)</f>
        <v>0</v>
      </c>
      <c r="BL238" s="14" t="s">
        <v>255</v>
      </c>
      <c r="BM238" s="194" t="s">
        <v>819</v>
      </c>
    </row>
    <row r="239" spans="1:65" s="2" customFormat="1">
      <c r="A239" s="31"/>
      <c r="B239" s="32"/>
      <c r="C239" s="33"/>
      <c r="D239" s="196" t="s">
        <v>163</v>
      </c>
      <c r="E239" s="33"/>
      <c r="F239" s="197" t="s">
        <v>1292</v>
      </c>
      <c r="G239" s="33"/>
      <c r="H239" s="33"/>
      <c r="I239" s="198"/>
      <c r="J239" s="33"/>
      <c r="K239" s="33"/>
      <c r="L239" s="36"/>
      <c r="M239" s="199"/>
      <c r="N239" s="200"/>
      <c r="O239" s="68"/>
      <c r="P239" s="68"/>
      <c r="Q239" s="68"/>
      <c r="R239" s="68"/>
      <c r="S239" s="68"/>
      <c r="T239" s="69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T239" s="14" t="s">
        <v>163</v>
      </c>
      <c r="AU239" s="14" t="s">
        <v>83</v>
      </c>
    </row>
    <row r="240" spans="1:65" s="2" customFormat="1" ht="19.5">
      <c r="A240" s="31"/>
      <c r="B240" s="32"/>
      <c r="C240" s="33"/>
      <c r="D240" s="201" t="s">
        <v>168</v>
      </c>
      <c r="E240" s="33"/>
      <c r="F240" s="202" t="s">
        <v>1239</v>
      </c>
      <c r="G240" s="33"/>
      <c r="H240" s="33"/>
      <c r="I240" s="198"/>
      <c r="J240" s="33"/>
      <c r="K240" s="33"/>
      <c r="L240" s="36"/>
      <c r="M240" s="199"/>
      <c r="N240" s="200"/>
      <c r="O240" s="68"/>
      <c r="P240" s="68"/>
      <c r="Q240" s="68"/>
      <c r="R240" s="68"/>
      <c r="S240" s="68"/>
      <c r="T240" s="69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T240" s="14" t="s">
        <v>168</v>
      </c>
      <c r="AU240" s="14" t="s">
        <v>83</v>
      </c>
    </row>
    <row r="241" spans="1:65" s="2" customFormat="1" ht="16.5" customHeight="1">
      <c r="A241" s="31"/>
      <c r="B241" s="32"/>
      <c r="C241" s="203" t="s">
        <v>394</v>
      </c>
      <c r="D241" s="203" t="s">
        <v>232</v>
      </c>
      <c r="E241" s="204" t="s">
        <v>576</v>
      </c>
      <c r="F241" s="205" t="s">
        <v>577</v>
      </c>
      <c r="G241" s="206" t="s">
        <v>192</v>
      </c>
      <c r="H241" s="207">
        <v>150</v>
      </c>
      <c r="I241" s="208"/>
      <c r="J241" s="209">
        <f>ROUND(I241*H241,2)</f>
        <v>0</v>
      </c>
      <c r="K241" s="205" t="s">
        <v>357</v>
      </c>
      <c r="L241" s="210"/>
      <c r="M241" s="211" t="s">
        <v>1</v>
      </c>
      <c r="N241" s="212" t="s">
        <v>38</v>
      </c>
      <c r="O241" s="68"/>
      <c r="P241" s="192">
        <f>O241*H241</f>
        <v>0</v>
      </c>
      <c r="Q241" s="192">
        <v>0</v>
      </c>
      <c r="R241" s="192">
        <f>Q241*H241</f>
        <v>0</v>
      </c>
      <c r="S241" s="192">
        <v>0</v>
      </c>
      <c r="T241" s="193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4" t="s">
        <v>429</v>
      </c>
      <c r="AT241" s="194" t="s">
        <v>232</v>
      </c>
      <c r="AU241" s="194" t="s">
        <v>83</v>
      </c>
      <c r="AY241" s="14" t="s">
        <v>155</v>
      </c>
      <c r="BE241" s="195">
        <f>IF(N241="základní",J241,0)</f>
        <v>0</v>
      </c>
      <c r="BF241" s="195">
        <f>IF(N241="snížená",J241,0)</f>
        <v>0</v>
      </c>
      <c r="BG241" s="195">
        <f>IF(N241="zákl. přenesená",J241,0)</f>
        <v>0</v>
      </c>
      <c r="BH241" s="195">
        <f>IF(N241="sníž. přenesená",J241,0)</f>
        <v>0</v>
      </c>
      <c r="BI241" s="195">
        <f>IF(N241="nulová",J241,0)</f>
        <v>0</v>
      </c>
      <c r="BJ241" s="14" t="s">
        <v>81</v>
      </c>
      <c r="BK241" s="195">
        <f>ROUND(I241*H241,2)</f>
        <v>0</v>
      </c>
      <c r="BL241" s="14" t="s">
        <v>255</v>
      </c>
      <c r="BM241" s="194" t="s">
        <v>822</v>
      </c>
    </row>
    <row r="242" spans="1:65" s="12" customFormat="1" ht="25.9" customHeight="1">
      <c r="B242" s="167"/>
      <c r="C242" s="168"/>
      <c r="D242" s="169" t="s">
        <v>72</v>
      </c>
      <c r="E242" s="170" t="s">
        <v>431</v>
      </c>
      <c r="F242" s="170" t="s">
        <v>432</v>
      </c>
      <c r="G242" s="168"/>
      <c r="H242" s="168"/>
      <c r="I242" s="171"/>
      <c r="J242" s="172">
        <f>BK242</f>
        <v>0</v>
      </c>
      <c r="K242" s="168"/>
      <c r="L242" s="173"/>
      <c r="M242" s="174"/>
      <c r="N242" s="175"/>
      <c r="O242" s="175"/>
      <c r="P242" s="176">
        <f>SUM(P243:P248)</f>
        <v>0</v>
      </c>
      <c r="Q242" s="175"/>
      <c r="R242" s="176">
        <f>SUM(R243:R248)</f>
        <v>0</v>
      </c>
      <c r="S242" s="175"/>
      <c r="T242" s="177">
        <f>SUM(T243:T248)</f>
        <v>0</v>
      </c>
      <c r="AR242" s="178" t="s">
        <v>162</v>
      </c>
      <c r="AT242" s="179" t="s">
        <v>72</v>
      </c>
      <c r="AU242" s="179" t="s">
        <v>73</v>
      </c>
      <c r="AY242" s="178" t="s">
        <v>155</v>
      </c>
      <c r="BK242" s="180">
        <f>SUM(BK243:BK248)</f>
        <v>0</v>
      </c>
    </row>
    <row r="243" spans="1:65" s="2" customFormat="1" ht="37.9" customHeight="1">
      <c r="A243" s="31"/>
      <c r="B243" s="32"/>
      <c r="C243" s="183" t="s">
        <v>829</v>
      </c>
      <c r="D243" s="183" t="s">
        <v>157</v>
      </c>
      <c r="E243" s="184" t="s">
        <v>588</v>
      </c>
      <c r="F243" s="185" t="s">
        <v>589</v>
      </c>
      <c r="G243" s="186" t="s">
        <v>188</v>
      </c>
      <c r="H243" s="187">
        <v>80</v>
      </c>
      <c r="I243" s="188"/>
      <c r="J243" s="189">
        <f>ROUND(I243*H243,2)</f>
        <v>0</v>
      </c>
      <c r="K243" s="185" t="s">
        <v>161</v>
      </c>
      <c r="L243" s="36"/>
      <c r="M243" s="190" t="s">
        <v>1</v>
      </c>
      <c r="N243" s="191" t="s">
        <v>38</v>
      </c>
      <c r="O243" s="68"/>
      <c r="P243" s="192">
        <f>O243*H243</f>
        <v>0</v>
      </c>
      <c r="Q243" s="192">
        <v>0</v>
      </c>
      <c r="R243" s="192">
        <f>Q243*H243</f>
        <v>0</v>
      </c>
      <c r="S243" s="192">
        <v>0</v>
      </c>
      <c r="T243" s="193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4" t="s">
        <v>435</v>
      </c>
      <c r="AT243" s="194" t="s">
        <v>157</v>
      </c>
      <c r="AU243" s="194" t="s">
        <v>81</v>
      </c>
      <c r="AY243" s="14" t="s">
        <v>155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14" t="s">
        <v>81</v>
      </c>
      <c r="BK243" s="195">
        <f>ROUND(I243*H243,2)</f>
        <v>0</v>
      </c>
      <c r="BL243" s="14" t="s">
        <v>435</v>
      </c>
      <c r="BM243" s="194" t="s">
        <v>832</v>
      </c>
    </row>
    <row r="244" spans="1:65" s="2" customFormat="1">
      <c r="A244" s="31"/>
      <c r="B244" s="32"/>
      <c r="C244" s="33"/>
      <c r="D244" s="196" t="s">
        <v>163</v>
      </c>
      <c r="E244" s="33"/>
      <c r="F244" s="197" t="s">
        <v>590</v>
      </c>
      <c r="G244" s="33"/>
      <c r="H244" s="33"/>
      <c r="I244" s="198"/>
      <c r="J244" s="33"/>
      <c r="K244" s="33"/>
      <c r="L244" s="36"/>
      <c r="M244" s="199"/>
      <c r="N244" s="200"/>
      <c r="O244" s="68"/>
      <c r="P244" s="68"/>
      <c r="Q244" s="68"/>
      <c r="R244" s="68"/>
      <c r="S244" s="68"/>
      <c r="T244" s="69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T244" s="14" t="s">
        <v>163</v>
      </c>
      <c r="AU244" s="14" t="s">
        <v>81</v>
      </c>
    </row>
    <row r="245" spans="1:65" s="2" customFormat="1" ht="19.5">
      <c r="A245" s="31"/>
      <c r="B245" s="32"/>
      <c r="C245" s="33"/>
      <c r="D245" s="201" t="s">
        <v>168</v>
      </c>
      <c r="E245" s="33"/>
      <c r="F245" s="202" t="s">
        <v>591</v>
      </c>
      <c r="G245" s="33"/>
      <c r="H245" s="33"/>
      <c r="I245" s="198"/>
      <c r="J245" s="33"/>
      <c r="K245" s="33"/>
      <c r="L245" s="36"/>
      <c r="M245" s="199"/>
      <c r="N245" s="200"/>
      <c r="O245" s="68"/>
      <c r="P245" s="68"/>
      <c r="Q245" s="68"/>
      <c r="R245" s="68"/>
      <c r="S245" s="68"/>
      <c r="T245" s="69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T245" s="14" t="s">
        <v>168</v>
      </c>
      <c r="AU245" s="14" t="s">
        <v>81</v>
      </c>
    </row>
    <row r="246" spans="1:65" s="2" customFormat="1" ht="33" customHeight="1">
      <c r="A246" s="31"/>
      <c r="B246" s="32"/>
      <c r="C246" s="183" t="s">
        <v>194</v>
      </c>
      <c r="D246" s="183" t="s">
        <v>157</v>
      </c>
      <c r="E246" s="184" t="s">
        <v>592</v>
      </c>
      <c r="F246" s="185" t="s">
        <v>593</v>
      </c>
      <c r="G246" s="186" t="s">
        <v>188</v>
      </c>
      <c r="H246" s="187">
        <v>554</v>
      </c>
      <c r="I246" s="188"/>
      <c r="J246" s="189">
        <f>ROUND(I246*H246,2)</f>
        <v>0</v>
      </c>
      <c r="K246" s="185" t="s">
        <v>161</v>
      </c>
      <c r="L246" s="36"/>
      <c r="M246" s="190" t="s">
        <v>1</v>
      </c>
      <c r="N246" s="191" t="s">
        <v>38</v>
      </c>
      <c r="O246" s="68"/>
      <c r="P246" s="192">
        <f>O246*H246</f>
        <v>0</v>
      </c>
      <c r="Q246" s="192">
        <v>0</v>
      </c>
      <c r="R246" s="192">
        <f>Q246*H246</f>
        <v>0</v>
      </c>
      <c r="S246" s="192">
        <v>0</v>
      </c>
      <c r="T246" s="193">
        <f>S246*H246</f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4" t="s">
        <v>435</v>
      </c>
      <c r="AT246" s="194" t="s">
        <v>157</v>
      </c>
      <c r="AU246" s="194" t="s">
        <v>81</v>
      </c>
      <c r="AY246" s="14" t="s">
        <v>155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14" t="s">
        <v>81</v>
      </c>
      <c r="BK246" s="195">
        <f>ROUND(I246*H246,2)</f>
        <v>0</v>
      </c>
      <c r="BL246" s="14" t="s">
        <v>435</v>
      </c>
      <c r="BM246" s="194" t="s">
        <v>834</v>
      </c>
    </row>
    <row r="247" spans="1:65" s="2" customFormat="1">
      <c r="A247" s="31"/>
      <c r="B247" s="32"/>
      <c r="C247" s="33"/>
      <c r="D247" s="196" t="s">
        <v>163</v>
      </c>
      <c r="E247" s="33"/>
      <c r="F247" s="197" t="s">
        <v>594</v>
      </c>
      <c r="G247" s="33"/>
      <c r="H247" s="33"/>
      <c r="I247" s="198"/>
      <c r="J247" s="33"/>
      <c r="K247" s="33"/>
      <c r="L247" s="36"/>
      <c r="M247" s="199"/>
      <c r="N247" s="200"/>
      <c r="O247" s="68"/>
      <c r="P247" s="68"/>
      <c r="Q247" s="68"/>
      <c r="R247" s="68"/>
      <c r="S247" s="68"/>
      <c r="T247" s="69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T247" s="14" t="s">
        <v>163</v>
      </c>
      <c r="AU247" s="14" t="s">
        <v>81</v>
      </c>
    </row>
    <row r="248" spans="1:65" s="2" customFormat="1" ht="29.25">
      <c r="A248" s="31"/>
      <c r="B248" s="32"/>
      <c r="C248" s="33"/>
      <c r="D248" s="201" t="s">
        <v>168</v>
      </c>
      <c r="E248" s="33"/>
      <c r="F248" s="202" t="s">
        <v>595</v>
      </c>
      <c r="G248" s="33"/>
      <c r="H248" s="33"/>
      <c r="I248" s="198"/>
      <c r="J248" s="33"/>
      <c r="K248" s="33"/>
      <c r="L248" s="36"/>
      <c r="M248" s="199"/>
      <c r="N248" s="200"/>
      <c r="O248" s="68"/>
      <c r="P248" s="68"/>
      <c r="Q248" s="68"/>
      <c r="R248" s="68"/>
      <c r="S248" s="68"/>
      <c r="T248" s="69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T248" s="14" t="s">
        <v>168</v>
      </c>
      <c r="AU248" s="14" t="s">
        <v>81</v>
      </c>
    </row>
    <row r="249" spans="1:65" s="12" customFormat="1" ht="25.9" customHeight="1">
      <c r="B249" s="167"/>
      <c r="C249" s="168"/>
      <c r="D249" s="169" t="s">
        <v>72</v>
      </c>
      <c r="E249" s="170" t="s">
        <v>93</v>
      </c>
      <c r="F249" s="170" t="s">
        <v>445</v>
      </c>
      <c r="G249" s="168"/>
      <c r="H249" s="168"/>
      <c r="I249" s="171"/>
      <c r="J249" s="172">
        <f>BK249</f>
        <v>0</v>
      </c>
      <c r="K249" s="168"/>
      <c r="L249" s="173"/>
      <c r="M249" s="174"/>
      <c r="N249" s="175"/>
      <c r="O249" s="175"/>
      <c r="P249" s="176">
        <f>P250+P254</f>
        <v>0</v>
      </c>
      <c r="Q249" s="175"/>
      <c r="R249" s="176">
        <f>R250+R254</f>
        <v>0</v>
      </c>
      <c r="S249" s="175"/>
      <c r="T249" s="177">
        <f>T250+T254</f>
        <v>0</v>
      </c>
      <c r="AR249" s="178" t="s">
        <v>180</v>
      </c>
      <c r="AT249" s="179" t="s">
        <v>72</v>
      </c>
      <c r="AU249" s="179" t="s">
        <v>73</v>
      </c>
      <c r="AY249" s="178" t="s">
        <v>155</v>
      </c>
      <c r="BK249" s="180">
        <f>BK250+BK254</f>
        <v>0</v>
      </c>
    </row>
    <row r="250" spans="1:65" s="12" customFormat="1" ht="22.9" customHeight="1">
      <c r="B250" s="167"/>
      <c r="C250" s="168"/>
      <c r="D250" s="169" t="s">
        <v>72</v>
      </c>
      <c r="E250" s="181" t="s">
        <v>446</v>
      </c>
      <c r="F250" s="181" t="s">
        <v>447</v>
      </c>
      <c r="G250" s="168"/>
      <c r="H250" s="168"/>
      <c r="I250" s="171"/>
      <c r="J250" s="182">
        <f>BK250</f>
        <v>0</v>
      </c>
      <c r="K250" s="168"/>
      <c r="L250" s="173"/>
      <c r="M250" s="174"/>
      <c r="N250" s="175"/>
      <c r="O250" s="175"/>
      <c r="P250" s="176">
        <f>SUM(P251:P253)</f>
        <v>0</v>
      </c>
      <c r="Q250" s="175"/>
      <c r="R250" s="176">
        <f>SUM(R251:R253)</f>
        <v>0</v>
      </c>
      <c r="S250" s="175"/>
      <c r="T250" s="177">
        <f>SUM(T251:T253)</f>
        <v>0</v>
      </c>
      <c r="AR250" s="178" t="s">
        <v>180</v>
      </c>
      <c r="AT250" s="179" t="s">
        <v>72</v>
      </c>
      <c r="AU250" s="179" t="s">
        <v>81</v>
      </c>
      <c r="AY250" s="178" t="s">
        <v>155</v>
      </c>
      <c r="BK250" s="180">
        <f>SUM(BK251:BK253)</f>
        <v>0</v>
      </c>
    </row>
    <row r="251" spans="1:65" s="2" customFormat="1" ht="16.5" customHeight="1">
      <c r="A251" s="31"/>
      <c r="B251" s="32"/>
      <c r="C251" s="183" t="s">
        <v>217</v>
      </c>
      <c r="D251" s="183" t="s">
        <v>157</v>
      </c>
      <c r="E251" s="184" t="s">
        <v>596</v>
      </c>
      <c r="F251" s="185" t="s">
        <v>597</v>
      </c>
      <c r="G251" s="186" t="s">
        <v>334</v>
      </c>
      <c r="H251" s="187">
        <v>554</v>
      </c>
      <c r="I251" s="188"/>
      <c r="J251" s="189">
        <f>ROUND(I251*H251,2)</f>
        <v>0</v>
      </c>
      <c r="K251" s="185" t="s">
        <v>161</v>
      </c>
      <c r="L251" s="36"/>
      <c r="M251" s="190" t="s">
        <v>1</v>
      </c>
      <c r="N251" s="191" t="s">
        <v>38</v>
      </c>
      <c r="O251" s="68"/>
      <c r="P251" s="192">
        <f>O251*H251</f>
        <v>0</v>
      </c>
      <c r="Q251" s="192">
        <v>0</v>
      </c>
      <c r="R251" s="192">
        <f>Q251*H251</f>
        <v>0</v>
      </c>
      <c r="S251" s="192">
        <v>0</v>
      </c>
      <c r="T251" s="193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4" t="s">
        <v>162</v>
      </c>
      <c r="AT251" s="194" t="s">
        <v>157</v>
      </c>
      <c r="AU251" s="194" t="s">
        <v>83</v>
      </c>
      <c r="AY251" s="14" t="s">
        <v>155</v>
      </c>
      <c r="BE251" s="195">
        <f>IF(N251="základní",J251,0)</f>
        <v>0</v>
      </c>
      <c r="BF251" s="195">
        <f>IF(N251="snížená",J251,0)</f>
        <v>0</v>
      </c>
      <c r="BG251" s="195">
        <f>IF(N251="zákl. přenesená",J251,0)</f>
        <v>0</v>
      </c>
      <c r="BH251" s="195">
        <f>IF(N251="sníž. přenesená",J251,0)</f>
        <v>0</v>
      </c>
      <c r="BI251" s="195">
        <f>IF(N251="nulová",J251,0)</f>
        <v>0</v>
      </c>
      <c r="BJ251" s="14" t="s">
        <v>81</v>
      </c>
      <c r="BK251" s="195">
        <f>ROUND(I251*H251,2)</f>
        <v>0</v>
      </c>
      <c r="BL251" s="14" t="s">
        <v>162</v>
      </c>
      <c r="BM251" s="194" t="s">
        <v>835</v>
      </c>
    </row>
    <row r="252" spans="1:65" s="2" customFormat="1">
      <c r="A252" s="31"/>
      <c r="B252" s="32"/>
      <c r="C252" s="33"/>
      <c r="D252" s="196" t="s">
        <v>163</v>
      </c>
      <c r="E252" s="33"/>
      <c r="F252" s="197" t="s">
        <v>598</v>
      </c>
      <c r="G252" s="33"/>
      <c r="H252" s="33"/>
      <c r="I252" s="198"/>
      <c r="J252" s="33"/>
      <c r="K252" s="33"/>
      <c r="L252" s="36"/>
      <c r="M252" s="199"/>
      <c r="N252" s="200"/>
      <c r="O252" s="68"/>
      <c r="P252" s="68"/>
      <c r="Q252" s="68"/>
      <c r="R252" s="68"/>
      <c r="S252" s="68"/>
      <c r="T252" s="69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T252" s="14" t="s">
        <v>163</v>
      </c>
      <c r="AU252" s="14" t="s">
        <v>83</v>
      </c>
    </row>
    <row r="253" spans="1:65" s="2" customFormat="1" ht="29.25">
      <c r="A253" s="31"/>
      <c r="B253" s="32"/>
      <c r="C253" s="33"/>
      <c r="D253" s="201" t="s">
        <v>168</v>
      </c>
      <c r="E253" s="33"/>
      <c r="F253" s="202" t="s">
        <v>599</v>
      </c>
      <c r="G253" s="33"/>
      <c r="H253" s="33"/>
      <c r="I253" s="198"/>
      <c r="J253" s="33"/>
      <c r="K253" s="33"/>
      <c r="L253" s="36"/>
      <c r="M253" s="199"/>
      <c r="N253" s="200"/>
      <c r="O253" s="68"/>
      <c r="P253" s="68"/>
      <c r="Q253" s="68"/>
      <c r="R253" s="68"/>
      <c r="S253" s="68"/>
      <c r="T253" s="69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T253" s="14" t="s">
        <v>168</v>
      </c>
      <c r="AU253" s="14" t="s">
        <v>83</v>
      </c>
    </row>
    <row r="254" spans="1:65" s="12" customFormat="1" ht="22.9" customHeight="1">
      <c r="B254" s="167"/>
      <c r="C254" s="168"/>
      <c r="D254" s="169" t="s">
        <v>72</v>
      </c>
      <c r="E254" s="181" t="s">
        <v>489</v>
      </c>
      <c r="F254" s="181" t="s">
        <v>490</v>
      </c>
      <c r="G254" s="168"/>
      <c r="H254" s="168"/>
      <c r="I254" s="171"/>
      <c r="J254" s="182">
        <f>BK254</f>
        <v>0</v>
      </c>
      <c r="K254" s="168"/>
      <c r="L254" s="173"/>
      <c r="M254" s="174"/>
      <c r="N254" s="175"/>
      <c r="O254" s="175"/>
      <c r="P254" s="176">
        <f>SUM(P255:P262)</f>
        <v>0</v>
      </c>
      <c r="Q254" s="175"/>
      <c r="R254" s="176">
        <f>SUM(R255:R262)</f>
        <v>0</v>
      </c>
      <c r="S254" s="175"/>
      <c r="T254" s="177">
        <f>SUM(T255:T262)</f>
        <v>0</v>
      </c>
      <c r="AR254" s="178" t="s">
        <v>180</v>
      </c>
      <c r="AT254" s="179" t="s">
        <v>72</v>
      </c>
      <c r="AU254" s="179" t="s">
        <v>81</v>
      </c>
      <c r="AY254" s="178" t="s">
        <v>155</v>
      </c>
      <c r="BK254" s="180">
        <f>SUM(BK255:BK262)</f>
        <v>0</v>
      </c>
    </row>
    <row r="255" spans="1:65" s="2" customFormat="1" ht="16.5" customHeight="1">
      <c r="A255" s="31"/>
      <c r="B255" s="32"/>
      <c r="C255" s="183" t="s">
        <v>222</v>
      </c>
      <c r="D255" s="183" t="s">
        <v>157</v>
      </c>
      <c r="E255" s="184" t="s">
        <v>600</v>
      </c>
      <c r="F255" s="185" t="s">
        <v>1293</v>
      </c>
      <c r="G255" s="186" t="s">
        <v>334</v>
      </c>
      <c r="H255" s="187">
        <v>120</v>
      </c>
      <c r="I255" s="188"/>
      <c r="J255" s="189">
        <f>ROUND(I255*H255,2)</f>
        <v>0</v>
      </c>
      <c r="K255" s="185" t="s">
        <v>161</v>
      </c>
      <c r="L255" s="36"/>
      <c r="M255" s="190" t="s">
        <v>1</v>
      </c>
      <c r="N255" s="191" t="s">
        <v>38</v>
      </c>
      <c r="O255" s="68"/>
      <c r="P255" s="192">
        <f>O255*H255</f>
        <v>0</v>
      </c>
      <c r="Q255" s="192">
        <v>0</v>
      </c>
      <c r="R255" s="192">
        <f>Q255*H255</f>
        <v>0</v>
      </c>
      <c r="S255" s="192">
        <v>0</v>
      </c>
      <c r="T255" s="193">
        <f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94" t="s">
        <v>162</v>
      </c>
      <c r="AT255" s="194" t="s">
        <v>157</v>
      </c>
      <c r="AU255" s="194" t="s">
        <v>83</v>
      </c>
      <c r="AY255" s="14" t="s">
        <v>155</v>
      </c>
      <c r="BE255" s="195">
        <f>IF(N255="základní",J255,0)</f>
        <v>0</v>
      </c>
      <c r="BF255" s="195">
        <f>IF(N255="snížená",J255,0)</f>
        <v>0</v>
      </c>
      <c r="BG255" s="195">
        <f>IF(N255="zákl. přenesená",J255,0)</f>
        <v>0</v>
      </c>
      <c r="BH255" s="195">
        <f>IF(N255="sníž. přenesená",J255,0)</f>
        <v>0</v>
      </c>
      <c r="BI255" s="195">
        <f>IF(N255="nulová",J255,0)</f>
        <v>0</v>
      </c>
      <c r="BJ255" s="14" t="s">
        <v>81</v>
      </c>
      <c r="BK255" s="195">
        <f>ROUND(I255*H255,2)</f>
        <v>0</v>
      </c>
      <c r="BL255" s="14" t="s">
        <v>162</v>
      </c>
      <c r="BM255" s="194" t="s">
        <v>836</v>
      </c>
    </row>
    <row r="256" spans="1:65" s="2" customFormat="1">
      <c r="A256" s="31"/>
      <c r="B256" s="32"/>
      <c r="C256" s="33"/>
      <c r="D256" s="196" t="s">
        <v>163</v>
      </c>
      <c r="E256" s="33"/>
      <c r="F256" s="197" t="s">
        <v>602</v>
      </c>
      <c r="G256" s="33"/>
      <c r="H256" s="33"/>
      <c r="I256" s="198"/>
      <c r="J256" s="33"/>
      <c r="K256" s="33"/>
      <c r="L256" s="36"/>
      <c r="M256" s="199"/>
      <c r="N256" s="200"/>
      <c r="O256" s="68"/>
      <c r="P256" s="68"/>
      <c r="Q256" s="68"/>
      <c r="R256" s="68"/>
      <c r="S256" s="68"/>
      <c r="T256" s="69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T256" s="14" t="s">
        <v>163</v>
      </c>
      <c r="AU256" s="14" t="s">
        <v>83</v>
      </c>
    </row>
    <row r="257" spans="1:65" s="2" customFormat="1" ht="16.5" customHeight="1">
      <c r="A257" s="31"/>
      <c r="B257" s="32"/>
      <c r="C257" s="183" t="s">
        <v>838</v>
      </c>
      <c r="D257" s="183" t="s">
        <v>157</v>
      </c>
      <c r="E257" s="184" t="s">
        <v>603</v>
      </c>
      <c r="F257" s="185" t="s">
        <v>604</v>
      </c>
      <c r="G257" s="186" t="s">
        <v>334</v>
      </c>
      <c r="H257" s="187">
        <v>554</v>
      </c>
      <c r="I257" s="188"/>
      <c r="J257" s="189">
        <f>ROUND(I257*H257,2)</f>
        <v>0</v>
      </c>
      <c r="K257" s="185" t="s">
        <v>1</v>
      </c>
      <c r="L257" s="36"/>
      <c r="M257" s="190" t="s">
        <v>1</v>
      </c>
      <c r="N257" s="191" t="s">
        <v>38</v>
      </c>
      <c r="O257" s="68"/>
      <c r="P257" s="192">
        <f>O257*H257</f>
        <v>0</v>
      </c>
      <c r="Q257" s="192">
        <v>0</v>
      </c>
      <c r="R257" s="192">
        <f>Q257*H257</f>
        <v>0</v>
      </c>
      <c r="S257" s="192">
        <v>0</v>
      </c>
      <c r="T257" s="193">
        <f>S257*H257</f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94" t="s">
        <v>162</v>
      </c>
      <c r="AT257" s="194" t="s">
        <v>157</v>
      </c>
      <c r="AU257" s="194" t="s">
        <v>83</v>
      </c>
      <c r="AY257" s="14" t="s">
        <v>155</v>
      </c>
      <c r="BE257" s="195">
        <f>IF(N257="základní",J257,0)</f>
        <v>0</v>
      </c>
      <c r="BF257" s="195">
        <f>IF(N257="snížená",J257,0)</f>
        <v>0</v>
      </c>
      <c r="BG257" s="195">
        <f>IF(N257="zákl. přenesená",J257,0)</f>
        <v>0</v>
      </c>
      <c r="BH257" s="195">
        <f>IF(N257="sníž. přenesená",J257,0)</f>
        <v>0</v>
      </c>
      <c r="BI257" s="195">
        <f>IF(N257="nulová",J257,0)</f>
        <v>0</v>
      </c>
      <c r="BJ257" s="14" t="s">
        <v>81</v>
      </c>
      <c r="BK257" s="195">
        <f>ROUND(I257*H257,2)</f>
        <v>0</v>
      </c>
      <c r="BL257" s="14" t="s">
        <v>162</v>
      </c>
      <c r="BM257" s="194" t="s">
        <v>841</v>
      </c>
    </row>
    <row r="258" spans="1:65" s="2" customFormat="1" ht="16.5" customHeight="1">
      <c r="A258" s="31"/>
      <c r="B258" s="32"/>
      <c r="C258" s="183" t="s">
        <v>362</v>
      </c>
      <c r="D258" s="183" t="s">
        <v>157</v>
      </c>
      <c r="E258" s="184" t="s">
        <v>605</v>
      </c>
      <c r="F258" s="185" t="s">
        <v>606</v>
      </c>
      <c r="G258" s="186" t="s">
        <v>188</v>
      </c>
      <c r="H258" s="187">
        <v>12</v>
      </c>
      <c r="I258" s="188"/>
      <c r="J258" s="189">
        <f>ROUND(I258*H258,2)</f>
        <v>0</v>
      </c>
      <c r="K258" s="185" t="s">
        <v>161</v>
      </c>
      <c r="L258" s="36"/>
      <c r="M258" s="190" t="s">
        <v>1</v>
      </c>
      <c r="N258" s="191" t="s">
        <v>38</v>
      </c>
      <c r="O258" s="68"/>
      <c r="P258" s="192">
        <f>O258*H258</f>
        <v>0</v>
      </c>
      <c r="Q258" s="192">
        <v>0</v>
      </c>
      <c r="R258" s="192">
        <f>Q258*H258</f>
        <v>0</v>
      </c>
      <c r="S258" s="192">
        <v>0</v>
      </c>
      <c r="T258" s="193">
        <f>S258*H258</f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94" t="s">
        <v>162</v>
      </c>
      <c r="AT258" s="194" t="s">
        <v>157</v>
      </c>
      <c r="AU258" s="194" t="s">
        <v>83</v>
      </c>
      <c r="AY258" s="14" t="s">
        <v>155</v>
      </c>
      <c r="BE258" s="195">
        <f>IF(N258="základní",J258,0)</f>
        <v>0</v>
      </c>
      <c r="BF258" s="195">
        <f>IF(N258="snížená",J258,0)</f>
        <v>0</v>
      </c>
      <c r="BG258" s="195">
        <f>IF(N258="zákl. přenesená",J258,0)</f>
        <v>0</v>
      </c>
      <c r="BH258" s="195">
        <f>IF(N258="sníž. přenesená",J258,0)</f>
        <v>0</v>
      </c>
      <c r="BI258" s="195">
        <f>IF(N258="nulová",J258,0)</f>
        <v>0</v>
      </c>
      <c r="BJ258" s="14" t="s">
        <v>81</v>
      </c>
      <c r="BK258" s="195">
        <f>ROUND(I258*H258,2)</f>
        <v>0</v>
      </c>
      <c r="BL258" s="14" t="s">
        <v>162</v>
      </c>
      <c r="BM258" s="194" t="s">
        <v>845</v>
      </c>
    </row>
    <row r="259" spans="1:65" s="2" customFormat="1">
      <c r="A259" s="31"/>
      <c r="B259" s="32"/>
      <c r="C259" s="33"/>
      <c r="D259" s="196" t="s">
        <v>163</v>
      </c>
      <c r="E259" s="33"/>
      <c r="F259" s="197" t="s">
        <v>607</v>
      </c>
      <c r="G259" s="33"/>
      <c r="H259" s="33"/>
      <c r="I259" s="198"/>
      <c r="J259" s="33"/>
      <c r="K259" s="33"/>
      <c r="L259" s="36"/>
      <c r="M259" s="199"/>
      <c r="N259" s="200"/>
      <c r="O259" s="68"/>
      <c r="P259" s="68"/>
      <c r="Q259" s="68"/>
      <c r="R259" s="68"/>
      <c r="S259" s="68"/>
      <c r="T259" s="69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T259" s="14" t="s">
        <v>163</v>
      </c>
      <c r="AU259" s="14" t="s">
        <v>83</v>
      </c>
    </row>
    <row r="260" spans="1:65" s="2" customFormat="1" ht="19.5">
      <c r="A260" s="31"/>
      <c r="B260" s="32"/>
      <c r="C260" s="33"/>
      <c r="D260" s="201" t="s">
        <v>168</v>
      </c>
      <c r="E260" s="33"/>
      <c r="F260" s="202" t="s">
        <v>608</v>
      </c>
      <c r="G260" s="33"/>
      <c r="H260" s="33"/>
      <c r="I260" s="198"/>
      <c r="J260" s="33"/>
      <c r="K260" s="33"/>
      <c r="L260" s="36"/>
      <c r="M260" s="199"/>
      <c r="N260" s="200"/>
      <c r="O260" s="68"/>
      <c r="P260" s="68"/>
      <c r="Q260" s="68"/>
      <c r="R260" s="68"/>
      <c r="S260" s="68"/>
      <c r="T260" s="69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T260" s="14" t="s">
        <v>168</v>
      </c>
      <c r="AU260" s="14" t="s">
        <v>83</v>
      </c>
    </row>
    <row r="261" spans="1:65" s="2" customFormat="1" ht="16.5" customHeight="1">
      <c r="A261" s="31"/>
      <c r="B261" s="32"/>
      <c r="C261" s="183" t="s">
        <v>847</v>
      </c>
      <c r="D261" s="183" t="s">
        <v>157</v>
      </c>
      <c r="E261" s="184" t="s">
        <v>609</v>
      </c>
      <c r="F261" s="185" t="s">
        <v>610</v>
      </c>
      <c r="G261" s="186" t="s">
        <v>188</v>
      </c>
      <c r="H261" s="187">
        <v>32</v>
      </c>
      <c r="I261" s="188"/>
      <c r="J261" s="189">
        <f>ROUND(I261*H261,2)</f>
        <v>0</v>
      </c>
      <c r="K261" s="185" t="s">
        <v>1</v>
      </c>
      <c r="L261" s="36"/>
      <c r="M261" s="190" t="s">
        <v>1</v>
      </c>
      <c r="N261" s="191" t="s">
        <v>38</v>
      </c>
      <c r="O261" s="68"/>
      <c r="P261" s="192">
        <f>O261*H261</f>
        <v>0</v>
      </c>
      <c r="Q261" s="192">
        <v>0</v>
      </c>
      <c r="R261" s="192">
        <f>Q261*H261</f>
        <v>0</v>
      </c>
      <c r="S261" s="192">
        <v>0</v>
      </c>
      <c r="T261" s="193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94" t="s">
        <v>162</v>
      </c>
      <c r="AT261" s="194" t="s">
        <v>157</v>
      </c>
      <c r="AU261" s="194" t="s">
        <v>83</v>
      </c>
      <c r="AY261" s="14" t="s">
        <v>155</v>
      </c>
      <c r="BE261" s="195">
        <f>IF(N261="základní",J261,0)</f>
        <v>0</v>
      </c>
      <c r="BF261" s="195">
        <f>IF(N261="snížená",J261,0)</f>
        <v>0</v>
      </c>
      <c r="BG261" s="195">
        <f>IF(N261="zákl. přenesená",J261,0)</f>
        <v>0</v>
      </c>
      <c r="BH261" s="195">
        <f>IF(N261="sníž. přenesená",J261,0)</f>
        <v>0</v>
      </c>
      <c r="BI261" s="195">
        <f>IF(N261="nulová",J261,0)</f>
        <v>0</v>
      </c>
      <c r="BJ261" s="14" t="s">
        <v>81</v>
      </c>
      <c r="BK261" s="195">
        <f>ROUND(I261*H261,2)</f>
        <v>0</v>
      </c>
      <c r="BL261" s="14" t="s">
        <v>162</v>
      </c>
      <c r="BM261" s="194" t="s">
        <v>850</v>
      </c>
    </row>
    <row r="262" spans="1:65" s="2" customFormat="1" ht="19.5">
      <c r="A262" s="31"/>
      <c r="B262" s="32"/>
      <c r="C262" s="33"/>
      <c r="D262" s="201" t="s">
        <v>168</v>
      </c>
      <c r="E262" s="33"/>
      <c r="F262" s="202" t="s">
        <v>608</v>
      </c>
      <c r="G262" s="33"/>
      <c r="H262" s="33"/>
      <c r="I262" s="198"/>
      <c r="J262" s="33"/>
      <c r="K262" s="33"/>
      <c r="L262" s="36"/>
      <c r="M262" s="213"/>
      <c r="N262" s="214"/>
      <c r="O262" s="215"/>
      <c r="P262" s="215"/>
      <c r="Q262" s="215"/>
      <c r="R262" s="215"/>
      <c r="S262" s="215"/>
      <c r="T262" s="216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T262" s="14" t="s">
        <v>168</v>
      </c>
      <c r="AU262" s="14" t="s">
        <v>83</v>
      </c>
    </row>
    <row r="263" spans="1:65" s="2" customFormat="1" ht="6.95" customHeight="1">
      <c r="A263" s="31"/>
      <c r="B263" s="51"/>
      <c r="C263" s="52"/>
      <c r="D263" s="52"/>
      <c r="E263" s="52"/>
      <c r="F263" s="52"/>
      <c r="G263" s="52"/>
      <c r="H263" s="52"/>
      <c r="I263" s="52"/>
      <c r="J263" s="52"/>
      <c r="K263" s="52"/>
      <c r="L263" s="36"/>
      <c r="M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</row>
  </sheetData>
  <sheetProtection algorithmName="SHA-512" hashValue="VAtC4WRFxOhEFYTtZYYXC42pybduWvaZwSlnTSrlA3+1YgDVb21YlnI+6sDYkAcvdojf34FTk46+Xbk735dqQA==" saltValue="uNuGJgnaTNMjX9CDy38xCQ==" spinCount="100000" sheet="1" objects="1" scenarios="1" formatColumns="0" formatRows="0" autoFilter="0"/>
  <autoFilter ref="C126:K262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1" r:id="rId1"/>
    <hyperlink ref="F136" r:id="rId2"/>
    <hyperlink ref="F140" r:id="rId3"/>
    <hyperlink ref="F143" r:id="rId4"/>
    <hyperlink ref="F145" r:id="rId5"/>
    <hyperlink ref="F148" r:id="rId6"/>
    <hyperlink ref="F150" r:id="rId7"/>
    <hyperlink ref="F152" r:id="rId8"/>
    <hyperlink ref="F156" r:id="rId9"/>
    <hyperlink ref="F159" r:id="rId10"/>
    <hyperlink ref="F162" r:id="rId11"/>
    <hyperlink ref="F165" r:id="rId12"/>
    <hyperlink ref="F178" r:id="rId13"/>
    <hyperlink ref="F198" r:id="rId14"/>
    <hyperlink ref="F208" r:id="rId15"/>
    <hyperlink ref="F211" r:id="rId16"/>
    <hyperlink ref="F215" r:id="rId17"/>
    <hyperlink ref="F218" r:id="rId18"/>
    <hyperlink ref="F221" r:id="rId19"/>
    <hyperlink ref="F225" r:id="rId20"/>
    <hyperlink ref="F230" r:id="rId21"/>
    <hyperlink ref="F232" r:id="rId22"/>
    <hyperlink ref="F234" r:id="rId23"/>
    <hyperlink ref="F236" r:id="rId24"/>
    <hyperlink ref="F239" r:id="rId25"/>
    <hyperlink ref="F244" r:id="rId26"/>
    <hyperlink ref="F247" r:id="rId27"/>
    <hyperlink ref="F252" r:id="rId28"/>
    <hyperlink ref="F256" r:id="rId29"/>
    <hyperlink ref="F259" r:id="rId30"/>
  </hyperlinks>
  <pageMargins left="0.39374999999999999" right="0.39374999999999999" top="0.39374999999999999" bottom="0.39374999999999999" header="0" footer="0"/>
  <pageSetup paperSize="9" fitToHeight="100" orientation="portrait" blackAndWhite="1" r:id="rId31"/>
  <headerFooter>
    <oddFooter>&amp;CStrana &amp;P z &amp;N</oddFooter>
  </headerFooter>
  <drawing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2:BM15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14" t="s">
        <v>94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115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569" t="str">
        <f>'Rekapitulace stavby'!K6</f>
        <v>Rozšíření TN Litvínov etapa I.</v>
      </c>
      <c r="F7" s="570"/>
      <c r="G7" s="570"/>
      <c r="H7" s="570"/>
      <c r="L7" s="17"/>
    </row>
    <row r="8" spans="1:46" s="2" customFormat="1" ht="12" customHeight="1">
      <c r="A8" s="31"/>
      <c r="B8" s="36"/>
      <c r="C8" s="31"/>
      <c r="D8" s="109" t="s">
        <v>116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571" t="s">
        <v>1294</v>
      </c>
      <c r="F9" s="572"/>
      <c r="G9" s="572"/>
      <c r="H9" s="57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19. 6. 2024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573" t="str">
        <f>'Rekapitulace stavby'!E14</f>
        <v>Vyplň údaj</v>
      </c>
      <c r="F18" s="574"/>
      <c r="G18" s="574"/>
      <c r="H18" s="57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575" t="s">
        <v>1</v>
      </c>
      <c r="F27" s="575"/>
      <c r="G27" s="575"/>
      <c r="H27" s="57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ROUND(J123,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ROUND((SUM(BE123:BE149)),  2)</f>
        <v>0</v>
      </c>
      <c r="G33" s="31"/>
      <c r="H33" s="31"/>
      <c r="I33" s="121">
        <v>0.21</v>
      </c>
      <c r="J33" s="120">
        <f>ROUND(((SUM(BE123:BE149))*I33),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ROUND((SUM(BF123:BF149)),  2)</f>
        <v>0</v>
      </c>
      <c r="G34" s="31"/>
      <c r="H34" s="31"/>
      <c r="I34" s="121">
        <v>0.12</v>
      </c>
      <c r="J34" s="120">
        <f>ROUND(((SUM(BF123:BF149))*I34),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ROUND((SUM(BG123:BG149)),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ROUND((SUM(BH123:BH149)),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ROUND((SUM(BI123:BI149)),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118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567" t="str">
        <f>E7</f>
        <v>Rozšíření TN Litvínov etapa I.</v>
      </c>
      <c r="F85" s="568"/>
      <c r="G85" s="568"/>
      <c r="H85" s="56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116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527" t="str">
        <f>E9</f>
        <v>InO-PS-SO - VRN</v>
      </c>
      <c r="F87" s="566"/>
      <c r="G87" s="566"/>
      <c r="H87" s="56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19. 6. 2024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119</v>
      </c>
      <c r="D94" s="141"/>
      <c r="E94" s="141"/>
      <c r="F94" s="141"/>
      <c r="G94" s="141"/>
      <c r="H94" s="141"/>
      <c r="I94" s="141"/>
      <c r="J94" s="142" t="s">
        <v>120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121</v>
      </c>
      <c r="D96" s="33"/>
      <c r="E96" s="33"/>
      <c r="F96" s="33"/>
      <c r="G96" s="33"/>
      <c r="H96" s="33"/>
      <c r="I96" s="33"/>
      <c r="J96" s="81">
        <f>J123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122</v>
      </c>
    </row>
    <row r="97" spans="1:31" s="9" customFormat="1" ht="24.95" customHeight="1">
      <c r="B97" s="144"/>
      <c r="C97" s="145"/>
      <c r="D97" s="146" t="s">
        <v>135</v>
      </c>
      <c r="E97" s="147"/>
      <c r="F97" s="147"/>
      <c r="G97" s="147"/>
      <c r="H97" s="147"/>
      <c r="I97" s="147"/>
      <c r="J97" s="148">
        <f>J124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136</v>
      </c>
      <c r="E98" s="153"/>
      <c r="F98" s="153"/>
      <c r="G98" s="153"/>
      <c r="H98" s="153"/>
      <c r="I98" s="153"/>
      <c r="J98" s="154">
        <f>J125</f>
        <v>0</v>
      </c>
      <c r="K98" s="151"/>
      <c r="L98" s="155"/>
    </row>
    <row r="99" spans="1:31" s="10" customFormat="1" ht="19.899999999999999" customHeight="1">
      <c r="B99" s="150"/>
      <c r="C99" s="151"/>
      <c r="D99" s="152" t="s">
        <v>137</v>
      </c>
      <c r="E99" s="153"/>
      <c r="F99" s="153"/>
      <c r="G99" s="153"/>
      <c r="H99" s="153"/>
      <c r="I99" s="153"/>
      <c r="J99" s="154">
        <f>J128</f>
        <v>0</v>
      </c>
      <c r="K99" s="151"/>
      <c r="L99" s="155"/>
    </row>
    <row r="100" spans="1:31" s="10" customFormat="1" ht="19.899999999999999" customHeight="1">
      <c r="B100" s="150"/>
      <c r="C100" s="151"/>
      <c r="D100" s="152" t="s">
        <v>138</v>
      </c>
      <c r="E100" s="153"/>
      <c r="F100" s="153"/>
      <c r="G100" s="153"/>
      <c r="H100" s="153"/>
      <c r="I100" s="153"/>
      <c r="J100" s="154">
        <f>J132</f>
        <v>0</v>
      </c>
      <c r="K100" s="151"/>
      <c r="L100" s="155"/>
    </row>
    <row r="101" spans="1:31" s="10" customFormat="1" ht="19.899999999999999" customHeight="1">
      <c r="B101" s="150"/>
      <c r="C101" s="151"/>
      <c r="D101" s="152" t="s">
        <v>1295</v>
      </c>
      <c r="E101" s="153"/>
      <c r="F101" s="153"/>
      <c r="G101" s="153"/>
      <c r="H101" s="153"/>
      <c r="I101" s="153"/>
      <c r="J101" s="154">
        <f>J138</f>
        <v>0</v>
      </c>
      <c r="K101" s="151"/>
      <c r="L101" s="155"/>
    </row>
    <row r="102" spans="1:31" s="10" customFormat="1" ht="19.899999999999999" customHeight="1">
      <c r="B102" s="150"/>
      <c r="C102" s="151"/>
      <c r="D102" s="152" t="s">
        <v>139</v>
      </c>
      <c r="E102" s="153"/>
      <c r="F102" s="153"/>
      <c r="G102" s="153"/>
      <c r="H102" s="153"/>
      <c r="I102" s="153"/>
      <c r="J102" s="154">
        <f>J142</f>
        <v>0</v>
      </c>
      <c r="K102" s="151"/>
      <c r="L102" s="155"/>
    </row>
    <row r="103" spans="1:31" s="10" customFormat="1" ht="19.899999999999999" customHeight="1">
      <c r="B103" s="150"/>
      <c r="C103" s="151"/>
      <c r="D103" s="152" t="s">
        <v>1296</v>
      </c>
      <c r="E103" s="153"/>
      <c r="F103" s="153"/>
      <c r="G103" s="153"/>
      <c r="H103" s="153"/>
      <c r="I103" s="153"/>
      <c r="J103" s="154">
        <f>J146</f>
        <v>0</v>
      </c>
      <c r="K103" s="151"/>
      <c r="L103" s="155"/>
    </row>
    <row r="104" spans="1:31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6.95" customHeight="1">
      <c r="A105" s="31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6.95" customHeight="1">
      <c r="A109" s="31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4.95" customHeight="1">
      <c r="A110" s="31"/>
      <c r="B110" s="32"/>
      <c r="C110" s="20" t="s">
        <v>140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16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567" t="str">
        <f>E7</f>
        <v>Rozšíření TN Litvínov etapa I.</v>
      </c>
      <c r="F113" s="568"/>
      <c r="G113" s="568"/>
      <c r="H113" s="568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116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527" t="str">
        <f>E9</f>
        <v>InO-PS-SO - VRN</v>
      </c>
      <c r="F115" s="566"/>
      <c r="G115" s="566"/>
      <c r="H115" s="566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20</v>
      </c>
      <c r="D117" s="33"/>
      <c r="E117" s="33"/>
      <c r="F117" s="24" t="str">
        <f>F12</f>
        <v xml:space="preserve"> </v>
      </c>
      <c r="G117" s="33"/>
      <c r="H117" s="33"/>
      <c r="I117" s="26" t="s">
        <v>22</v>
      </c>
      <c r="J117" s="63" t="str">
        <f>IF(J12="","",J12)</f>
        <v>19. 6. 2024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24</v>
      </c>
      <c r="D119" s="33"/>
      <c r="E119" s="33"/>
      <c r="F119" s="24" t="str">
        <f>E15</f>
        <v xml:space="preserve"> </v>
      </c>
      <c r="G119" s="33"/>
      <c r="H119" s="33"/>
      <c r="I119" s="26" t="s">
        <v>29</v>
      </c>
      <c r="J119" s="29" t="str">
        <f>E21</f>
        <v xml:space="preserve"> 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27</v>
      </c>
      <c r="D120" s="33"/>
      <c r="E120" s="33"/>
      <c r="F120" s="24" t="str">
        <f>IF(E18="","",E18)</f>
        <v>Vyplň údaj</v>
      </c>
      <c r="G120" s="33"/>
      <c r="H120" s="33"/>
      <c r="I120" s="26" t="s">
        <v>31</v>
      </c>
      <c r="J120" s="29" t="str">
        <f>E24</f>
        <v xml:space="preserve"> 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56"/>
      <c r="B122" s="157"/>
      <c r="C122" s="158" t="s">
        <v>141</v>
      </c>
      <c r="D122" s="159" t="s">
        <v>58</v>
      </c>
      <c r="E122" s="159" t="s">
        <v>54</v>
      </c>
      <c r="F122" s="159" t="s">
        <v>55</v>
      </c>
      <c r="G122" s="159" t="s">
        <v>142</v>
      </c>
      <c r="H122" s="159" t="s">
        <v>143</v>
      </c>
      <c r="I122" s="159" t="s">
        <v>144</v>
      </c>
      <c r="J122" s="159" t="s">
        <v>120</v>
      </c>
      <c r="K122" s="160" t="s">
        <v>145</v>
      </c>
      <c r="L122" s="161"/>
      <c r="M122" s="72" t="s">
        <v>1</v>
      </c>
      <c r="N122" s="73" t="s">
        <v>37</v>
      </c>
      <c r="O122" s="73" t="s">
        <v>146</v>
      </c>
      <c r="P122" s="73" t="s">
        <v>147</v>
      </c>
      <c r="Q122" s="73" t="s">
        <v>148</v>
      </c>
      <c r="R122" s="73" t="s">
        <v>149</v>
      </c>
      <c r="S122" s="73" t="s">
        <v>150</v>
      </c>
      <c r="T122" s="74" t="s">
        <v>151</v>
      </c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</row>
    <row r="123" spans="1:65" s="2" customFormat="1" ht="22.9" customHeight="1">
      <c r="A123" s="31"/>
      <c r="B123" s="32"/>
      <c r="C123" s="79" t="s">
        <v>152</v>
      </c>
      <c r="D123" s="33"/>
      <c r="E123" s="33"/>
      <c r="F123" s="33"/>
      <c r="G123" s="33"/>
      <c r="H123" s="33"/>
      <c r="I123" s="33"/>
      <c r="J123" s="162">
        <f>BK123</f>
        <v>0</v>
      </c>
      <c r="K123" s="33"/>
      <c r="L123" s="36"/>
      <c r="M123" s="75"/>
      <c r="N123" s="163"/>
      <c r="O123" s="76"/>
      <c r="P123" s="164">
        <f>P124</f>
        <v>0</v>
      </c>
      <c r="Q123" s="76"/>
      <c r="R123" s="164">
        <f>R124</f>
        <v>0</v>
      </c>
      <c r="S123" s="76"/>
      <c r="T123" s="165">
        <f>T124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72</v>
      </c>
      <c r="AU123" s="14" t="s">
        <v>122</v>
      </c>
      <c r="BK123" s="166">
        <f>BK124</f>
        <v>0</v>
      </c>
    </row>
    <row r="124" spans="1:65" s="12" customFormat="1" ht="25.9" customHeight="1">
      <c r="B124" s="167"/>
      <c r="C124" s="168"/>
      <c r="D124" s="169" t="s">
        <v>72</v>
      </c>
      <c r="E124" s="170" t="s">
        <v>93</v>
      </c>
      <c r="F124" s="170" t="s">
        <v>445</v>
      </c>
      <c r="G124" s="168"/>
      <c r="H124" s="168"/>
      <c r="I124" s="171"/>
      <c r="J124" s="172">
        <f>BK124</f>
        <v>0</v>
      </c>
      <c r="K124" s="168"/>
      <c r="L124" s="173"/>
      <c r="M124" s="174"/>
      <c r="N124" s="175"/>
      <c r="O124" s="175"/>
      <c r="P124" s="176">
        <f>P125+P128+P132+P138+P142+P146</f>
        <v>0</v>
      </c>
      <c r="Q124" s="175"/>
      <c r="R124" s="176">
        <f>R125+R128+R132+R138+R142+R146</f>
        <v>0</v>
      </c>
      <c r="S124" s="175"/>
      <c r="T124" s="177">
        <f>T125+T128+T132+T138+T142+T146</f>
        <v>0</v>
      </c>
      <c r="AR124" s="178" t="s">
        <v>180</v>
      </c>
      <c r="AT124" s="179" t="s">
        <v>72</v>
      </c>
      <c r="AU124" s="179" t="s">
        <v>73</v>
      </c>
      <c r="AY124" s="178" t="s">
        <v>155</v>
      </c>
      <c r="BK124" s="180">
        <f>BK125+BK128+BK132+BK138+BK142+BK146</f>
        <v>0</v>
      </c>
    </row>
    <row r="125" spans="1:65" s="12" customFormat="1" ht="22.9" customHeight="1">
      <c r="B125" s="167"/>
      <c r="C125" s="168"/>
      <c r="D125" s="169" t="s">
        <v>72</v>
      </c>
      <c r="E125" s="181" t="s">
        <v>446</v>
      </c>
      <c r="F125" s="181" t="s">
        <v>447</v>
      </c>
      <c r="G125" s="168"/>
      <c r="H125" s="168"/>
      <c r="I125" s="171"/>
      <c r="J125" s="182">
        <f>BK125</f>
        <v>0</v>
      </c>
      <c r="K125" s="168"/>
      <c r="L125" s="173"/>
      <c r="M125" s="174"/>
      <c r="N125" s="175"/>
      <c r="O125" s="175"/>
      <c r="P125" s="176">
        <f>SUM(P126:P127)</f>
        <v>0</v>
      </c>
      <c r="Q125" s="175"/>
      <c r="R125" s="176">
        <f>SUM(R126:R127)</f>
        <v>0</v>
      </c>
      <c r="S125" s="175"/>
      <c r="T125" s="177">
        <f>SUM(T126:T127)</f>
        <v>0</v>
      </c>
      <c r="AR125" s="178" t="s">
        <v>180</v>
      </c>
      <c r="AT125" s="179" t="s">
        <v>72</v>
      </c>
      <c r="AU125" s="179" t="s">
        <v>81</v>
      </c>
      <c r="AY125" s="178" t="s">
        <v>155</v>
      </c>
      <c r="BK125" s="180">
        <f>SUM(BK126:BK127)</f>
        <v>0</v>
      </c>
    </row>
    <row r="126" spans="1:65" s="2" customFormat="1" ht="16.5" customHeight="1">
      <c r="A126" s="31"/>
      <c r="B126" s="32"/>
      <c r="C126" s="183" t="s">
        <v>81</v>
      </c>
      <c r="D126" s="183" t="s">
        <v>157</v>
      </c>
      <c r="E126" s="184" t="s">
        <v>1297</v>
      </c>
      <c r="F126" s="185" t="s">
        <v>1298</v>
      </c>
      <c r="G126" s="186" t="s">
        <v>188</v>
      </c>
      <c r="H126" s="187">
        <v>100</v>
      </c>
      <c r="I126" s="188"/>
      <c r="J126" s="189">
        <f>ROUND(I126*H126,2)</f>
        <v>0</v>
      </c>
      <c r="K126" s="185" t="s">
        <v>161</v>
      </c>
      <c r="L126" s="36"/>
      <c r="M126" s="190" t="s">
        <v>1</v>
      </c>
      <c r="N126" s="191" t="s">
        <v>38</v>
      </c>
      <c r="O126" s="68"/>
      <c r="P126" s="192">
        <f>O126*H126</f>
        <v>0</v>
      </c>
      <c r="Q126" s="192">
        <v>0</v>
      </c>
      <c r="R126" s="192">
        <f>Q126*H126</f>
        <v>0</v>
      </c>
      <c r="S126" s="192">
        <v>0</v>
      </c>
      <c r="T126" s="19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4" t="s">
        <v>162</v>
      </c>
      <c r="AT126" s="194" t="s">
        <v>157</v>
      </c>
      <c r="AU126" s="194" t="s">
        <v>83</v>
      </c>
      <c r="AY126" s="14" t="s">
        <v>155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14" t="s">
        <v>81</v>
      </c>
      <c r="BK126" s="195">
        <f>ROUND(I126*H126,2)</f>
        <v>0</v>
      </c>
      <c r="BL126" s="14" t="s">
        <v>162</v>
      </c>
      <c r="BM126" s="194" t="s">
        <v>83</v>
      </c>
    </row>
    <row r="127" spans="1:65" s="2" customFormat="1">
      <c r="A127" s="31"/>
      <c r="B127" s="32"/>
      <c r="C127" s="33"/>
      <c r="D127" s="196" t="s">
        <v>163</v>
      </c>
      <c r="E127" s="33"/>
      <c r="F127" s="197" t="s">
        <v>1299</v>
      </c>
      <c r="G127" s="33"/>
      <c r="H127" s="33"/>
      <c r="I127" s="198"/>
      <c r="J127" s="33"/>
      <c r="K127" s="33"/>
      <c r="L127" s="36"/>
      <c r="M127" s="199"/>
      <c r="N127" s="200"/>
      <c r="O127" s="68"/>
      <c r="P127" s="68"/>
      <c r="Q127" s="68"/>
      <c r="R127" s="68"/>
      <c r="S127" s="68"/>
      <c r="T127" s="69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163</v>
      </c>
      <c r="AU127" s="14" t="s">
        <v>83</v>
      </c>
    </row>
    <row r="128" spans="1:65" s="12" customFormat="1" ht="22.9" customHeight="1">
      <c r="B128" s="167"/>
      <c r="C128" s="168"/>
      <c r="D128" s="169" t="s">
        <v>72</v>
      </c>
      <c r="E128" s="181" t="s">
        <v>473</v>
      </c>
      <c r="F128" s="181" t="s">
        <v>474</v>
      </c>
      <c r="G128" s="168"/>
      <c r="H128" s="168"/>
      <c r="I128" s="171"/>
      <c r="J128" s="182">
        <f>BK128</f>
        <v>0</v>
      </c>
      <c r="K128" s="168"/>
      <c r="L128" s="173"/>
      <c r="M128" s="174"/>
      <c r="N128" s="175"/>
      <c r="O128" s="175"/>
      <c r="P128" s="176">
        <f>SUM(P129:P131)</f>
        <v>0</v>
      </c>
      <c r="Q128" s="175"/>
      <c r="R128" s="176">
        <f>SUM(R129:R131)</f>
        <v>0</v>
      </c>
      <c r="S128" s="175"/>
      <c r="T128" s="177">
        <f>SUM(T129:T131)</f>
        <v>0</v>
      </c>
      <c r="AR128" s="178" t="s">
        <v>180</v>
      </c>
      <c r="AT128" s="179" t="s">
        <v>72</v>
      </c>
      <c r="AU128" s="179" t="s">
        <v>81</v>
      </c>
      <c r="AY128" s="178" t="s">
        <v>155</v>
      </c>
      <c r="BK128" s="180">
        <f>SUM(BK129:BK131)</f>
        <v>0</v>
      </c>
    </row>
    <row r="129" spans="1:65" s="2" customFormat="1" ht="16.5" customHeight="1">
      <c r="A129" s="31"/>
      <c r="B129" s="32"/>
      <c r="C129" s="183" t="s">
        <v>83</v>
      </c>
      <c r="D129" s="183" t="s">
        <v>157</v>
      </c>
      <c r="E129" s="184" t="s">
        <v>1300</v>
      </c>
      <c r="F129" s="185" t="s">
        <v>474</v>
      </c>
      <c r="G129" s="186" t="s">
        <v>334</v>
      </c>
      <c r="H129" s="187">
        <v>1</v>
      </c>
      <c r="I129" s="188"/>
      <c r="J129" s="189">
        <f>ROUND(I129*H129,2)</f>
        <v>0</v>
      </c>
      <c r="K129" s="185" t="s">
        <v>161</v>
      </c>
      <c r="L129" s="36"/>
      <c r="M129" s="190" t="s">
        <v>1</v>
      </c>
      <c r="N129" s="191" t="s">
        <v>38</v>
      </c>
      <c r="O129" s="68"/>
      <c r="P129" s="192">
        <f>O129*H129</f>
        <v>0</v>
      </c>
      <c r="Q129" s="192">
        <v>0</v>
      </c>
      <c r="R129" s="192">
        <f>Q129*H129</f>
        <v>0</v>
      </c>
      <c r="S129" s="192">
        <v>0</v>
      </c>
      <c r="T129" s="19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4" t="s">
        <v>162</v>
      </c>
      <c r="AT129" s="194" t="s">
        <v>157</v>
      </c>
      <c r="AU129" s="194" t="s">
        <v>83</v>
      </c>
      <c r="AY129" s="14" t="s">
        <v>155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14" t="s">
        <v>81</v>
      </c>
      <c r="BK129" s="195">
        <f>ROUND(I129*H129,2)</f>
        <v>0</v>
      </c>
      <c r="BL129" s="14" t="s">
        <v>162</v>
      </c>
      <c r="BM129" s="194" t="s">
        <v>162</v>
      </c>
    </row>
    <row r="130" spans="1:65" s="2" customFormat="1">
      <c r="A130" s="31"/>
      <c r="B130" s="32"/>
      <c r="C130" s="33"/>
      <c r="D130" s="196" t="s">
        <v>163</v>
      </c>
      <c r="E130" s="33"/>
      <c r="F130" s="197" t="s">
        <v>1301</v>
      </c>
      <c r="G130" s="33"/>
      <c r="H130" s="33"/>
      <c r="I130" s="198"/>
      <c r="J130" s="33"/>
      <c r="K130" s="33"/>
      <c r="L130" s="36"/>
      <c r="M130" s="199"/>
      <c r="N130" s="200"/>
      <c r="O130" s="68"/>
      <c r="P130" s="68"/>
      <c r="Q130" s="68"/>
      <c r="R130" s="68"/>
      <c r="S130" s="68"/>
      <c r="T130" s="69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163</v>
      </c>
      <c r="AU130" s="14" t="s">
        <v>83</v>
      </c>
    </row>
    <row r="131" spans="1:65" s="2" customFormat="1" ht="48.75">
      <c r="A131" s="31"/>
      <c r="B131" s="32"/>
      <c r="C131" s="33"/>
      <c r="D131" s="201" t="s">
        <v>168</v>
      </c>
      <c r="E131" s="33"/>
      <c r="F131" s="202" t="s">
        <v>1302</v>
      </c>
      <c r="G131" s="33"/>
      <c r="H131" s="33"/>
      <c r="I131" s="198"/>
      <c r="J131" s="33"/>
      <c r="K131" s="33"/>
      <c r="L131" s="36"/>
      <c r="M131" s="199"/>
      <c r="N131" s="200"/>
      <c r="O131" s="68"/>
      <c r="P131" s="68"/>
      <c r="Q131" s="68"/>
      <c r="R131" s="68"/>
      <c r="S131" s="68"/>
      <c r="T131" s="69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4" t="s">
        <v>168</v>
      </c>
      <c r="AU131" s="14" t="s">
        <v>83</v>
      </c>
    </row>
    <row r="132" spans="1:65" s="12" customFormat="1" ht="22.9" customHeight="1">
      <c r="B132" s="167"/>
      <c r="C132" s="168"/>
      <c r="D132" s="169" t="s">
        <v>72</v>
      </c>
      <c r="E132" s="181" t="s">
        <v>489</v>
      </c>
      <c r="F132" s="181" t="s">
        <v>490</v>
      </c>
      <c r="G132" s="168"/>
      <c r="H132" s="168"/>
      <c r="I132" s="171"/>
      <c r="J132" s="182">
        <f>BK132</f>
        <v>0</v>
      </c>
      <c r="K132" s="168"/>
      <c r="L132" s="173"/>
      <c r="M132" s="174"/>
      <c r="N132" s="175"/>
      <c r="O132" s="175"/>
      <c r="P132" s="176">
        <f>SUM(P133:P137)</f>
        <v>0</v>
      </c>
      <c r="Q132" s="175"/>
      <c r="R132" s="176">
        <f>SUM(R133:R137)</f>
        <v>0</v>
      </c>
      <c r="S132" s="175"/>
      <c r="T132" s="177">
        <f>SUM(T133:T137)</f>
        <v>0</v>
      </c>
      <c r="AR132" s="178" t="s">
        <v>180</v>
      </c>
      <c r="AT132" s="179" t="s">
        <v>72</v>
      </c>
      <c r="AU132" s="179" t="s">
        <v>81</v>
      </c>
      <c r="AY132" s="178" t="s">
        <v>155</v>
      </c>
      <c r="BK132" s="180">
        <f>SUM(BK133:BK137)</f>
        <v>0</v>
      </c>
    </row>
    <row r="133" spans="1:65" s="2" customFormat="1" ht="16.5" customHeight="1">
      <c r="A133" s="31"/>
      <c r="B133" s="32"/>
      <c r="C133" s="183" t="s">
        <v>199</v>
      </c>
      <c r="D133" s="183" t="s">
        <v>157</v>
      </c>
      <c r="E133" s="184" t="s">
        <v>1303</v>
      </c>
      <c r="F133" s="185" t="s">
        <v>1304</v>
      </c>
      <c r="G133" s="186" t="s">
        <v>334</v>
      </c>
      <c r="H133" s="187">
        <v>1</v>
      </c>
      <c r="I133" s="188"/>
      <c r="J133" s="189">
        <f>ROUND(I133*H133,2)</f>
        <v>0</v>
      </c>
      <c r="K133" s="185" t="s">
        <v>161</v>
      </c>
      <c r="L133" s="36"/>
      <c r="M133" s="190" t="s">
        <v>1</v>
      </c>
      <c r="N133" s="191" t="s">
        <v>38</v>
      </c>
      <c r="O133" s="68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4" t="s">
        <v>494</v>
      </c>
      <c r="AT133" s="194" t="s">
        <v>157</v>
      </c>
      <c r="AU133" s="194" t="s">
        <v>83</v>
      </c>
      <c r="AY133" s="14" t="s">
        <v>155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14" t="s">
        <v>81</v>
      </c>
      <c r="BK133" s="195">
        <f>ROUND(I133*H133,2)</f>
        <v>0</v>
      </c>
      <c r="BL133" s="14" t="s">
        <v>494</v>
      </c>
      <c r="BM133" s="194" t="s">
        <v>1305</v>
      </c>
    </row>
    <row r="134" spans="1:65" s="2" customFormat="1">
      <c r="A134" s="31"/>
      <c r="B134" s="32"/>
      <c r="C134" s="33"/>
      <c r="D134" s="196" t="s">
        <v>163</v>
      </c>
      <c r="E134" s="33"/>
      <c r="F134" s="197" t="s">
        <v>1306</v>
      </c>
      <c r="G134" s="33"/>
      <c r="H134" s="33"/>
      <c r="I134" s="198"/>
      <c r="J134" s="33"/>
      <c r="K134" s="33"/>
      <c r="L134" s="36"/>
      <c r="M134" s="199"/>
      <c r="N134" s="200"/>
      <c r="O134" s="68"/>
      <c r="P134" s="68"/>
      <c r="Q134" s="68"/>
      <c r="R134" s="68"/>
      <c r="S134" s="68"/>
      <c r="T134" s="69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4" t="s">
        <v>163</v>
      </c>
      <c r="AU134" s="14" t="s">
        <v>83</v>
      </c>
    </row>
    <row r="135" spans="1:65" s="2" customFormat="1" ht="16.5" customHeight="1">
      <c r="A135" s="31"/>
      <c r="B135" s="32"/>
      <c r="C135" s="183" t="s">
        <v>170</v>
      </c>
      <c r="D135" s="183" t="s">
        <v>157</v>
      </c>
      <c r="E135" s="184" t="s">
        <v>1307</v>
      </c>
      <c r="F135" s="185" t="s">
        <v>1308</v>
      </c>
      <c r="G135" s="186" t="s">
        <v>334</v>
      </c>
      <c r="H135" s="187">
        <v>1</v>
      </c>
      <c r="I135" s="188"/>
      <c r="J135" s="189">
        <f>ROUND(I135*H135,2)</f>
        <v>0</v>
      </c>
      <c r="K135" s="185" t="s">
        <v>161</v>
      </c>
      <c r="L135" s="36"/>
      <c r="M135" s="190" t="s">
        <v>1</v>
      </c>
      <c r="N135" s="191" t="s">
        <v>38</v>
      </c>
      <c r="O135" s="68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162</v>
      </c>
      <c r="AT135" s="194" t="s">
        <v>157</v>
      </c>
      <c r="AU135" s="194" t="s">
        <v>83</v>
      </c>
      <c r="AY135" s="14" t="s">
        <v>155</v>
      </c>
      <c r="BE135" s="195">
        <f>IF(N135="základní",J135,0)</f>
        <v>0</v>
      </c>
      <c r="BF135" s="195">
        <f>IF(N135="snížená",J135,0)</f>
        <v>0</v>
      </c>
      <c r="BG135" s="195">
        <f>IF(N135="zákl. přenesená",J135,0)</f>
        <v>0</v>
      </c>
      <c r="BH135" s="195">
        <f>IF(N135="sníž. přenesená",J135,0)</f>
        <v>0</v>
      </c>
      <c r="BI135" s="195">
        <f>IF(N135="nulová",J135,0)</f>
        <v>0</v>
      </c>
      <c r="BJ135" s="14" t="s">
        <v>81</v>
      </c>
      <c r="BK135" s="195">
        <f>ROUND(I135*H135,2)</f>
        <v>0</v>
      </c>
      <c r="BL135" s="14" t="s">
        <v>162</v>
      </c>
      <c r="BM135" s="194" t="s">
        <v>174</v>
      </c>
    </row>
    <row r="136" spans="1:65" s="2" customFormat="1">
      <c r="A136" s="31"/>
      <c r="B136" s="32"/>
      <c r="C136" s="33"/>
      <c r="D136" s="196" t="s">
        <v>163</v>
      </c>
      <c r="E136" s="33"/>
      <c r="F136" s="197" t="s">
        <v>1309</v>
      </c>
      <c r="G136" s="33"/>
      <c r="H136" s="33"/>
      <c r="I136" s="198"/>
      <c r="J136" s="33"/>
      <c r="K136" s="33"/>
      <c r="L136" s="36"/>
      <c r="M136" s="199"/>
      <c r="N136" s="200"/>
      <c r="O136" s="68"/>
      <c r="P136" s="68"/>
      <c r="Q136" s="68"/>
      <c r="R136" s="68"/>
      <c r="S136" s="68"/>
      <c r="T136" s="69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4" t="s">
        <v>163</v>
      </c>
      <c r="AU136" s="14" t="s">
        <v>83</v>
      </c>
    </row>
    <row r="137" spans="1:65" s="2" customFormat="1" ht="19.5">
      <c r="A137" s="31"/>
      <c r="B137" s="32"/>
      <c r="C137" s="33"/>
      <c r="D137" s="201" t="s">
        <v>168</v>
      </c>
      <c r="E137" s="33"/>
      <c r="F137" s="202" t="s">
        <v>1310</v>
      </c>
      <c r="G137" s="33"/>
      <c r="H137" s="33"/>
      <c r="I137" s="198"/>
      <c r="J137" s="33"/>
      <c r="K137" s="33"/>
      <c r="L137" s="36"/>
      <c r="M137" s="199"/>
      <c r="N137" s="200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168</v>
      </c>
      <c r="AU137" s="14" t="s">
        <v>83</v>
      </c>
    </row>
    <row r="138" spans="1:65" s="12" customFormat="1" ht="22.9" customHeight="1">
      <c r="B138" s="167"/>
      <c r="C138" s="168"/>
      <c r="D138" s="169" t="s">
        <v>72</v>
      </c>
      <c r="E138" s="181" t="s">
        <v>1311</v>
      </c>
      <c r="F138" s="181" t="s">
        <v>1312</v>
      </c>
      <c r="G138" s="168"/>
      <c r="H138" s="168"/>
      <c r="I138" s="171"/>
      <c r="J138" s="182">
        <f>BK138</f>
        <v>0</v>
      </c>
      <c r="K138" s="168"/>
      <c r="L138" s="173"/>
      <c r="M138" s="174"/>
      <c r="N138" s="175"/>
      <c r="O138" s="175"/>
      <c r="P138" s="176">
        <f>SUM(P139:P141)</f>
        <v>0</v>
      </c>
      <c r="Q138" s="175"/>
      <c r="R138" s="176">
        <f>SUM(R139:R141)</f>
        <v>0</v>
      </c>
      <c r="S138" s="175"/>
      <c r="T138" s="177">
        <f>SUM(T139:T141)</f>
        <v>0</v>
      </c>
      <c r="AR138" s="178" t="s">
        <v>180</v>
      </c>
      <c r="AT138" s="179" t="s">
        <v>72</v>
      </c>
      <c r="AU138" s="179" t="s">
        <v>81</v>
      </c>
      <c r="AY138" s="178" t="s">
        <v>155</v>
      </c>
      <c r="BK138" s="180">
        <f>SUM(BK139:BK141)</f>
        <v>0</v>
      </c>
    </row>
    <row r="139" spans="1:65" s="2" customFormat="1" ht="16.5" customHeight="1">
      <c r="A139" s="31"/>
      <c r="B139" s="32"/>
      <c r="C139" s="183" t="s">
        <v>162</v>
      </c>
      <c r="D139" s="183" t="s">
        <v>157</v>
      </c>
      <c r="E139" s="184" t="s">
        <v>1313</v>
      </c>
      <c r="F139" s="185" t="s">
        <v>1312</v>
      </c>
      <c r="G139" s="186" t="s">
        <v>334</v>
      </c>
      <c r="H139" s="187">
        <v>1</v>
      </c>
      <c r="I139" s="188"/>
      <c r="J139" s="189">
        <f>ROUND(I139*H139,2)</f>
        <v>0</v>
      </c>
      <c r="K139" s="185" t="s">
        <v>161</v>
      </c>
      <c r="L139" s="36"/>
      <c r="M139" s="190" t="s">
        <v>1</v>
      </c>
      <c r="N139" s="191" t="s">
        <v>38</v>
      </c>
      <c r="O139" s="68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162</v>
      </c>
      <c r="AT139" s="194" t="s">
        <v>157</v>
      </c>
      <c r="AU139" s="194" t="s">
        <v>83</v>
      </c>
      <c r="AY139" s="14" t="s">
        <v>155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14" t="s">
        <v>81</v>
      </c>
      <c r="BK139" s="195">
        <f>ROUND(I139*H139,2)</f>
        <v>0</v>
      </c>
      <c r="BL139" s="14" t="s">
        <v>162</v>
      </c>
      <c r="BM139" s="194" t="s">
        <v>178</v>
      </c>
    </row>
    <row r="140" spans="1:65" s="2" customFormat="1">
      <c r="A140" s="31"/>
      <c r="B140" s="32"/>
      <c r="C140" s="33"/>
      <c r="D140" s="196" t="s">
        <v>163</v>
      </c>
      <c r="E140" s="33"/>
      <c r="F140" s="197" t="s">
        <v>1314</v>
      </c>
      <c r="G140" s="33"/>
      <c r="H140" s="33"/>
      <c r="I140" s="198"/>
      <c r="J140" s="33"/>
      <c r="K140" s="33"/>
      <c r="L140" s="36"/>
      <c r="M140" s="199"/>
      <c r="N140" s="200"/>
      <c r="O140" s="68"/>
      <c r="P140" s="68"/>
      <c r="Q140" s="68"/>
      <c r="R140" s="68"/>
      <c r="S140" s="68"/>
      <c r="T140" s="69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4" t="s">
        <v>163</v>
      </c>
      <c r="AU140" s="14" t="s">
        <v>83</v>
      </c>
    </row>
    <row r="141" spans="1:65" s="2" customFormat="1" ht="29.25">
      <c r="A141" s="31"/>
      <c r="B141" s="32"/>
      <c r="C141" s="33"/>
      <c r="D141" s="201" t="s">
        <v>168</v>
      </c>
      <c r="E141" s="33"/>
      <c r="F141" s="202" t="s">
        <v>1315</v>
      </c>
      <c r="G141" s="33"/>
      <c r="H141" s="33"/>
      <c r="I141" s="198"/>
      <c r="J141" s="33"/>
      <c r="K141" s="33"/>
      <c r="L141" s="36"/>
      <c r="M141" s="199"/>
      <c r="N141" s="200"/>
      <c r="O141" s="68"/>
      <c r="P141" s="68"/>
      <c r="Q141" s="68"/>
      <c r="R141" s="68"/>
      <c r="S141" s="68"/>
      <c r="T141" s="69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4" t="s">
        <v>168</v>
      </c>
      <c r="AU141" s="14" t="s">
        <v>83</v>
      </c>
    </row>
    <row r="142" spans="1:65" s="12" customFormat="1" ht="22.9" customHeight="1">
      <c r="B142" s="167"/>
      <c r="C142" s="168"/>
      <c r="D142" s="169" t="s">
        <v>72</v>
      </c>
      <c r="E142" s="181" t="s">
        <v>497</v>
      </c>
      <c r="F142" s="181" t="s">
        <v>498</v>
      </c>
      <c r="G142" s="168"/>
      <c r="H142" s="168"/>
      <c r="I142" s="171"/>
      <c r="J142" s="182">
        <f>BK142</f>
        <v>0</v>
      </c>
      <c r="K142" s="168"/>
      <c r="L142" s="173"/>
      <c r="M142" s="174"/>
      <c r="N142" s="175"/>
      <c r="O142" s="175"/>
      <c r="P142" s="176">
        <f>SUM(P143:P145)</f>
        <v>0</v>
      </c>
      <c r="Q142" s="175"/>
      <c r="R142" s="176">
        <f>SUM(R143:R145)</f>
        <v>0</v>
      </c>
      <c r="S142" s="175"/>
      <c r="T142" s="177">
        <f>SUM(T143:T145)</f>
        <v>0</v>
      </c>
      <c r="AR142" s="178" t="s">
        <v>180</v>
      </c>
      <c r="AT142" s="179" t="s">
        <v>72</v>
      </c>
      <c r="AU142" s="179" t="s">
        <v>81</v>
      </c>
      <c r="AY142" s="178" t="s">
        <v>155</v>
      </c>
      <c r="BK142" s="180">
        <f>SUM(BK143:BK145)</f>
        <v>0</v>
      </c>
    </row>
    <row r="143" spans="1:65" s="2" customFormat="1" ht="16.5" customHeight="1">
      <c r="A143" s="31"/>
      <c r="B143" s="32"/>
      <c r="C143" s="183" t="s">
        <v>180</v>
      </c>
      <c r="D143" s="183" t="s">
        <v>157</v>
      </c>
      <c r="E143" s="184" t="s">
        <v>1316</v>
      </c>
      <c r="F143" s="185" t="s">
        <v>498</v>
      </c>
      <c r="G143" s="186" t="s">
        <v>334</v>
      </c>
      <c r="H143" s="187">
        <v>1</v>
      </c>
      <c r="I143" s="188"/>
      <c r="J143" s="189">
        <f>ROUND(I143*H143,2)</f>
        <v>0</v>
      </c>
      <c r="K143" s="185" t="s">
        <v>161</v>
      </c>
      <c r="L143" s="36"/>
      <c r="M143" s="190" t="s">
        <v>1</v>
      </c>
      <c r="N143" s="191" t="s">
        <v>38</v>
      </c>
      <c r="O143" s="68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162</v>
      </c>
      <c r="AT143" s="194" t="s">
        <v>157</v>
      </c>
      <c r="AU143" s="194" t="s">
        <v>83</v>
      </c>
      <c r="AY143" s="14" t="s">
        <v>155</v>
      </c>
      <c r="BE143" s="195">
        <f>IF(N143="základní",J143,0)</f>
        <v>0</v>
      </c>
      <c r="BF143" s="195">
        <f>IF(N143="snížená",J143,0)</f>
        <v>0</v>
      </c>
      <c r="BG143" s="195">
        <f>IF(N143="zákl. přenesená",J143,0)</f>
        <v>0</v>
      </c>
      <c r="BH143" s="195">
        <f>IF(N143="sníž. přenesená",J143,0)</f>
        <v>0</v>
      </c>
      <c r="BI143" s="195">
        <f>IF(N143="nulová",J143,0)</f>
        <v>0</v>
      </c>
      <c r="BJ143" s="14" t="s">
        <v>81</v>
      </c>
      <c r="BK143" s="195">
        <f>ROUND(I143*H143,2)</f>
        <v>0</v>
      </c>
      <c r="BL143" s="14" t="s">
        <v>162</v>
      </c>
      <c r="BM143" s="194" t="s">
        <v>183</v>
      </c>
    </row>
    <row r="144" spans="1:65" s="2" customFormat="1">
      <c r="A144" s="31"/>
      <c r="B144" s="32"/>
      <c r="C144" s="33"/>
      <c r="D144" s="196" t="s">
        <v>163</v>
      </c>
      <c r="E144" s="33"/>
      <c r="F144" s="197" t="s">
        <v>1317</v>
      </c>
      <c r="G144" s="33"/>
      <c r="H144" s="33"/>
      <c r="I144" s="198"/>
      <c r="J144" s="33"/>
      <c r="K144" s="33"/>
      <c r="L144" s="36"/>
      <c r="M144" s="199"/>
      <c r="N144" s="200"/>
      <c r="O144" s="68"/>
      <c r="P144" s="68"/>
      <c r="Q144" s="68"/>
      <c r="R144" s="68"/>
      <c r="S144" s="68"/>
      <c r="T144" s="69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4" t="s">
        <v>163</v>
      </c>
      <c r="AU144" s="14" t="s">
        <v>83</v>
      </c>
    </row>
    <row r="145" spans="1:65" s="2" customFormat="1" ht="29.25">
      <c r="A145" s="31"/>
      <c r="B145" s="32"/>
      <c r="C145" s="33"/>
      <c r="D145" s="201" t="s">
        <v>168</v>
      </c>
      <c r="E145" s="33"/>
      <c r="F145" s="202" t="s">
        <v>1318</v>
      </c>
      <c r="G145" s="33"/>
      <c r="H145" s="33"/>
      <c r="I145" s="198"/>
      <c r="J145" s="33"/>
      <c r="K145" s="33"/>
      <c r="L145" s="36"/>
      <c r="M145" s="199"/>
      <c r="N145" s="200"/>
      <c r="O145" s="68"/>
      <c r="P145" s="68"/>
      <c r="Q145" s="68"/>
      <c r="R145" s="68"/>
      <c r="S145" s="68"/>
      <c r="T145" s="69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4" t="s">
        <v>168</v>
      </c>
      <c r="AU145" s="14" t="s">
        <v>83</v>
      </c>
    </row>
    <row r="146" spans="1:65" s="12" customFormat="1" ht="22.9" customHeight="1">
      <c r="B146" s="167"/>
      <c r="C146" s="168"/>
      <c r="D146" s="169" t="s">
        <v>72</v>
      </c>
      <c r="E146" s="181" t="s">
        <v>1319</v>
      </c>
      <c r="F146" s="181" t="s">
        <v>1320</v>
      </c>
      <c r="G146" s="168"/>
      <c r="H146" s="168"/>
      <c r="I146" s="171"/>
      <c r="J146" s="182">
        <f>BK146</f>
        <v>0</v>
      </c>
      <c r="K146" s="168"/>
      <c r="L146" s="173"/>
      <c r="M146" s="174"/>
      <c r="N146" s="175"/>
      <c r="O146" s="175"/>
      <c r="P146" s="176">
        <f>SUM(P147:P149)</f>
        <v>0</v>
      </c>
      <c r="Q146" s="175"/>
      <c r="R146" s="176">
        <f>SUM(R147:R149)</f>
        <v>0</v>
      </c>
      <c r="S146" s="175"/>
      <c r="T146" s="177">
        <f>SUM(T147:T149)</f>
        <v>0</v>
      </c>
      <c r="AR146" s="178" t="s">
        <v>180</v>
      </c>
      <c r="AT146" s="179" t="s">
        <v>72</v>
      </c>
      <c r="AU146" s="179" t="s">
        <v>81</v>
      </c>
      <c r="AY146" s="178" t="s">
        <v>155</v>
      </c>
      <c r="BK146" s="180">
        <f>SUM(BK147:BK149)</f>
        <v>0</v>
      </c>
    </row>
    <row r="147" spans="1:65" s="2" customFormat="1" ht="16.5" customHeight="1">
      <c r="A147" s="31"/>
      <c r="B147" s="32"/>
      <c r="C147" s="183" t="s">
        <v>174</v>
      </c>
      <c r="D147" s="183" t="s">
        <v>157</v>
      </c>
      <c r="E147" s="184" t="s">
        <v>1321</v>
      </c>
      <c r="F147" s="185" t="s">
        <v>1320</v>
      </c>
      <c r="G147" s="186" t="s">
        <v>1322</v>
      </c>
      <c r="H147" s="187">
        <v>1</v>
      </c>
      <c r="I147" s="188"/>
      <c r="J147" s="189">
        <f>ROUND(I147*H147,2)</f>
        <v>0</v>
      </c>
      <c r="K147" s="185" t="s">
        <v>161</v>
      </c>
      <c r="L147" s="36"/>
      <c r="M147" s="190" t="s">
        <v>1</v>
      </c>
      <c r="N147" s="191" t="s">
        <v>38</v>
      </c>
      <c r="O147" s="68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162</v>
      </c>
      <c r="AT147" s="194" t="s">
        <v>157</v>
      </c>
      <c r="AU147" s="194" t="s">
        <v>83</v>
      </c>
      <c r="AY147" s="14" t="s">
        <v>155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14" t="s">
        <v>81</v>
      </c>
      <c r="BK147" s="195">
        <f>ROUND(I147*H147,2)</f>
        <v>0</v>
      </c>
      <c r="BL147" s="14" t="s">
        <v>162</v>
      </c>
      <c r="BM147" s="194" t="s">
        <v>8</v>
      </c>
    </row>
    <row r="148" spans="1:65" s="2" customFormat="1">
      <c r="A148" s="31"/>
      <c r="B148" s="32"/>
      <c r="C148" s="33"/>
      <c r="D148" s="196" t="s">
        <v>163</v>
      </c>
      <c r="E148" s="33"/>
      <c r="F148" s="197" t="s">
        <v>1323</v>
      </c>
      <c r="G148" s="33"/>
      <c r="H148" s="33"/>
      <c r="I148" s="198"/>
      <c r="J148" s="33"/>
      <c r="K148" s="33"/>
      <c r="L148" s="36"/>
      <c r="M148" s="199"/>
      <c r="N148" s="200"/>
      <c r="O148" s="68"/>
      <c r="P148" s="68"/>
      <c r="Q148" s="68"/>
      <c r="R148" s="68"/>
      <c r="S148" s="68"/>
      <c r="T148" s="69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4" t="s">
        <v>163</v>
      </c>
      <c r="AU148" s="14" t="s">
        <v>83</v>
      </c>
    </row>
    <row r="149" spans="1:65" s="2" customFormat="1" ht="29.25">
      <c r="A149" s="31"/>
      <c r="B149" s="32"/>
      <c r="C149" s="33"/>
      <c r="D149" s="201" t="s">
        <v>168</v>
      </c>
      <c r="E149" s="33"/>
      <c r="F149" s="202" t="s">
        <v>1324</v>
      </c>
      <c r="G149" s="33"/>
      <c r="H149" s="33"/>
      <c r="I149" s="198"/>
      <c r="J149" s="33"/>
      <c r="K149" s="33"/>
      <c r="L149" s="36"/>
      <c r="M149" s="213"/>
      <c r="N149" s="214"/>
      <c r="O149" s="215"/>
      <c r="P149" s="215"/>
      <c r="Q149" s="215"/>
      <c r="R149" s="215"/>
      <c r="S149" s="215"/>
      <c r="T149" s="216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4" t="s">
        <v>168</v>
      </c>
      <c r="AU149" s="14" t="s">
        <v>83</v>
      </c>
    </row>
    <row r="150" spans="1:65" s="2" customFormat="1" ht="6.95" customHeight="1">
      <c r="A150" s="31"/>
      <c r="B150" s="51"/>
      <c r="C150" s="52"/>
      <c r="D150" s="52"/>
      <c r="E150" s="52"/>
      <c r="F150" s="52"/>
      <c r="G150" s="52"/>
      <c r="H150" s="52"/>
      <c r="I150" s="52"/>
      <c r="J150" s="52"/>
      <c r="K150" s="52"/>
      <c r="L150" s="36"/>
      <c r="M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</row>
  </sheetData>
  <sheetProtection algorithmName="SHA-512" hashValue="WGJFLr9a4sHlwkQs6PJw31lD+UdnvCTqKg8MrasX8+KERmTh+8mNWb8xn015Kx8QK11RVBuagRbyD0XBQ1BNsg==" saltValue="Tik7NKXNlocclDyRCS9VdUQrW4J4cjBdgaiyYlYQA662NhpwM8fBPxTnWTg7wUNozGViEjlsci8l03PMEzWQxw==" spinCount="100000" sheet="1" objects="1" scenarios="1" formatColumns="0" formatRows="0" autoFilter="0"/>
  <autoFilter ref="C122:K149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/>
    <hyperlink ref="F130" r:id="rId2"/>
    <hyperlink ref="F134" r:id="rId3"/>
    <hyperlink ref="F136" r:id="rId4"/>
    <hyperlink ref="F140" r:id="rId5"/>
    <hyperlink ref="F144" r:id="rId6"/>
    <hyperlink ref="F148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2:BM337"/>
  <sheetViews>
    <sheetView showGridLines="0" topLeftCell="A187" workbookViewId="0">
      <selection activeCell="F305" sqref="F30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14" t="s">
        <v>97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115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569" t="str">
        <f>'Rekapitulace stavby'!K6</f>
        <v>Rozšíření TN Litvínov etapa I.</v>
      </c>
      <c r="F7" s="570"/>
      <c r="G7" s="570"/>
      <c r="H7" s="570"/>
      <c r="L7" s="17"/>
    </row>
    <row r="8" spans="1:46" s="2" customFormat="1" ht="12" customHeight="1">
      <c r="A8" s="31"/>
      <c r="B8" s="36"/>
      <c r="C8" s="31"/>
      <c r="D8" s="109" t="s">
        <v>116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571" t="s">
        <v>1325</v>
      </c>
      <c r="F9" s="572"/>
      <c r="G9" s="572"/>
      <c r="H9" s="57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19. 6. 2024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573" t="str">
        <f>'Rekapitulace stavby'!E14</f>
        <v>Vyplň údaj</v>
      </c>
      <c r="F18" s="574"/>
      <c r="G18" s="574"/>
      <c r="H18" s="57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575" t="s">
        <v>1</v>
      </c>
      <c r="F27" s="575"/>
      <c r="G27" s="575"/>
      <c r="H27" s="57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ROUND(J127,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ROUND((SUM(BE127:BE336)),  2)</f>
        <v>0</v>
      </c>
      <c r="G33" s="31"/>
      <c r="H33" s="31"/>
      <c r="I33" s="121">
        <v>0.21</v>
      </c>
      <c r="J33" s="120">
        <f>ROUND(((SUM(BE127:BE336))*I33),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ROUND((SUM(BF127:BF336)),  2)</f>
        <v>0</v>
      </c>
      <c r="G34" s="31"/>
      <c r="H34" s="31"/>
      <c r="I34" s="121">
        <v>0.12</v>
      </c>
      <c r="J34" s="120">
        <f>ROUND(((SUM(BF127:BF336))*I34),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ROUND((SUM(BG127:BG336)),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ROUND((SUM(BH127:BH336)),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ROUND((SUM(BI127:BI336)),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118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567" t="str">
        <f>E7</f>
        <v>Rozšíření TN Litvínov etapa I.</v>
      </c>
      <c r="F85" s="568"/>
      <c r="G85" s="568"/>
      <c r="H85" s="56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116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527" t="str">
        <f>E9</f>
        <v>PS 01 - HVS - Strojní část</v>
      </c>
      <c r="F87" s="566"/>
      <c r="G87" s="566"/>
      <c r="H87" s="56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19. 6. 2024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119</v>
      </c>
      <c r="D94" s="141"/>
      <c r="E94" s="141"/>
      <c r="F94" s="141"/>
      <c r="G94" s="141"/>
      <c r="H94" s="141"/>
      <c r="I94" s="141"/>
      <c r="J94" s="142" t="s">
        <v>120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121</v>
      </c>
      <c r="D96" s="33"/>
      <c r="E96" s="33"/>
      <c r="F96" s="33"/>
      <c r="G96" s="33"/>
      <c r="H96" s="33"/>
      <c r="I96" s="33"/>
      <c r="J96" s="81">
        <f>J127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122</v>
      </c>
    </row>
    <row r="97" spans="1:31" s="9" customFormat="1" ht="24.95" customHeight="1">
      <c r="B97" s="144"/>
      <c r="C97" s="145"/>
      <c r="D97" s="146" t="s">
        <v>128</v>
      </c>
      <c r="E97" s="147"/>
      <c r="F97" s="147"/>
      <c r="G97" s="147"/>
      <c r="H97" s="147"/>
      <c r="I97" s="147"/>
      <c r="J97" s="148">
        <f>J128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1132</v>
      </c>
      <c r="E98" s="153"/>
      <c r="F98" s="153"/>
      <c r="G98" s="153"/>
      <c r="H98" s="153"/>
      <c r="I98" s="153"/>
      <c r="J98" s="154">
        <f>J129</f>
        <v>0</v>
      </c>
      <c r="K98" s="151"/>
      <c r="L98" s="155"/>
    </row>
    <row r="99" spans="1:31" s="10" customFormat="1" ht="19.899999999999999" customHeight="1">
      <c r="B99" s="150"/>
      <c r="C99" s="151"/>
      <c r="D99" s="152" t="s">
        <v>1326</v>
      </c>
      <c r="E99" s="153"/>
      <c r="F99" s="153"/>
      <c r="G99" s="153"/>
      <c r="H99" s="153"/>
      <c r="I99" s="153"/>
      <c r="J99" s="154">
        <f>J151</f>
        <v>0</v>
      </c>
      <c r="K99" s="151"/>
      <c r="L99" s="155"/>
    </row>
    <row r="100" spans="1:31" s="10" customFormat="1" ht="19.899999999999999" customHeight="1">
      <c r="B100" s="150"/>
      <c r="C100" s="151"/>
      <c r="D100" s="152" t="s">
        <v>1133</v>
      </c>
      <c r="E100" s="153"/>
      <c r="F100" s="153"/>
      <c r="G100" s="153"/>
      <c r="H100" s="153"/>
      <c r="I100" s="153"/>
      <c r="J100" s="154">
        <f>J162</f>
        <v>0</v>
      </c>
      <c r="K100" s="151"/>
      <c r="L100" s="155"/>
    </row>
    <row r="101" spans="1:31" s="10" customFormat="1" ht="19.899999999999999" customHeight="1">
      <c r="B101" s="150"/>
      <c r="C101" s="151"/>
      <c r="D101" s="152" t="s">
        <v>1327</v>
      </c>
      <c r="E101" s="153"/>
      <c r="F101" s="153"/>
      <c r="G101" s="153"/>
      <c r="H101" s="153"/>
      <c r="I101" s="153"/>
      <c r="J101" s="154">
        <f>J185</f>
        <v>0</v>
      </c>
      <c r="K101" s="151"/>
      <c r="L101" s="155"/>
    </row>
    <row r="102" spans="1:31" s="10" customFormat="1" ht="19.899999999999999" customHeight="1">
      <c r="B102" s="150"/>
      <c r="C102" s="151"/>
      <c r="D102" s="152" t="s">
        <v>1328</v>
      </c>
      <c r="E102" s="153"/>
      <c r="F102" s="153"/>
      <c r="G102" s="153"/>
      <c r="H102" s="153"/>
      <c r="I102" s="153"/>
      <c r="J102" s="154">
        <f>J230</f>
        <v>0</v>
      </c>
      <c r="K102" s="151"/>
      <c r="L102" s="155"/>
    </row>
    <row r="103" spans="1:31" s="9" customFormat="1" ht="24.95" customHeight="1">
      <c r="B103" s="144"/>
      <c r="C103" s="145"/>
      <c r="D103" s="146" t="s">
        <v>132</v>
      </c>
      <c r="E103" s="147"/>
      <c r="F103" s="147"/>
      <c r="G103" s="147"/>
      <c r="H103" s="147"/>
      <c r="I103" s="147"/>
      <c r="J103" s="148">
        <f>J255</f>
        <v>0</v>
      </c>
      <c r="K103" s="145"/>
      <c r="L103" s="149"/>
    </row>
    <row r="104" spans="1:31" s="10" customFormat="1" ht="19.899999999999999" customHeight="1">
      <c r="B104" s="150"/>
      <c r="C104" s="151"/>
      <c r="D104" s="152" t="s">
        <v>505</v>
      </c>
      <c r="E104" s="153"/>
      <c r="F104" s="153"/>
      <c r="G104" s="153"/>
      <c r="H104" s="153"/>
      <c r="I104" s="153"/>
      <c r="J104" s="154">
        <f>J256</f>
        <v>0</v>
      </c>
      <c r="K104" s="151"/>
      <c r="L104" s="155"/>
    </row>
    <row r="105" spans="1:31" s="9" customFormat="1" ht="24.95" customHeight="1">
      <c r="B105" s="144"/>
      <c r="C105" s="145"/>
      <c r="D105" s="146" t="s">
        <v>135</v>
      </c>
      <c r="E105" s="147"/>
      <c r="F105" s="147"/>
      <c r="G105" s="147"/>
      <c r="H105" s="147"/>
      <c r="I105" s="147"/>
      <c r="J105" s="148">
        <f>J324</f>
        <v>0</v>
      </c>
      <c r="K105" s="145"/>
      <c r="L105" s="149"/>
    </row>
    <row r="106" spans="1:31" s="10" customFormat="1" ht="19.899999999999999" customHeight="1">
      <c r="B106" s="150"/>
      <c r="C106" s="151"/>
      <c r="D106" s="152" t="s">
        <v>136</v>
      </c>
      <c r="E106" s="153"/>
      <c r="F106" s="153"/>
      <c r="G106" s="153"/>
      <c r="H106" s="153"/>
      <c r="I106" s="153"/>
      <c r="J106" s="154">
        <f>J325</f>
        <v>0</v>
      </c>
      <c r="K106" s="151"/>
      <c r="L106" s="155"/>
    </row>
    <row r="107" spans="1:31" s="10" customFormat="1" ht="19.899999999999999" customHeight="1">
      <c r="B107" s="150"/>
      <c r="C107" s="151"/>
      <c r="D107" s="152" t="s">
        <v>138</v>
      </c>
      <c r="E107" s="153"/>
      <c r="F107" s="153"/>
      <c r="G107" s="153"/>
      <c r="H107" s="153"/>
      <c r="I107" s="153"/>
      <c r="J107" s="154">
        <f>J328</f>
        <v>0</v>
      </c>
      <c r="K107" s="151"/>
      <c r="L107" s="155"/>
    </row>
    <row r="108" spans="1:31" s="2" customFormat="1" ht="21.75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3" spans="1:63" s="2" customFormat="1" ht="6.95" customHeight="1">
      <c r="A113" s="31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4.95" customHeight="1">
      <c r="A114" s="31"/>
      <c r="B114" s="32"/>
      <c r="C114" s="20" t="s">
        <v>140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2" customHeight="1">
      <c r="A116" s="31"/>
      <c r="B116" s="32"/>
      <c r="C116" s="26" t="s">
        <v>16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6.5" customHeight="1">
      <c r="A117" s="31"/>
      <c r="B117" s="32"/>
      <c r="C117" s="33"/>
      <c r="D117" s="33"/>
      <c r="E117" s="567" t="str">
        <f>E7</f>
        <v>Rozšíření TN Litvínov etapa I.</v>
      </c>
      <c r="F117" s="568"/>
      <c r="G117" s="568"/>
      <c r="H117" s="568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116</v>
      </c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527" t="str">
        <f>E9</f>
        <v>PS 01 - HVS - Strojní část</v>
      </c>
      <c r="F119" s="566"/>
      <c r="G119" s="566"/>
      <c r="H119" s="566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F12</f>
        <v xml:space="preserve"> </v>
      </c>
      <c r="G121" s="33"/>
      <c r="H121" s="33"/>
      <c r="I121" s="26" t="s">
        <v>22</v>
      </c>
      <c r="J121" s="63" t="str">
        <f>IF(J12="","",J12)</f>
        <v>19. 6. 2024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24</v>
      </c>
      <c r="D123" s="33"/>
      <c r="E123" s="33"/>
      <c r="F123" s="24" t="str">
        <f>E15</f>
        <v xml:space="preserve"> </v>
      </c>
      <c r="G123" s="33"/>
      <c r="H123" s="33"/>
      <c r="I123" s="26" t="s">
        <v>29</v>
      </c>
      <c r="J123" s="29" t="str">
        <f>E21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27</v>
      </c>
      <c r="D124" s="33"/>
      <c r="E124" s="33"/>
      <c r="F124" s="24" t="str">
        <f>IF(E18="","",E18)</f>
        <v>Vyplň údaj</v>
      </c>
      <c r="G124" s="33"/>
      <c r="H124" s="33"/>
      <c r="I124" s="26" t="s">
        <v>31</v>
      </c>
      <c r="J124" s="29" t="str">
        <f>E24</f>
        <v xml:space="preserve"> </v>
      </c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56"/>
      <c r="B126" s="157"/>
      <c r="C126" s="158" t="s">
        <v>141</v>
      </c>
      <c r="D126" s="159" t="s">
        <v>58</v>
      </c>
      <c r="E126" s="159" t="s">
        <v>54</v>
      </c>
      <c r="F126" s="159" t="s">
        <v>55</v>
      </c>
      <c r="G126" s="159" t="s">
        <v>142</v>
      </c>
      <c r="H126" s="159" t="s">
        <v>143</v>
      </c>
      <c r="I126" s="159" t="s">
        <v>144</v>
      </c>
      <c r="J126" s="159" t="s">
        <v>120</v>
      </c>
      <c r="K126" s="160" t="s">
        <v>145</v>
      </c>
      <c r="L126" s="161"/>
      <c r="M126" s="72" t="s">
        <v>1</v>
      </c>
      <c r="N126" s="73" t="s">
        <v>37</v>
      </c>
      <c r="O126" s="73" t="s">
        <v>146</v>
      </c>
      <c r="P126" s="73" t="s">
        <v>147</v>
      </c>
      <c r="Q126" s="73" t="s">
        <v>148</v>
      </c>
      <c r="R126" s="73" t="s">
        <v>149</v>
      </c>
      <c r="S126" s="73" t="s">
        <v>150</v>
      </c>
      <c r="T126" s="74" t="s">
        <v>151</v>
      </c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</row>
    <row r="127" spans="1:63" s="2" customFormat="1" ht="22.9" customHeight="1">
      <c r="A127" s="31"/>
      <c r="B127" s="32"/>
      <c r="C127" s="79" t="s">
        <v>152</v>
      </c>
      <c r="D127" s="33"/>
      <c r="E127" s="33"/>
      <c r="F127" s="33"/>
      <c r="G127" s="33"/>
      <c r="H127" s="33"/>
      <c r="I127" s="33"/>
      <c r="J127" s="162">
        <f>BK127</f>
        <v>0</v>
      </c>
      <c r="K127" s="33"/>
      <c r="L127" s="36"/>
      <c r="M127" s="75"/>
      <c r="N127" s="163"/>
      <c r="O127" s="76"/>
      <c r="P127" s="164">
        <f>P128+P255+P324</f>
        <v>0</v>
      </c>
      <c r="Q127" s="76"/>
      <c r="R127" s="164">
        <f>R128+R255+R324</f>
        <v>1.1529999999999999E-2</v>
      </c>
      <c r="S127" s="76"/>
      <c r="T127" s="165">
        <f>T128+T255+T324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72</v>
      </c>
      <c r="AU127" s="14" t="s">
        <v>122</v>
      </c>
      <c r="BK127" s="166">
        <f>BK128+BK255+BK324</f>
        <v>0</v>
      </c>
    </row>
    <row r="128" spans="1:63" s="12" customFormat="1" ht="25.9" customHeight="1">
      <c r="B128" s="167"/>
      <c r="C128" s="168"/>
      <c r="D128" s="169" t="s">
        <v>72</v>
      </c>
      <c r="E128" s="170" t="s">
        <v>309</v>
      </c>
      <c r="F128" s="170" t="s">
        <v>310</v>
      </c>
      <c r="G128" s="168"/>
      <c r="H128" s="168"/>
      <c r="I128" s="171"/>
      <c r="J128" s="172">
        <f>BK128</f>
        <v>0</v>
      </c>
      <c r="K128" s="168"/>
      <c r="L128" s="173"/>
      <c r="M128" s="174"/>
      <c r="N128" s="175"/>
      <c r="O128" s="175"/>
      <c r="P128" s="176">
        <f>P129+P151+P162+P185+P230</f>
        <v>0</v>
      </c>
      <c r="Q128" s="175"/>
      <c r="R128" s="176">
        <f>R129+R151+R162+R185+R230</f>
        <v>1.1529999999999999E-2</v>
      </c>
      <c r="S128" s="175"/>
      <c r="T128" s="177">
        <f>T129+T151+T162+T185+T230</f>
        <v>0</v>
      </c>
      <c r="AR128" s="178" t="s">
        <v>83</v>
      </c>
      <c r="AT128" s="179" t="s">
        <v>72</v>
      </c>
      <c r="AU128" s="179" t="s">
        <v>73</v>
      </c>
      <c r="AY128" s="178" t="s">
        <v>155</v>
      </c>
      <c r="BK128" s="180">
        <f>BK129+BK151+BK162+BK185+BK230</f>
        <v>0</v>
      </c>
    </row>
    <row r="129" spans="1:65" s="12" customFormat="1" ht="22.9" customHeight="1">
      <c r="B129" s="167"/>
      <c r="C129" s="168"/>
      <c r="D129" s="169" t="s">
        <v>72</v>
      </c>
      <c r="E129" s="181" t="s">
        <v>1135</v>
      </c>
      <c r="F129" s="181" t="s">
        <v>1136</v>
      </c>
      <c r="G129" s="168"/>
      <c r="H129" s="168"/>
      <c r="I129" s="171"/>
      <c r="J129" s="182">
        <f>BK129</f>
        <v>0</v>
      </c>
      <c r="K129" s="168"/>
      <c r="L129" s="173"/>
      <c r="M129" s="174"/>
      <c r="N129" s="175"/>
      <c r="O129" s="175"/>
      <c r="P129" s="176">
        <f>SUM(P130:P150)</f>
        <v>0</v>
      </c>
      <c r="Q129" s="175"/>
      <c r="R129" s="176">
        <f>SUM(R130:R150)</f>
        <v>0</v>
      </c>
      <c r="S129" s="175"/>
      <c r="T129" s="177">
        <f>SUM(T130:T150)</f>
        <v>0</v>
      </c>
      <c r="AR129" s="178" t="s">
        <v>83</v>
      </c>
      <c r="AT129" s="179" t="s">
        <v>72</v>
      </c>
      <c r="AU129" s="179" t="s">
        <v>81</v>
      </c>
      <c r="AY129" s="178" t="s">
        <v>155</v>
      </c>
      <c r="BK129" s="180">
        <f>SUM(BK130:BK150)</f>
        <v>0</v>
      </c>
    </row>
    <row r="130" spans="1:65" s="2" customFormat="1" ht="66.75" customHeight="1">
      <c r="A130" s="31"/>
      <c r="B130" s="32"/>
      <c r="C130" s="183" t="s">
        <v>81</v>
      </c>
      <c r="D130" s="183" t="s">
        <v>157</v>
      </c>
      <c r="E130" s="184" t="s">
        <v>1329</v>
      </c>
      <c r="F130" s="185" t="s">
        <v>1330</v>
      </c>
      <c r="G130" s="186" t="s">
        <v>173</v>
      </c>
      <c r="H130" s="187">
        <v>53.6</v>
      </c>
      <c r="I130" s="188"/>
      <c r="J130" s="189">
        <f>ROUND(I130*H130,2)</f>
        <v>0</v>
      </c>
      <c r="K130" s="185" t="s">
        <v>161</v>
      </c>
      <c r="L130" s="36"/>
      <c r="M130" s="190" t="s">
        <v>1</v>
      </c>
      <c r="N130" s="191" t="s">
        <v>38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206</v>
      </c>
      <c r="AT130" s="194" t="s">
        <v>157</v>
      </c>
      <c r="AU130" s="194" t="s">
        <v>83</v>
      </c>
      <c r="AY130" s="14" t="s">
        <v>155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14" t="s">
        <v>81</v>
      </c>
      <c r="BK130" s="195">
        <f>ROUND(I130*H130,2)</f>
        <v>0</v>
      </c>
      <c r="BL130" s="14" t="s">
        <v>206</v>
      </c>
      <c r="BM130" s="194" t="s">
        <v>83</v>
      </c>
    </row>
    <row r="131" spans="1:65" s="2" customFormat="1">
      <c r="A131" s="31"/>
      <c r="B131" s="32"/>
      <c r="C131" s="33"/>
      <c r="D131" s="196" t="s">
        <v>163</v>
      </c>
      <c r="E131" s="33"/>
      <c r="F131" s="197" t="s">
        <v>1331</v>
      </c>
      <c r="G131" s="33"/>
      <c r="H131" s="33"/>
      <c r="I131" s="198"/>
      <c r="J131" s="33"/>
      <c r="K131" s="33"/>
      <c r="L131" s="36"/>
      <c r="M131" s="199"/>
      <c r="N131" s="200"/>
      <c r="O131" s="68"/>
      <c r="P131" s="68"/>
      <c r="Q131" s="68"/>
      <c r="R131" s="68"/>
      <c r="S131" s="68"/>
      <c r="T131" s="69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4" t="s">
        <v>163</v>
      </c>
      <c r="AU131" s="14" t="s">
        <v>83</v>
      </c>
    </row>
    <row r="132" spans="1:65" s="2" customFormat="1" ht="24.2" customHeight="1">
      <c r="A132" s="31"/>
      <c r="B132" s="32"/>
      <c r="C132" s="203" t="s">
        <v>83</v>
      </c>
      <c r="D132" s="203" t="s">
        <v>232</v>
      </c>
      <c r="E132" s="204" t="s">
        <v>1332</v>
      </c>
      <c r="F132" s="205" t="s">
        <v>1333</v>
      </c>
      <c r="G132" s="206" t="s">
        <v>173</v>
      </c>
      <c r="H132" s="207">
        <v>11.118</v>
      </c>
      <c r="I132" s="208"/>
      <c r="J132" s="209">
        <f t="shared" ref="J132:J136" si="0">ROUND(I132*H132,2)</f>
        <v>0</v>
      </c>
      <c r="K132" s="205" t="s">
        <v>161</v>
      </c>
      <c r="L132" s="210"/>
      <c r="M132" s="211" t="s">
        <v>1</v>
      </c>
      <c r="N132" s="212" t="s">
        <v>38</v>
      </c>
      <c r="O132" s="68"/>
      <c r="P132" s="192">
        <f t="shared" ref="P132:P136" si="1">O132*H132</f>
        <v>0</v>
      </c>
      <c r="Q132" s="192">
        <v>0</v>
      </c>
      <c r="R132" s="192">
        <f t="shared" ref="R132:R136" si="2">Q132*H132</f>
        <v>0</v>
      </c>
      <c r="S132" s="192">
        <v>0</v>
      </c>
      <c r="T132" s="193">
        <f t="shared" ref="T132:T136" si="3"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253</v>
      </c>
      <c r="AT132" s="194" t="s">
        <v>232</v>
      </c>
      <c r="AU132" s="194" t="s">
        <v>83</v>
      </c>
      <c r="AY132" s="14" t="s">
        <v>155</v>
      </c>
      <c r="BE132" s="195">
        <f t="shared" ref="BE132:BE136" si="4">IF(N132="základní",J132,0)</f>
        <v>0</v>
      </c>
      <c r="BF132" s="195">
        <f t="shared" ref="BF132:BF136" si="5">IF(N132="snížená",J132,0)</f>
        <v>0</v>
      </c>
      <c r="BG132" s="195">
        <f t="shared" ref="BG132:BG136" si="6">IF(N132="zákl. přenesená",J132,0)</f>
        <v>0</v>
      </c>
      <c r="BH132" s="195">
        <f t="shared" ref="BH132:BH136" si="7">IF(N132="sníž. přenesená",J132,0)</f>
        <v>0</v>
      </c>
      <c r="BI132" s="195">
        <f t="shared" ref="BI132:BI136" si="8">IF(N132="nulová",J132,0)</f>
        <v>0</v>
      </c>
      <c r="BJ132" s="14" t="s">
        <v>81</v>
      </c>
      <c r="BK132" s="195">
        <f t="shared" ref="BK132:BK136" si="9">ROUND(I132*H132,2)</f>
        <v>0</v>
      </c>
      <c r="BL132" s="14" t="s">
        <v>206</v>
      </c>
      <c r="BM132" s="194" t="s">
        <v>162</v>
      </c>
    </row>
    <row r="133" spans="1:65" s="2" customFormat="1" ht="24.2" customHeight="1">
      <c r="A133" s="31"/>
      <c r="B133" s="32"/>
      <c r="C133" s="203" t="s">
        <v>170</v>
      </c>
      <c r="D133" s="203" t="s">
        <v>232</v>
      </c>
      <c r="E133" s="204" t="s">
        <v>1334</v>
      </c>
      <c r="F133" s="205" t="s">
        <v>1335</v>
      </c>
      <c r="G133" s="206" t="s">
        <v>173</v>
      </c>
      <c r="H133" s="207">
        <v>5.508</v>
      </c>
      <c r="I133" s="208"/>
      <c r="J133" s="209">
        <f t="shared" si="0"/>
        <v>0</v>
      </c>
      <c r="K133" s="205" t="s">
        <v>1</v>
      </c>
      <c r="L133" s="210"/>
      <c r="M133" s="211" t="s">
        <v>1</v>
      </c>
      <c r="N133" s="212" t="s">
        <v>38</v>
      </c>
      <c r="O133" s="68"/>
      <c r="P133" s="192">
        <f t="shared" si="1"/>
        <v>0</v>
      </c>
      <c r="Q133" s="192">
        <v>0</v>
      </c>
      <c r="R133" s="192">
        <f t="shared" si="2"/>
        <v>0</v>
      </c>
      <c r="S133" s="192">
        <v>0</v>
      </c>
      <c r="T133" s="193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4" t="s">
        <v>253</v>
      </c>
      <c r="AT133" s="194" t="s">
        <v>232</v>
      </c>
      <c r="AU133" s="194" t="s">
        <v>83</v>
      </c>
      <c r="AY133" s="14" t="s">
        <v>155</v>
      </c>
      <c r="BE133" s="195">
        <f t="shared" si="4"/>
        <v>0</v>
      </c>
      <c r="BF133" s="195">
        <f t="shared" si="5"/>
        <v>0</v>
      </c>
      <c r="BG133" s="195">
        <f t="shared" si="6"/>
        <v>0</v>
      </c>
      <c r="BH133" s="195">
        <f t="shared" si="7"/>
        <v>0</v>
      </c>
      <c r="BI133" s="195">
        <f t="shared" si="8"/>
        <v>0</v>
      </c>
      <c r="BJ133" s="14" t="s">
        <v>81</v>
      </c>
      <c r="BK133" s="195">
        <f t="shared" si="9"/>
        <v>0</v>
      </c>
      <c r="BL133" s="14" t="s">
        <v>206</v>
      </c>
      <c r="BM133" s="194" t="s">
        <v>174</v>
      </c>
    </row>
    <row r="134" spans="1:65" s="2" customFormat="1" ht="24.2" customHeight="1">
      <c r="A134" s="31"/>
      <c r="B134" s="32"/>
      <c r="C134" s="203" t="s">
        <v>162</v>
      </c>
      <c r="D134" s="203" t="s">
        <v>232</v>
      </c>
      <c r="E134" s="204" t="s">
        <v>1336</v>
      </c>
      <c r="F134" s="205" t="s">
        <v>1337</v>
      </c>
      <c r="G134" s="206" t="s">
        <v>173</v>
      </c>
      <c r="H134" s="207">
        <v>3.774</v>
      </c>
      <c r="I134" s="208"/>
      <c r="J134" s="209">
        <f t="shared" si="0"/>
        <v>0</v>
      </c>
      <c r="K134" s="205" t="s">
        <v>1</v>
      </c>
      <c r="L134" s="210"/>
      <c r="M134" s="211" t="s">
        <v>1</v>
      </c>
      <c r="N134" s="212" t="s">
        <v>38</v>
      </c>
      <c r="O134" s="68"/>
      <c r="P134" s="192">
        <f t="shared" si="1"/>
        <v>0</v>
      </c>
      <c r="Q134" s="192">
        <v>0</v>
      </c>
      <c r="R134" s="192">
        <f t="shared" si="2"/>
        <v>0</v>
      </c>
      <c r="S134" s="192">
        <v>0</v>
      </c>
      <c r="T134" s="193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253</v>
      </c>
      <c r="AT134" s="194" t="s">
        <v>232</v>
      </c>
      <c r="AU134" s="194" t="s">
        <v>83</v>
      </c>
      <c r="AY134" s="14" t="s">
        <v>155</v>
      </c>
      <c r="BE134" s="195">
        <f t="shared" si="4"/>
        <v>0</v>
      </c>
      <c r="BF134" s="195">
        <f t="shared" si="5"/>
        <v>0</v>
      </c>
      <c r="BG134" s="195">
        <f t="shared" si="6"/>
        <v>0</v>
      </c>
      <c r="BH134" s="195">
        <f t="shared" si="7"/>
        <v>0</v>
      </c>
      <c r="BI134" s="195">
        <f t="shared" si="8"/>
        <v>0</v>
      </c>
      <c r="BJ134" s="14" t="s">
        <v>81</v>
      </c>
      <c r="BK134" s="195">
        <f t="shared" si="9"/>
        <v>0</v>
      </c>
      <c r="BL134" s="14" t="s">
        <v>206</v>
      </c>
      <c r="BM134" s="194" t="s">
        <v>178</v>
      </c>
    </row>
    <row r="135" spans="1:65" s="2" customFormat="1" ht="24.2" customHeight="1">
      <c r="A135" s="31"/>
      <c r="B135" s="32"/>
      <c r="C135" s="203" t="s">
        <v>174</v>
      </c>
      <c r="D135" s="203" t="s">
        <v>232</v>
      </c>
      <c r="E135" s="204" t="s">
        <v>1340</v>
      </c>
      <c r="F135" s="205" t="s">
        <v>1341</v>
      </c>
      <c r="G135" s="206" t="s">
        <v>173</v>
      </c>
      <c r="H135" s="207">
        <v>27.335999999999999</v>
      </c>
      <c r="I135" s="208"/>
      <c r="J135" s="209">
        <f t="shared" si="0"/>
        <v>0</v>
      </c>
      <c r="K135" s="205" t="s">
        <v>1</v>
      </c>
      <c r="L135" s="210"/>
      <c r="M135" s="211" t="s">
        <v>1</v>
      </c>
      <c r="N135" s="212" t="s">
        <v>38</v>
      </c>
      <c r="O135" s="68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253</v>
      </c>
      <c r="AT135" s="194" t="s">
        <v>232</v>
      </c>
      <c r="AU135" s="194" t="s">
        <v>83</v>
      </c>
      <c r="AY135" s="14" t="s">
        <v>155</v>
      </c>
      <c r="BE135" s="195">
        <f t="shared" si="4"/>
        <v>0</v>
      </c>
      <c r="BF135" s="195">
        <f t="shared" si="5"/>
        <v>0</v>
      </c>
      <c r="BG135" s="195">
        <f t="shared" si="6"/>
        <v>0</v>
      </c>
      <c r="BH135" s="195">
        <f t="shared" si="7"/>
        <v>0</v>
      </c>
      <c r="BI135" s="195">
        <f t="shared" si="8"/>
        <v>0</v>
      </c>
      <c r="BJ135" s="14" t="s">
        <v>81</v>
      </c>
      <c r="BK135" s="195">
        <f t="shared" si="9"/>
        <v>0</v>
      </c>
      <c r="BL135" s="14" t="s">
        <v>206</v>
      </c>
      <c r="BM135" s="194" t="s">
        <v>8</v>
      </c>
    </row>
    <row r="136" spans="1:65" s="2" customFormat="1" ht="66.75" customHeight="1">
      <c r="A136" s="31"/>
      <c r="B136" s="32"/>
      <c r="C136" s="183" t="s">
        <v>199</v>
      </c>
      <c r="D136" s="183" t="s">
        <v>157</v>
      </c>
      <c r="E136" s="184" t="s">
        <v>1342</v>
      </c>
      <c r="F136" s="185" t="s">
        <v>1343</v>
      </c>
      <c r="G136" s="186" t="s">
        <v>173</v>
      </c>
      <c r="H136" s="187">
        <v>44.933</v>
      </c>
      <c r="I136" s="188"/>
      <c r="J136" s="189">
        <f t="shared" si="0"/>
        <v>0</v>
      </c>
      <c r="K136" s="185" t="s">
        <v>161</v>
      </c>
      <c r="L136" s="36"/>
      <c r="M136" s="190" t="s">
        <v>1</v>
      </c>
      <c r="N136" s="191" t="s">
        <v>38</v>
      </c>
      <c r="O136" s="68"/>
      <c r="P136" s="192">
        <f t="shared" si="1"/>
        <v>0</v>
      </c>
      <c r="Q136" s="192">
        <v>0</v>
      </c>
      <c r="R136" s="192">
        <f t="shared" si="2"/>
        <v>0</v>
      </c>
      <c r="S136" s="192">
        <v>0</v>
      </c>
      <c r="T136" s="19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206</v>
      </c>
      <c r="AT136" s="194" t="s">
        <v>157</v>
      </c>
      <c r="AU136" s="194" t="s">
        <v>83</v>
      </c>
      <c r="AY136" s="14" t="s">
        <v>155</v>
      </c>
      <c r="BE136" s="195">
        <f t="shared" si="4"/>
        <v>0</v>
      </c>
      <c r="BF136" s="195">
        <f t="shared" si="5"/>
        <v>0</v>
      </c>
      <c r="BG136" s="195">
        <f t="shared" si="6"/>
        <v>0</v>
      </c>
      <c r="BH136" s="195">
        <f t="shared" si="7"/>
        <v>0</v>
      </c>
      <c r="BI136" s="195">
        <f t="shared" si="8"/>
        <v>0</v>
      </c>
      <c r="BJ136" s="14" t="s">
        <v>81</v>
      </c>
      <c r="BK136" s="195">
        <f t="shared" si="9"/>
        <v>0</v>
      </c>
      <c r="BL136" s="14" t="s">
        <v>206</v>
      </c>
      <c r="BM136" s="194" t="s">
        <v>202</v>
      </c>
    </row>
    <row r="137" spans="1:65" s="2" customFormat="1">
      <c r="A137" s="31"/>
      <c r="B137" s="32"/>
      <c r="C137" s="33"/>
      <c r="D137" s="196" t="s">
        <v>163</v>
      </c>
      <c r="E137" s="33"/>
      <c r="F137" s="197" t="s">
        <v>1344</v>
      </c>
      <c r="G137" s="33"/>
      <c r="H137" s="33"/>
      <c r="I137" s="198"/>
      <c r="J137" s="33"/>
      <c r="K137" s="33"/>
      <c r="L137" s="36"/>
      <c r="M137" s="199"/>
      <c r="N137" s="200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163</v>
      </c>
      <c r="AU137" s="14" t="s">
        <v>83</v>
      </c>
    </row>
    <row r="138" spans="1:65" s="2" customFormat="1" ht="24.2" customHeight="1">
      <c r="A138" s="31"/>
      <c r="B138" s="32"/>
      <c r="C138" s="203" t="s">
        <v>178</v>
      </c>
      <c r="D138" s="203" t="s">
        <v>232</v>
      </c>
      <c r="E138" s="204" t="s">
        <v>1345</v>
      </c>
      <c r="F138" s="205" t="s">
        <v>1346</v>
      </c>
      <c r="G138" s="206" t="s">
        <v>173</v>
      </c>
      <c r="H138" s="207">
        <v>35.631999999999998</v>
      </c>
      <c r="I138" s="208"/>
      <c r="J138" s="209">
        <f t="shared" ref="J138:J149" si="10">ROUND(I138*H138,2)</f>
        <v>0</v>
      </c>
      <c r="K138" s="205" t="s">
        <v>1</v>
      </c>
      <c r="L138" s="210"/>
      <c r="M138" s="211" t="s">
        <v>1</v>
      </c>
      <c r="N138" s="212" t="s">
        <v>38</v>
      </c>
      <c r="O138" s="68"/>
      <c r="P138" s="192">
        <f t="shared" ref="P138:P149" si="11">O138*H138</f>
        <v>0</v>
      </c>
      <c r="Q138" s="192">
        <v>0</v>
      </c>
      <c r="R138" s="192">
        <f t="shared" ref="R138:R149" si="12">Q138*H138</f>
        <v>0</v>
      </c>
      <c r="S138" s="192">
        <v>0</v>
      </c>
      <c r="T138" s="193">
        <f t="shared" ref="T138:T149" si="13"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253</v>
      </c>
      <c r="AT138" s="194" t="s">
        <v>232</v>
      </c>
      <c r="AU138" s="194" t="s">
        <v>83</v>
      </c>
      <c r="AY138" s="14" t="s">
        <v>155</v>
      </c>
      <c r="BE138" s="195">
        <f t="shared" ref="BE138:BE149" si="14">IF(N138="základní",J138,0)</f>
        <v>0</v>
      </c>
      <c r="BF138" s="195">
        <f t="shared" ref="BF138:BF149" si="15">IF(N138="snížená",J138,0)</f>
        <v>0</v>
      </c>
      <c r="BG138" s="195">
        <f t="shared" ref="BG138:BG149" si="16">IF(N138="zákl. přenesená",J138,0)</f>
        <v>0</v>
      </c>
      <c r="BH138" s="195">
        <f t="shared" ref="BH138:BH149" si="17">IF(N138="sníž. přenesená",J138,0)</f>
        <v>0</v>
      </c>
      <c r="BI138" s="195">
        <f t="shared" ref="BI138:BI149" si="18">IF(N138="nulová",J138,0)</f>
        <v>0</v>
      </c>
      <c r="BJ138" s="14" t="s">
        <v>81</v>
      </c>
      <c r="BK138" s="195">
        <f t="shared" ref="BK138:BK149" si="19">ROUND(I138*H138,2)</f>
        <v>0</v>
      </c>
      <c r="BL138" s="14" t="s">
        <v>206</v>
      </c>
      <c r="BM138" s="194" t="s">
        <v>206</v>
      </c>
    </row>
    <row r="139" spans="1:65" s="2" customFormat="1" ht="24.2" customHeight="1">
      <c r="A139" s="31"/>
      <c r="B139" s="32"/>
      <c r="C139" s="203" t="s">
        <v>208</v>
      </c>
      <c r="D139" s="203" t="s">
        <v>232</v>
      </c>
      <c r="E139" s="204" t="s">
        <v>1347</v>
      </c>
      <c r="F139" s="205" t="s">
        <v>1348</v>
      </c>
      <c r="G139" s="206" t="s">
        <v>290</v>
      </c>
      <c r="H139" s="207">
        <v>32</v>
      </c>
      <c r="I139" s="208"/>
      <c r="J139" s="209">
        <f t="shared" si="10"/>
        <v>0</v>
      </c>
      <c r="K139" s="205" t="s">
        <v>1</v>
      </c>
      <c r="L139" s="210"/>
      <c r="M139" s="211" t="s">
        <v>1</v>
      </c>
      <c r="N139" s="212" t="s">
        <v>38</v>
      </c>
      <c r="O139" s="68"/>
      <c r="P139" s="192">
        <f t="shared" si="11"/>
        <v>0</v>
      </c>
      <c r="Q139" s="192">
        <v>0</v>
      </c>
      <c r="R139" s="192">
        <f t="shared" si="12"/>
        <v>0</v>
      </c>
      <c r="S139" s="192">
        <v>0</v>
      </c>
      <c r="T139" s="193">
        <f t="shared" si="1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253</v>
      </c>
      <c r="AT139" s="194" t="s">
        <v>232</v>
      </c>
      <c r="AU139" s="194" t="s">
        <v>83</v>
      </c>
      <c r="AY139" s="14" t="s">
        <v>155</v>
      </c>
      <c r="BE139" s="195">
        <f t="shared" si="14"/>
        <v>0</v>
      </c>
      <c r="BF139" s="195">
        <f t="shared" si="15"/>
        <v>0</v>
      </c>
      <c r="BG139" s="195">
        <f t="shared" si="16"/>
        <v>0</v>
      </c>
      <c r="BH139" s="195">
        <f t="shared" si="17"/>
        <v>0</v>
      </c>
      <c r="BI139" s="195">
        <f t="shared" si="18"/>
        <v>0</v>
      </c>
      <c r="BJ139" s="14" t="s">
        <v>81</v>
      </c>
      <c r="BK139" s="195">
        <f t="shared" si="19"/>
        <v>0</v>
      </c>
      <c r="BL139" s="14" t="s">
        <v>206</v>
      </c>
      <c r="BM139" s="194" t="s">
        <v>211</v>
      </c>
    </row>
    <row r="140" spans="1:65" s="2" customFormat="1" ht="24.2" customHeight="1">
      <c r="A140" s="31"/>
      <c r="B140" s="32"/>
      <c r="C140" s="203" t="s">
        <v>183</v>
      </c>
      <c r="D140" s="203" t="s">
        <v>232</v>
      </c>
      <c r="E140" s="204" t="s">
        <v>1349</v>
      </c>
      <c r="F140" s="205" t="s">
        <v>1350</v>
      </c>
      <c r="G140" s="206" t="s">
        <v>290</v>
      </c>
      <c r="H140" s="207">
        <v>2</v>
      </c>
      <c r="I140" s="208"/>
      <c r="J140" s="209">
        <f t="shared" si="10"/>
        <v>0</v>
      </c>
      <c r="K140" s="205" t="s">
        <v>1</v>
      </c>
      <c r="L140" s="210"/>
      <c r="M140" s="211" t="s">
        <v>1</v>
      </c>
      <c r="N140" s="212" t="s">
        <v>38</v>
      </c>
      <c r="O140" s="68"/>
      <c r="P140" s="192">
        <f t="shared" si="11"/>
        <v>0</v>
      </c>
      <c r="Q140" s="192">
        <v>0</v>
      </c>
      <c r="R140" s="192">
        <f t="shared" si="12"/>
        <v>0</v>
      </c>
      <c r="S140" s="192">
        <v>0</v>
      </c>
      <c r="T140" s="193">
        <f t="shared" si="1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253</v>
      </c>
      <c r="AT140" s="194" t="s">
        <v>232</v>
      </c>
      <c r="AU140" s="194" t="s">
        <v>83</v>
      </c>
      <c r="AY140" s="14" t="s">
        <v>155</v>
      </c>
      <c r="BE140" s="195">
        <f t="shared" si="14"/>
        <v>0</v>
      </c>
      <c r="BF140" s="195">
        <f t="shared" si="15"/>
        <v>0</v>
      </c>
      <c r="BG140" s="195">
        <f t="shared" si="16"/>
        <v>0</v>
      </c>
      <c r="BH140" s="195">
        <f t="shared" si="17"/>
        <v>0</v>
      </c>
      <c r="BI140" s="195">
        <f t="shared" si="18"/>
        <v>0</v>
      </c>
      <c r="BJ140" s="14" t="s">
        <v>81</v>
      </c>
      <c r="BK140" s="195">
        <f t="shared" si="19"/>
        <v>0</v>
      </c>
      <c r="BL140" s="14" t="s">
        <v>206</v>
      </c>
      <c r="BM140" s="194" t="s">
        <v>215</v>
      </c>
    </row>
    <row r="141" spans="1:65" s="2" customFormat="1" ht="24.2" customHeight="1">
      <c r="A141" s="31"/>
      <c r="B141" s="32"/>
      <c r="C141" s="203" t="s">
        <v>227</v>
      </c>
      <c r="D141" s="203" t="s">
        <v>232</v>
      </c>
      <c r="E141" s="204" t="s">
        <v>1351</v>
      </c>
      <c r="F141" s="205" t="s">
        <v>1352</v>
      </c>
      <c r="G141" s="206" t="s">
        <v>290</v>
      </c>
      <c r="H141" s="207">
        <v>1</v>
      </c>
      <c r="I141" s="208"/>
      <c r="J141" s="209">
        <f t="shared" si="10"/>
        <v>0</v>
      </c>
      <c r="K141" s="205" t="s">
        <v>1</v>
      </c>
      <c r="L141" s="210"/>
      <c r="M141" s="211" t="s">
        <v>1</v>
      </c>
      <c r="N141" s="212" t="s">
        <v>38</v>
      </c>
      <c r="O141" s="68"/>
      <c r="P141" s="192">
        <f t="shared" si="11"/>
        <v>0</v>
      </c>
      <c r="Q141" s="192">
        <v>0</v>
      </c>
      <c r="R141" s="192">
        <f t="shared" si="12"/>
        <v>0</v>
      </c>
      <c r="S141" s="192">
        <v>0</v>
      </c>
      <c r="T141" s="193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4" t="s">
        <v>253</v>
      </c>
      <c r="AT141" s="194" t="s">
        <v>232</v>
      </c>
      <c r="AU141" s="194" t="s">
        <v>83</v>
      </c>
      <c r="AY141" s="14" t="s">
        <v>155</v>
      </c>
      <c r="BE141" s="195">
        <f t="shared" si="14"/>
        <v>0</v>
      </c>
      <c r="BF141" s="195">
        <f t="shared" si="15"/>
        <v>0</v>
      </c>
      <c r="BG141" s="195">
        <f t="shared" si="16"/>
        <v>0</v>
      </c>
      <c r="BH141" s="195">
        <f t="shared" si="17"/>
        <v>0</v>
      </c>
      <c r="BI141" s="195">
        <f t="shared" si="18"/>
        <v>0</v>
      </c>
      <c r="BJ141" s="14" t="s">
        <v>81</v>
      </c>
      <c r="BK141" s="195">
        <f t="shared" si="19"/>
        <v>0</v>
      </c>
      <c r="BL141" s="14" t="s">
        <v>206</v>
      </c>
      <c r="BM141" s="194" t="s">
        <v>230</v>
      </c>
    </row>
    <row r="142" spans="1:65" s="2" customFormat="1" ht="24.2" customHeight="1">
      <c r="A142" s="31"/>
      <c r="B142" s="32"/>
      <c r="C142" s="203" t="s">
        <v>237</v>
      </c>
      <c r="D142" s="203" t="s">
        <v>232</v>
      </c>
      <c r="E142" s="204" t="s">
        <v>1355</v>
      </c>
      <c r="F142" s="205" t="s">
        <v>1356</v>
      </c>
      <c r="G142" s="206" t="s">
        <v>290</v>
      </c>
      <c r="H142" s="207">
        <v>8</v>
      </c>
      <c r="I142" s="208"/>
      <c r="J142" s="209">
        <f t="shared" si="10"/>
        <v>0</v>
      </c>
      <c r="K142" s="205" t="s">
        <v>1</v>
      </c>
      <c r="L142" s="210"/>
      <c r="M142" s="211" t="s">
        <v>1</v>
      </c>
      <c r="N142" s="212" t="s">
        <v>38</v>
      </c>
      <c r="O142" s="68"/>
      <c r="P142" s="192">
        <f t="shared" si="11"/>
        <v>0</v>
      </c>
      <c r="Q142" s="192">
        <v>0</v>
      </c>
      <c r="R142" s="192">
        <f t="shared" si="12"/>
        <v>0</v>
      </c>
      <c r="S142" s="192">
        <v>0</v>
      </c>
      <c r="T142" s="193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4" t="s">
        <v>253</v>
      </c>
      <c r="AT142" s="194" t="s">
        <v>232</v>
      </c>
      <c r="AU142" s="194" t="s">
        <v>83</v>
      </c>
      <c r="AY142" s="14" t="s">
        <v>155</v>
      </c>
      <c r="BE142" s="195">
        <f t="shared" si="14"/>
        <v>0</v>
      </c>
      <c r="BF142" s="195">
        <f t="shared" si="15"/>
        <v>0</v>
      </c>
      <c r="BG142" s="195">
        <f t="shared" si="16"/>
        <v>0</v>
      </c>
      <c r="BH142" s="195">
        <f t="shared" si="17"/>
        <v>0</v>
      </c>
      <c r="BI142" s="195">
        <f t="shared" si="18"/>
        <v>0</v>
      </c>
      <c r="BJ142" s="14" t="s">
        <v>81</v>
      </c>
      <c r="BK142" s="195">
        <f t="shared" si="19"/>
        <v>0</v>
      </c>
      <c r="BL142" s="14" t="s">
        <v>206</v>
      </c>
      <c r="BM142" s="194" t="s">
        <v>240</v>
      </c>
    </row>
    <row r="143" spans="1:65" s="2" customFormat="1" ht="24.2" customHeight="1">
      <c r="A143" s="31"/>
      <c r="B143" s="32"/>
      <c r="C143" s="203" t="s">
        <v>202</v>
      </c>
      <c r="D143" s="203" t="s">
        <v>232</v>
      </c>
      <c r="E143" s="204" t="s">
        <v>1357</v>
      </c>
      <c r="F143" s="205" t="s">
        <v>1358</v>
      </c>
      <c r="G143" s="206" t="s">
        <v>290</v>
      </c>
      <c r="H143" s="207">
        <v>1</v>
      </c>
      <c r="I143" s="208"/>
      <c r="J143" s="209">
        <f t="shared" si="10"/>
        <v>0</v>
      </c>
      <c r="K143" s="205" t="s">
        <v>1</v>
      </c>
      <c r="L143" s="210"/>
      <c r="M143" s="211" t="s">
        <v>1</v>
      </c>
      <c r="N143" s="212" t="s">
        <v>38</v>
      </c>
      <c r="O143" s="68"/>
      <c r="P143" s="192">
        <f t="shared" si="11"/>
        <v>0</v>
      </c>
      <c r="Q143" s="192">
        <v>0</v>
      </c>
      <c r="R143" s="192">
        <f t="shared" si="12"/>
        <v>0</v>
      </c>
      <c r="S143" s="192">
        <v>0</v>
      </c>
      <c r="T143" s="193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253</v>
      </c>
      <c r="AT143" s="194" t="s">
        <v>232</v>
      </c>
      <c r="AU143" s="194" t="s">
        <v>83</v>
      </c>
      <c r="AY143" s="14" t="s">
        <v>155</v>
      </c>
      <c r="BE143" s="195">
        <f t="shared" si="14"/>
        <v>0</v>
      </c>
      <c r="BF143" s="195">
        <f t="shared" si="15"/>
        <v>0</v>
      </c>
      <c r="BG143" s="195">
        <f t="shared" si="16"/>
        <v>0</v>
      </c>
      <c r="BH143" s="195">
        <f t="shared" si="17"/>
        <v>0</v>
      </c>
      <c r="BI143" s="195">
        <f t="shared" si="18"/>
        <v>0</v>
      </c>
      <c r="BJ143" s="14" t="s">
        <v>81</v>
      </c>
      <c r="BK143" s="195">
        <f t="shared" si="19"/>
        <v>0</v>
      </c>
      <c r="BL143" s="14" t="s">
        <v>206</v>
      </c>
      <c r="BM143" s="194" t="s">
        <v>244</v>
      </c>
    </row>
    <row r="144" spans="1:65" s="2" customFormat="1" ht="24.2" customHeight="1">
      <c r="A144" s="31"/>
      <c r="B144" s="32"/>
      <c r="C144" s="203" t="s">
        <v>245</v>
      </c>
      <c r="D144" s="203" t="s">
        <v>232</v>
      </c>
      <c r="E144" s="204" t="s">
        <v>1359</v>
      </c>
      <c r="F144" s="205" t="s">
        <v>1360</v>
      </c>
      <c r="G144" s="206" t="s">
        <v>290</v>
      </c>
      <c r="H144" s="207">
        <v>2</v>
      </c>
      <c r="I144" s="208"/>
      <c r="J144" s="209">
        <f t="shared" si="10"/>
        <v>0</v>
      </c>
      <c r="K144" s="205" t="s">
        <v>1</v>
      </c>
      <c r="L144" s="210"/>
      <c r="M144" s="211" t="s">
        <v>1</v>
      </c>
      <c r="N144" s="212" t="s">
        <v>38</v>
      </c>
      <c r="O144" s="68"/>
      <c r="P144" s="192">
        <f t="shared" si="11"/>
        <v>0</v>
      </c>
      <c r="Q144" s="192">
        <v>0</v>
      </c>
      <c r="R144" s="192">
        <f t="shared" si="12"/>
        <v>0</v>
      </c>
      <c r="S144" s="192">
        <v>0</v>
      </c>
      <c r="T144" s="193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4" t="s">
        <v>253</v>
      </c>
      <c r="AT144" s="194" t="s">
        <v>232</v>
      </c>
      <c r="AU144" s="194" t="s">
        <v>83</v>
      </c>
      <c r="AY144" s="14" t="s">
        <v>155</v>
      </c>
      <c r="BE144" s="195">
        <f t="shared" si="14"/>
        <v>0</v>
      </c>
      <c r="BF144" s="195">
        <f t="shared" si="15"/>
        <v>0</v>
      </c>
      <c r="BG144" s="195">
        <f t="shared" si="16"/>
        <v>0</v>
      </c>
      <c r="BH144" s="195">
        <f t="shared" si="17"/>
        <v>0</v>
      </c>
      <c r="BI144" s="195">
        <f t="shared" si="18"/>
        <v>0</v>
      </c>
      <c r="BJ144" s="14" t="s">
        <v>81</v>
      </c>
      <c r="BK144" s="195">
        <f t="shared" si="19"/>
        <v>0</v>
      </c>
      <c r="BL144" s="14" t="s">
        <v>206</v>
      </c>
      <c r="BM144" s="194" t="s">
        <v>248</v>
      </c>
    </row>
    <row r="145" spans="1:65" s="2" customFormat="1" ht="24.2" customHeight="1">
      <c r="A145" s="31"/>
      <c r="B145" s="32"/>
      <c r="C145" s="203" t="s">
        <v>559</v>
      </c>
      <c r="D145" s="203" t="s">
        <v>232</v>
      </c>
      <c r="E145" s="204" t="s">
        <v>1363</v>
      </c>
      <c r="F145" s="205" t="s">
        <v>1364</v>
      </c>
      <c r="G145" s="206" t="s">
        <v>290</v>
      </c>
      <c r="H145" s="207">
        <v>1</v>
      </c>
      <c r="I145" s="208"/>
      <c r="J145" s="209">
        <f t="shared" si="10"/>
        <v>0</v>
      </c>
      <c r="K145" s="205" t="s">
        <v>1</v>
      </c>
      <c r="L145" s="210"/>
      <c r="M145" s="211" t="s">
        <v>1</v>
      </c>
      <c r="N145" s="212" t="s">
        <v>38</v>
      </c>
      <c r="O145" s="68"/>
      <c r="P145" s="192">
        <f t="shared" si="11"/>
        <v>0</v>
      </c>
      <c r="Q145" s="192">
        <v>0</v>
      </c>
      <c r="R145" s="192">
        <f t="shared" si="12"/>
        <v>0</v>
      </c>
      <c r="S145" s="192">
        <v>0</v>
      </c>
      <c r="T145" s="193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253</v>
      </c>
      <c r="AT145" s="194" t="s">
        <v>232</v>
      </c>
      <c r="AU145" s="194" t="s">
        <v>83</v>
      </c>
      <c r="AY145" s="14" t="s">
        <v>155</v>
      </c>
      <c r="BE145" s="195">
        <f t="shared" si="14"/>
        <v>0</v>
      </c>
      <c r="BF145" s="195">
        <f t="shared" si="15"/>
        <v>0</v>
      </c>
      <c r="BG145" s="195">
        <f t="shared" si="16"/>
        <v>0</v>
      </c>
      <c r="BH145" s="195">
        <f t="shared" si="17"/>
        <v>0</v>
      </c>
      <c r="BI145" s="195">
        <f t="shared" si="18"/>
        <v>0</v>
      </c>
      <c r="BJ145" s="14" t="s">
        <v>81</v>
      </c>
      <c r="BK145" s="195">
        <f t="shared" si="19"/>
        <v>0</v>
      </c>
      <c r="BL145" s="14" t="s">
        <v>206</v>
      </c>
      <c r="BM145" s="194" t="s">
        <v>345</v>
      </c>
    </row>
    <row r="146" spans="1:65" s="2" customFormat="1" ht="24.2" customHeight="1">
      <c r="A146" s="31"/>
      <c r="B146" s="32"/>
      <c r="C146" s="203" t="s">
        <v>211</v>
      </c>
      <c r="D146" s="203" t="s">
        <v>232</v>
      </c>
      <c r="E146" s="204" t="s">
        <v>1365</v>
      </c>
      <c r="F146" s="205" t="s">
        <v>1366</v>
      </c>
      <c r="G146" s="206" t="s">
        <v>290</v>
      </c>
      <c r="H146" s="207">
        <v>4</v>
      </c>
      <c r="I146" s="208"/>
      <c r="J146" s="209">
        <f t="shared" si="10"/>
        <v>0</v>
      </c>
      <c r="K146" s="205" t="s">
        <v>1</v>
      </c>
      <c r="L146" s="210"/>
      <c r="M146" s="211" t="s">
        <v>1</v>
      </c>
      <c r="N146" s="212" t="s">
        <v>38</v>
      </c>
      <c r="O146" s="68"/>
      <c r="P146" s="192">
        <f t="shared" si="11"/>
        <v>0</v>
      </c>
      <c r="Q146" s="192">
        <v>0</v>
      </c>
      <c r="R146" s="192">
        <f t="shared" si="12"/>
        <v>0</v>
      </c>
      <c r="S146" s="192">
        <v>0</v>
      </c>
      <c r="T146" s="193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253</v>
      </c>
      <c r="AT146" s="194" t="s">
        <v>232</v>
      </c>
      <c r="AU146" s="194" t="s">
        <v>83</v>
      </c>
      <c r="AY146" s="14" t="s">
        <v>155</v>
      </c>
      <c r="BE146" s="195">
        <f t="shared" si="14"/>
        <v>0</v>
      </c>
      <c r="BF146" s="195">
        <f t="shared" si="15"/>
        <v>0</v>
      </c>
      <c r="BG146" s="195">
        <f t="shared" si="16"/>
        <v>0</v>
      </c>
      <c r="BH146" s="195">
        <f t="shared" si="17"/>
        <v>0</v>
      </c>
      <c r="BI146" s="195">
        <f t="shared" si="18"/>
        <v>0</v>
      </c>
      <c r="BJ146" s="14" t="s">
        <v>81</v>
      </c>
      <c r="BK146" s="195">
        <f t="shared" si="19"/>
        <v>0</v>
      </c>
      <c r="BL146" s="14" t="s">
        <v>206</v>
      </c>
      <c r="BM146" s="194" t="s">
        <v>354</v>
      </c>
    </row>
    <row r="147" spans="1:65" s="2" customFormat="1" ht="24.2" customHeight="1">
      <c r="A147" s="31"/>
      <c r="B147" s="32"/>
      <c r="C147" s="203" t="s">
        <v>266</v>
      </c>
      <c r="D147" s="203" t="s">
        <v>232</v>
      </c>
      <c r="E147" s="204" t="s">
        <v>1367</v>
      </c>
      <c r="F147" s="205" t="s">
        <v>1368</v>
      </c>
      <c r="G147" s="206" t="s">
        <v>290</v>
      </c>
      <c r="H147" s="207">
        <v>8</v>
      </c>
      <c r="I147" s="208"/>
      <c r="J147" s="209">
        <f t="shared" si="10"/>
        <v>0</v>
      </c>
      <c r="K147" s="205" t="s">
        <v>1</v>
      </c>
      <c r="L147" s="210"/>
      <c r="M147" s="211" t="s">
        <v>1</v>
      </c>
      <c r="N147" s="212" t="s">
        <v>38</v>
      </c>
      <c r="O147" s="68"/>
      <c r="P147" s="192">
        <f t="shared" si="11"/>
        <v>0</v>
      </c>
      <c r="Q147" s="192">
        <v>0</v>
      </c>
      <c r="R147" s="192">
        <f t="shared" si="12"/>
        <v>0</v>
      </c>
      <c r="S147" s="192">
        <v>0</v>
      </c>
      <c r="T147" s="193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253</v>
      </c>
      <c r="AT147" s="194" t="s">
        <v>232</v>
      </c>
      <c r="AU147" s="194" t="s">
        <v>83</v>
      </c>
      <c r="AY147" s="14" t="s">
        <v>155</v>
      </c>
      <c r="BE147" s="195">
        <f t="shared" si="14"/>
        <v>0</v>
      </c>
      <c r="BF147" s="195">
        <f t="shared" si="15"/>
        <v>0</v>
      </c>
      <c r="BG147" s="195">
        <f t="shared" si="16"/>
        <v>0</v>
      </c>
      <c r="BH147" s="195">
        <f t="shared" si="17"/>
        <v>0</v>
      </c>
      <c r="BI147" s="195">
        <f t="shared" si="18"/>
        <v>0</v>
      </c>
      <c r="BJ147" s="14" t="s">
        <v>81</v>
      </c>
      <c r="BK147" s="195">
        <f t="shared" si="19"/>
        <v>0</v>
      </c>
      <c r="BL147" s="14" t="s">
        <v>206</v>
      </c>
      <c r="BM147" s="194" t="s">
        <v>269</v>
      </c>
    </row>
    <row r="148" spans="1:65" s="2" customFormat="1" ht="24.2" customHeight="1">
      <c r="A148" s="31"/>
      <c r="B148" s="32"/>
      <c r="C148" s="203" t="s">
        <v>215</v>
      </c>
      <c r="D148" s="203" t="s">
        <v>232</v>
      </c>
      <c r="E148" s="204" t="s">
        <v>1369</v>
      </c>
      <c r="F148" s="205" t="s">
        <v>1370</v>
      </c>
      <c r="G148" s="206" t="s">
        <v>290</v>
      </c>
      <c r="H148" s="207">
        <v>3</v>
      </c>
      <c r="I148" s="208"/>
      <c r="J148" s="209">
        <f t="shared" si="10"/>
        <v>0</v>
      </c>
      <c r="K148" s="205" t="s">
        <v>1</v>
      </c>
      <c r="L148" s="210"/>
      <c r="M148" s="211" t="s">
        <v>1</v>
      </c>
      <c r="N148" s="212" t="s">
        <v>38</v>
      </c>
      <c r="O148" s="68"/>
      <c r="P148" s="192">
        <f t="shared" si="11"/>
        <v>0</v>
      </c>
      <c r="Q148" s="192">
        <v>0</v>
      </c>
      <c r="R148" s="192">
        <f t="shared" si="12"/>
        <v>0</v>
      </c>
      <c r="S148" s="192">
        <v>0</v>
      </c>
      <c r="T148" s="193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4" t="s">
        <v>253</v>
      </c>
      <c r="AT148" s="194" t="s">
        <v>232</v>
      </c>
      <c r="AU148" s="194" t="s">
        <v>83</v>
      </c>
      <c r="AY148" s="14" t="s">
        <v>155</v>
      </c>
      <c r="BE148" s="195">
        <f t="shared" si="14"/>
        <v>0</v>
      </c>
      <c r="BF148" s="195">
        <f t="shared" si="15"/>
        <v>0</v>
      </c>
      <c r="BG148" s="195">
        <f t="shared" si="16"/>
        <v>0</v>
      </c>
      <c r="BH148" s="195">
        <f t="shared" si="17"/>
        <v>0</v>
      </c>
      <c r="BI148" s="195">
        <f t="shared" si="18"/>
        <v>0</v>
      </c>
      <c r="BJ148" s="14" t="s">
        <v>81</v>
      </c>
      <c r="BK148" s="195">
        <f t="shared" si="19"/>
        <v>0</v>
      </c>
      <c r="BL148" s="14" t="s">
        <v>206</v>
      </c>
      <c r="BM148" s="194" t="s">
        <v>274</v>
      </c>
    </row>
    <row r="149" spans="1:65" s="2" customFormat="1" ht="49.15" customHeight="1">
      <c r="A149" s="31"/>
      <c r="B149" s="32"/>
      <c r="C149" s="183" t="s">
        <v>7</v>
      </c>
      <c r="D149" s="183" t="s">
        <v>157</v>
      </c>
      <c r="E149" s="184" t="s">
        <v>1371</v>
      </c>
      <c r="F149" s="185" t="s">
        <v>1372</v>
      </c>
      <c r="G149" s="186" t="s">
        <v>235</v>
      </c>
      <c r="H149" s="187">
        <v>9.6000000000000002E-2</v>
      </c>
      <c r="I149" s="188"/>
      <c r="J149" s="189">
        <f t="shared" si="10"/>
        <v>0</v>
      </c>
      <c r="K149" s="185" t="s">
        <v>161</v>
      </c>
      <c r="L149" s="36"/>
      <c r="M149" s="190" t="s">
        <v>1</v>
      </c>
      <c r="N149" s="191" t="s">
        <v>38</v>
      </c>
      <c r="O149" s="68"/>
      <c r="P149" s="192">
        <f t="shared" si="11"/>
        <v>0</v>
      </c>
      <c r="Q149" s="192">
        <v>0</v>
      </c>
      <c r="R149" s="192">
        <f t="shared" si="12"/>
        <v>0</v>
      </c>
      <c r="S149" s="192">
        <v>0</v>
      </c>
      <c r="T149" s="193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206</v>
      </c>
      <c r="AT149" s="194" t="s">
        <v>157</v>
      </c>
      <c r="AU149" s="194" t="s">
        <v>83</v>
      </c>
      <c r="AY149" s="14" t="s">
        <v>155</v>
      </c>
      <c r="BE149" s="195">
        <f t="shared" si="14"/>
        <v>0</v>
      </c>
      <c r="BF149" s="195">
        <f t="shared" si="15"/>
        <v>0</v>
      </c>
      <c r="BG149" s="195">
        <f t="shared" si="16"/>
        <v>0</v>
      </c>
      <c r="BH149" s="195">
        <f t="shared" si="17"/>
        <v>0</v>
      </c>
      <c r="BI149" s="195">
        <f t="shared" si="18"/>
        <v>0</v>
      </c>
      <c r="BJ149" s="14" t="s">
        <v>81</v>
      </c>
      <c r="BK149" s="195">
        <f t="shared" si="19"/>
        <v>0</v>
      </c>
      <c r="BL149" s="14" t="s">
        <v>206</v>
      </c>
      <c r="BM149" s="194" t="s">
        <v>279</v>
      </c>
    </row>
    <row r="150" spans="1:65" s="2" customFormat="1">
      <c r="A150" s="31"/>
      <c r="B150" s="32"/>
      <c r="C150" s="33"/>
      <c r="D150" s="196" t="s">
        <v>163</v>
      </c>
      <c r="E150" s="33"/>
      <c r="F150" s="197" t="s">
        <v>1373</v>
      </c>
      <c r="G150" s="33"/>
      <c r="H150" s="33"/>
      <c r="I150" s="198"/>
      <c r="J150" s="33"/>
      <c r="K150" s="33"/>
      <c r="L150" s="36"/>
      <c r="M150" s="199"/>
      <c r="N150" s="200"/>
      <c r="O150" s="68"/>
      <c r="P150" s="68"/>
      <c r="Q150" s="68"/>
      <c r="R150" s="68"/>
      <c r="S150" s="68"/>
      <c r="T150" s="69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4" t="s">
        <v>163</v>
      </c>
      <c r="AU150" s="14" t="s">
        <v>83</v>
      </c>
    </row>
    <row r="151" spans="1:65" s="12" customFormat="1" ht="22.9" customHeight="1">
      <c r="B151" s="167"/>
      <c r="C151" s="168"/>
      <c r="D151" s="169" t="s">
        <v>72</v>
      </c>
      <c r="E151" s="181" t="s">
        <v>1374</v>
      </c>
      <c r="F151" s="181" t="s">
        <v>1375</v>
      </c>
      <c r="G151" s="168"/>
      <c r="H151" s="168"/>
      <c r="I151" s="171"/>
      <c r="J151" s="182">
        <f>BK151</f>
        <v>0</v>
      </c>
      <c r="K151" s="168"/>
      <c r="L151" s="173"/>
      <c r="M151" s="174"/>
      <c r="N151" s="175"/>
      <c r="O151" s="175"/>
      <c r="P151" s="176">
        <f>SUM(P152:P161)</f>
        <v>0</v>
      </c>
      <c r="Q151" s="175"/>
      <c r="R151" s="176">
        <f>SUM(R152:R161)</f>
        <v>0</v>
      </c>
      <c r="S151" s="175"/>
      <c r="T151" s="177">
        <f>SUM(T152:T161)</f>
        <v>0</v>
      </c>
      <c r="AR151" s="178" t="s">
        <v>83</v>
      </c>
      <c r="AT151" s="179" t="s">
        <v>72</v>
      </c>
      <c r="AU151" s="179" t="s">
        <v>81</v>
      </c>
      <c r="AY151" s="178" t="s">
        <v>155</v>
      </c>
      <c r="BK151" s="180">
        <f>SUM(BK152:BK161)</f>
        <v>0</v>
      </c>
    </row>
    <row r="152" spans="1:65" s="2" customFormat="1" ht="16.5" customHeight="1">
      <c r="A152" s="31"/>
      <c r="B152" s="32"/>
      <c r="C152" s="183" t="s">
        <v>230</v>
      </c>
      <c r="D152" s="183" t="s">
        <v>157</v>
      </c>
      <c r="E152" s="184" t="s">
        <v>1376</v>
      </c>
      <c r="F152" s="185" t="s">
        <v>1377</v>
      </c>
      <c r="G152" s="186" t="s">
        <v>1378</v>
      </c>
      <c r="H152" s="187">
        <v>10</v>
      </c>
      <c r="I152" s="188"/>
      <c r="J152" s="189">
        <f>ROUND(I152*H152,2)</f>
        <v>0</v>
      </c>
      <c r="K152" s="185" t="s">
        <v>161</v>
      </c>
      <c r="L152" s="36"/>
      <c r="M152" s="190" t="s">
        <v>1</v>
      </c>
      <c r="N152" s="191" t="s">
        <v>38</v>
      </c>
      <c r="O152" s="68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206</v>
      </c>
      <c r="AT152" s="194" t="s">
        <v>157</v>
      </c>
      <c r="AU152" s="194" t="s">
        <v>83</v>
      </c>
      <c r="AY152" s="14" t="s">
        <v>155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14" t="s">
        <v>81</v>
      </c>
      <c r="BK152" s="195">
        <f>ROUND(I152*H152,2)</f>
        <v>0</v>
      </c>
      <c r="BL152" s="14" t="s">
        <v>206</v>
      </c>
      <c r="BM152" s="194" t="s">
        <v>284</v>
      </c>
    </row>
    <row r="153" spans="1:65" s="2" customFormat="1">
      <c r="A153" s="31"/>
      <c r="B153" s="32"/>
      <c r="C153" s="33"/>
      <c r="D153" s="196" t="s">
        <v>163</v>
      </c>
      <c r="E153" s="33"/>
      <c r="F153" s="197" t="s">
        <v>1379</v>
      </c>
      <c r="G153" s="33"/>
      <c r="H153" s="33"/>
      <c r="I153" s="198"/>
      <c r="J153" s="33"/>
      <c r="K153" s="33"/>
      <c r="L153" s="36"/>
      <c r="M153" s="199"/>
      <c r="N153" s="200"/>
      <c r="O153" s="68"/>
      <c r="P153" s="68"/>
      <c r="Q153" s="68"/>
      <c r="R153" s="68"/>
      <c r="S153" s="68"/>
      <c r="T153" s="69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4" t="s">
        <v>163</v>
      </c>
      <c r="AU153" s="14" t="s">
        <v>83</v>
      </c>
    </row>
    <row r="154" spans="1:65" s="2" customFormat="1" ht="24">
      <c r="A154" s="31"/>
      <c r="B154" s="32"/>
      <c r="C154" s="183" t="s">
        <v>287</v>
      </c>
      <c r="D154" s="183" t="s">
        <v>157</v>
      </c>
      <c r="E154" s="184" t="s">
        <v>1380</v>
      </c>
      <c r="F154" s="277" t="s">
        <v>2481</v>
      </c>
      <c r="G154" s="186" t="s">
        <v>1378</v>
      </c>
      <c r="H154" s="187">
        <v>4</v>
      </c>
      <c r="I154" s="188"/>
      <c r="J154" s="189">
        <f>ROUND(I154*H154,2)</f>
        <v>0</v>
      </c>
      <c r="K154" s="185" t="s">
        <v>1</v>
      </c>
      <c r="L154" s="36"/>
      <c r="M154" s="190" t="s">
        <v>1</v>
      </c>
      <c r="N154" s="191" t="s">
        <v>38</v>
      </c>
      <c r="O154" s="68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4" t="s">
        <v>206</v>
      </c>
      <c r="AT154" s="194" t="s">
        <v>157</v>
      </c>
      <c r="AU154" s="194" t="s">
        <v>83</v>
      </c>
      <c r="AY154" s="14" t="s">
        <v>155</v>
      </c>
      <c r="BE154" s="195">
        <f>IF(N154="základní",J154,0)</f>
        <v>0</v>
      </c>
      <c r="BF154" s="195">
        <f>IF(N154="snížená",J154,0)</f>
        <v>0</v>
      </c>
      <c r="BG154" s="195">
        <f>IF(N154="zákl. přenesená",J154,0)</f>
        <v>0</v>
      </c>
      <c r="BH154" s="195">
        <f>IF(N154="sníž. přenesená",J154,0)</f>
        <v>0</v>
      </c>
      <c r="BI154" s="195">
        <f>IF(N154="nulová",J154,0)</f>
        <v>0</v>
      </c>
      <c r="BJ154" s="14" t="s">
        <v>81</v>
      </c>
      <c r="BK154" s="195">
        <f>ROUND(I154*H154,2)</f>
        <v>0</v>
      </c>
      <c r="BL154" s="14" t="s">
        <v>206</v>
      </c>
      <c r="BM154" s="194" t="s">
        <v>291</v>
      </c>
    </row>
    <row r="155" spans="1:65" s="2" customFormat="1" ht="37.9" customHeight="1">
      <c r="A155" s="31"/>
      <c r="B155" s="32"/>
      <c r="C155" s="183" t="s">
        <v>236</v>
      </c>
      <c r="D155" s="183" t="s">
        <v>157</v>
      </c>
      <c r="E155" s="184" t="s">
        <v>1381</v>
      </c>
      <c r="F155" s="185" t="s">
        <v>1382</v>
      </c>
      <c r="G155" s="186" t="s">
        <v>1378</v>
      </c>
      <c r="H155" s="187">
        <v>1</v>
      </c>
      <c r="I155" s="188"/>
      <c r="J155" s="189">
        <f>ROUND(I155*H155,2)</f>
        <v>0</v>
      </c>
      <c r="K155" s="185" t="s">
        <v>161</v>
      </c>
      <c r="L155" s="36"/>
      <c r="M155" s="190" t="s">
        <v>1</v>
      </c>
      <c r="N155" s="191" t="s">
        <v>38</v>
      </c>
      <c r="O155" s="68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206</v>
      </c>
      <c r="AT155" s="194" t="s">
        <v>157</v>
      </c>
      <c r="AU155" s="194" t="s">
        <v>83</v>
      </c>
      <c r="AY155" s="14" t="s">
        <v>155</v>
      </c>
      <c r="BE155" s="195">
        <f>IF(N155="základní",J155,0)</f>
        <v>0</v>
      </c>
      <c r="BF155" s="195">
        <f>IF(N155="snížená",J155,0)</f>
        <v>0</v>
      </c>
      <c r="BG155" s="195">
        <f>IF(N155="zákl. přenesená",J155,0)</f>
        <v>0</v>
      </c>
      <c r="BH155" s="195">
        <f>IF(N155="sníž. přenesená",J155,0)</f>
        <v>0</v>
      </c>
      <c r="BI155" s="195">
        <f>IF(N155="nulová",J155,0)</f>
        <v>0</v>
      </c>
      <c r="BJ155" s="14" t="s">
        <v>81</v>
      </c>
      <c r="BK155" s="195">
        <f>ROUND(I155*H155,2)</f>
        <v>0</v>
      </c>
      <c r="BL155" s="14" t="s">
        <v>206</v>
      </c>
      <c r="BM155" s="194" t="s">
        <v>295</v>
      </c>
    </row>
    <row r="156" spans="1:65" s="2" customFormat="1">
      <c r="A156" s="31"/>
      <c r="B156" s="32"/>
      <c r="C156" s="33"/>
      <c r="D156" s="196" t="s">
        <v>163</v>
      </c>
      <c r="E156" s="33"/>
      <c r="F156" s="197" t="s">
        <v>1383</v>
      </c>
      <c r="G156" s="33"/>
      <c r="H156" s="33"/>
      <c r="I156" s="198"/>
      <c r="J156" s="33"/>
      <c r="K156" s="33"/>
      <c r="L156" s="36"/>
      <c r="M156" s="199"/>
      <c r="N156" s="200"/>
      <c r="O156" s="68"/>
      <c r="P156" s="68"/>
      <c r="Q156" s="68"/>
      <c r="R156" s="68"/>
      <c r="S156" s="68"/>
      <c r="T156" s="69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4" t="s">
        <v>163</v>
      </c>
      <c r="AU156" s="14" t="s">
        <v>83</v>
      </c>
    </row>
    <row r="157" spans="1:65" s="2" customFormat="1" ht="44.25" customHeight="1">
      <c r="A157" s="31"/>
      <c r="B157" s="32"/>
      <c r="C157" s="183" t="s">
        <v>305</v>
      </c>
      <c r="D157" s="183" t="s">
        <v>157</v>
      </c>
      <c r="E157" s="184" t="s">
        <v>1386</v>
      </c>
      <c r="F157" s="185" t="s">
        <v>1387</v>
      </c>
      <c r="G157" s="186" t="s">
        <v>235</v>
      </c>
      <c r="H157" s="187">
        <v>0.17399999999999999</v>
      </c>
      <c r="I157" s="188"/>
      <c r="J157" s="189">
        <f>ROUND(I157*H157,2)</f>
        <v>0</v>
      </c>
      <c r="K157" s="185" t="s">
        <v>161</v>
      </c>
      <c r="L157" s="36"/>
      <c r="M157" s="190" t="s">
        <v>1</v>
      </c>
      <c r="N157" s="191" t="s">
        <v>38</v>
      </c>
      <c r="O157" s="68"/>
      <c r="P157" s="192">
        <f>O157*H157</f>
        <v>0</v>
      </c>
      <c r="Q157" s="192">
        <v>0</v>
      </c>
      <c r="R157" s="192">
        <f>Q157*H157</f>
        <v>0</v>
      </c>
      <c r="S157" s="192">
        <v>0</v>
      </c>
      <c r="T157" s="193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206</v>
      </c>
      <c r="AT157" s="194" t="s">
        <v>157</v>
      </c>
      <c r="AU157" s="194" t="s">
        <v>83</v>
      </c>
      <c r="AY157" s="14" t="s">
        <v>155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14" t="s">
        <v>81</v>
      </c>
      <c r="BK157" s="195">
        <f>ROUND(I157*H157,2)</f>
        <v>0</v>
      </c>
      <c r="BL157" s="14" t="s">
        <v>206</v>
      </c>
      <c r="BM157" s="194" t="s">
        <v>308</v>
      </c>
    </row>
    <row r="158" spans="1:65" s="2" customFormat="1">
      <c r="A158" s="31"/>
      <c r="B158" s="32"/>
      <c r="C158" s="33"/>
      <c r="D158" s="196" t="s">
        <v>163</v>
      </c>
      <c r="E158" s="33"/>
      <c r="F158" s="197" t="s">
        <v>1388</v>
      </c>
      <c r="G158" s="33"/>
      <c r="H158" s="33"/>
      <c r="I158" s="198"/>
      <c r="J158" s="33"/>
      <c r="K158" s="33"/>
      <c r="L158" s="36"/>
      <c r="M158" s="199"/>
      <c r="N158" s="200"/>
      <c r="O158" s="68"/>
      <c r="P158" s="68"/>
      <c r="Q158" s="68"/>
      <c r="R158" s="68"/>
      <c r="S158" s="68"/>
      <c r="T158" s="69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4" t="s">
        <v>163</v>
      </c>
      <c r="AU158" s="14" t="s">
        <v>83</v>
      </c>
    </row>
    <row r="159" spans="1:65" s="2" customFormat="1" ht="12">
      <c r="A159" s="31"/>
      <c r="B159" s="32"/>
      <c r="C159" s="278" t="s">
        <v>244</v>
      </c>
      <c r="D159" s="278" t="s">
        <v>157</v>
      </c>
      <c r="E159" s="279" t="s">
        <v>1389</v>
      </c>
      <c r="F159" s="280" t="s">
        <v>2198</v>
      </c>
      <c r="G159" s="281" t="s">
        <v>334</v>
      </c>
      <c r="H159" s="282">
        <v>1</v>
      </c>
      <c r="I159" s="188"/>
      <c r="J159" s="189">
        <f>ROUND(I159*H159,2)</f>
        <v>0</v>
      </c>
      <c r="K159" s="185" t="s">
        <v>1</v>
      </c>
      <c r="L159" s="36"/>
      <c r="M159" s="190" t="s">
        <v>1</v>
      </c>
      <c r="N159" s="191" t="s">
        <v>38</v>
      </c>
      <c r="O159" s="68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4" t="s">
        <v>206</v>
      </c>
      <c r="AT159" s="194" t="s">
        <v>157</v>
      </c>
      <c r="AU159" s="194" t="s">
        <v>83</v>
      </c>
      <c r="AY159" s="14" t="s">
        <v>155</v>
      </c>
      <c r="BE159" s="195">
        <f>IF(N159="základní",J159,0)</f>
        <v>0</v>
      </c>
      <c r="BF159" s="195">
        <f>IF(N159="snížená",J159,0)</f>
        <v>0</v>
      </c>
      <c r="BG159" s="195">
        <f>IF(N159="zákl. přenesená",J159,0)</f>
        <v>0</v>
      </c>
      <c r="BH159" s="195">
        <f>IF(N159="sníž. přenesená",J159,0)</f>
        <v>0</v>
      </c>
      <c r="BI159" s="195">
        <f>IF(N159="nulová",J159,0)</f>
        <v>0</v>
      </c>
      <c r="BJ159" s="14" t="s">
        <v>81</v>
      </c>
      <c r="BK159" s="195">
        <f>ROUND(I159*H159,2)</f>
        <v>0</v>
      </c>
      <c r="BL159" s="14" t="s">
        <v>206</v>
      </c>
      <c r="BM159" s="194" t="s">
        <v>315</v>
      </c>
    </row>
    <row r="160" spans="1:65" s="2" customFormat="1" ht="48">
      <c r="A160" s="31"/>
      <c r="B160" s="32"/>
      <c r="C160" s="278" t="s">
        <v>318</v>
      </c>
      <c r="D160" s="278" t="s">
        <v>157</v>
      </c>
      <c r="E160" s="279" t="s">
        <v>2199</v>
      </c>
      <c r="F160" s="280" t="s">
        <v>2477</v>
      </c>
      <c r="G160" s="281" t="s">
        <v>334</v>
      </c>
      <c r="H160" s="282">
        <v>2</v>
      </c>
      <c r="I160" s="188"/>
      <c r="J160" s="189">
        <f>ROUND(I160*H160,2)</f>
        <v>0</v>
      </c>
      <c r="K160" s="185" t="s">
        <v>1</v>
      </c>
      <c r="L160" s="36"/>
      <c r="M160" s="190" t="s">
        <v>1</v>
      </c>
      <c r="N160" s="191" t="s">
        <v>38</v>
      </c>
      <c r="O160" s="68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206</v>
      </c>
      <c r="AT160" s="194" t="s">
        <v>157</v>
      </c>
      <c r="AU160" s="194" t="s">
        <v>83</v>
      </c>
      <c r="AY160" s="14" t="s">
        <v>155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14" t="s">
        <v>81</v>
      </c>
      <c r="BK160" s="195">
        <f>ROUND(I160*H160,2)</f>
        <v>0</v>
      </c>
      <c r="BL160" s="14" t="s">
        <v>206</v>
      </c>
      <c r="BM160" s="194" t="s">
        <v>321</v>
      </c>
    </row>
    <row r="161" spans="1:65" s="2" customFormat="1" ht="48">
      <c r="A161" s="31"/>
      <c r="B161" s="32"/>
      <c r="C161" s="278" t="s">
        <v>248</v>
      </c>
      <c r="D161" s="278" t="s">
        <v>157</v>
      </c>
      <c r="E161" s="279" t="s">
        <v>2200</v>
      </c>
      <c r="F161" s="280" t="s">
        <v>2478</v>
      </c>
      <c r="G161" s="281" t="s">
        <v>334</v>
      </c>
      <c r="H161" s="282">
        <v>2</v>
      </c>
      <c r="I161" s="188"/>
      <c r="J161" s="189">
        <f>ROUND(I161*H161,2)</f>
        <v>0</v>
      </c>
      <c r="K161" s="185" t="s">
        <v>1</v>
      </c>
      <c r="L161" s="36"/>
      <c r="M161" s="190" t="s">
        <v>1</v>
      </c>
      <c r="N161" s="191" t="s">
        <v>38</v>
      </c>
      <c r="O161" s="68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4" t="s">
        <v>206</v>
      </c>
      <c r="AT161" s="194" t="s">
        <v>157</v>
      </c>
      <c r="AU161" s="194" t="s">
        <v>83</v>
      </c>
      <c r="AY161" s="14" t="s">
        <v>155</v>
      </c>
      <c r="BE161" s="195">
        <f>IF(N161="základní",J161,0)</f>
        <v>0</v>
      </c>
      <c r="BF161" s="195">
        <f>IF(N161="snížená",J161,0)</f>
        <v>0</v>
      </c>
      <c r="BG161" s="195">
        <f>IF(N161="zákl. přenesená",J161,0)</f>
        <v>0</v>
      </c>
      <c r="BH161" s="195">
        <f>IF(N161="sníž. přenesená",J161,0)</f>
        <v>0</v>
      </c>
      <c r="BI161" s="195">
        <f>IF(N161="nulová",J161,0)</f>
        <v>0</v>
      </c>
      <c r="BJ161" s="14" t="s">
        <v>81</v>
      </c>
      <c r="BK161" s="195">
        <f>ROUND(I161*H161,2)</f>
        <v>0</v>
      </c>
      <c r="BL161" s="14" t="s">
        <v>206</v>
      </c>
      <c r="BM161" s="194" t="s">
        <v>324</v>
      </c>
    </row>
    <row r="162" spans="1:65" s="12" customFormat="1" ht="22.9" customHeight="1">
      <c r="B162" s="167"/>
      <c r="C162" s="168"/>
      <c r="D162" s="169" t="s">
        <v>72</v>
      </c>
      <c r="E162" s="181" t="s">
        <v>1155</v>
      </c>
      <c r="F162" s="181" t="s">
        <v>1156</v>
      </c>
      <c r="G162" s="168"/>
      <c r="H162" s="168"/>
      <c r="I162" s="171"/>
      <c r="J162" s="182">
        <f>BK162</f>
        <v>0</v>
      </c>
      <c r="K162" s="168"/>
      <c r="L162" s="173"/>
      <c r="M162" s="174"/>
      <c r="N162" s="175"/>
      <c r="O162" s="175"/>
      <c r="P162" s="176">
        <f>SUM(P163:P184)</f>
        <v>0</v>
      </c>
      <c r="Q162" s="175"/>
      <c r="R162" s="176">
        <f>SUM(R163:R184)</f>
        <v>0</v>
      </c>
      <c r="S162" s="175"/>
      <c r="T162" s="177">
        <f>SUM(T163:T184)</f>
        <v>0</v>
      </c>
      <c r="AR162" s="178" t="s">
        <v>83</v>
      </c>
      <c r="AT162" s="179" t="s">
        <v>72</v>
      </c>
      <c r="AU162" s="179" t="s">
        <v>81</v>
      </c>
      <c r="AY162" s="178" t="s">
        <v>155</v>
      </c>
      <c r="BK162" s="180">
        <f>SUM(BK163:BK184)</f>
        <v>0</v>
      </c>
    </row>
    <row r="163" spans="1:65" s="2" customFormat="1" ht="37.9" customHeight="1">
      <c r="A163" s="31"/>
      <c r="B163" s="32"/>
      <c r="C163" s="183" t="s">
        <v>253</v>
      </c>
      <c r="D163" s="183" t="s">
        <v>157</v>
      </c>
      <c r="E163" s="184" t="s">
        <v>1393</v>
      </c>
      <c r="F163" s="185" t="s">
        <v>1394</v>
      </c>
      <c r="G163" s="186" t="s">
        <v>173</v>
      </c>
      <c r="H163" s="187">
        <v>5.0599999999999996</v>
      </c>
      <c r="I163" s="188"/>
      <c r="J163" s="189">
        <f>ROUND(I163*H163,2)</f>
        <v>0</v>
      </c>
      <c r="K163" s="185" t="s">
        <v>161</v>
      </c>
      <c r="L163" s="36"/>
      <c r="M163" s="190" t="s">
        <v>1</v>
      </c>
      <c r="N163" s="191" t="s">
        <v>38</v>
      </c>
      <c r="O163" s="68"/>
      <c r="P163" s="192">
        <f>O163*H163</f>
        <v>0</v>
      </c>
      <c r="Q163" s="192">
        <v>0</v>
      </c>
      <c r="R163" s="192">
        <f>Q163*H163</f>
        <v>0</v>
      </c>
      <c r="S163" s="192">
        <v>0</v>
      </c>
      <c r="T163" s="19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4" t="s">
        <v>206</v>
      </c>
      <c r="AT163" s="194" t="s">
        <v>157</v>
      </c>
      <c r="AU163" s="194" t="s">
        <v>83</v>
      </c>
      <c r="AY163" s="14" t="s">
        <v>155</v>
      </c>
      <c r="BE163" s="195">
        <f>IF(N163="základní",J163,0)</f>
        <v>0</v>
      </c>
      <c r="BF163" s="195">
        <f>IF(N163="snížená",J163,0)</f>
        <v>0</v>
      </c>
      <c r="BG163" s="195">
        <f>IF(N163="zákl. přenesená",J163,0)</f>
        <v>0</v>
      </c>
      <c r="BH163" s="195">
        <f>IF(N163="sníž. přenesená",J163,0)</f>
        <v>0</v>
      </c>
      <c r="BI163" s="195">
        <f>IF(N163="nulová",J163,0)</f>
        <v>0</v>
      </c>
      <c r="BJ163" s="14" t="s">
        <v>81</v>
      </c>
      <c r="BK163" s="195">
        <f>ROUND(I163*H163,2)</f>
        <v>0</v>
      </c>
      <c r="BL163" s="14" t="s">
        <v>206</v>
      </c>
      <c r="BM163" s="194" t="s">
        <v>255</v>
      </c>
    </row>
    <row r="164" spans="1:65" s="2" customFormat="1">
      <c r="A164" s="31"/>
      <c r="B164" s="32"/>
      <c r="C164" s="33"/>
      <c r="D164" s="196" t="s">
        <v>163</v>
      </c>
      <c r="E164" s="33"/>
      <c r="F164" s="197" t="s">
        <v>1395</v>
      </c>
      <c r="G164" s="33"/>
      <c r="H164" s="33"/>
      <c r="I164" s="198"/>
      <c r="J164" s="33"/>
      <c r="K164" s="33"/>
      <c r="L164" s="36"/>
      <c r="M164" s="199"/>
      <c r="N164" s="200"/>
      <c r="O164" s="68"/>
      <c r="P164" s="68"/>
      <c r="Q164" s="68"/>
      <c r="R164" s="68"/>
      <c r="S164" s="68"/>
      <c r="T164" s="69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4" t="s">
        <v>163</v>
      </c>
      <c r="AU164" s="14" t="s">
        <v>83</v>
      </c>
    </row>
    <row r="165" spans="1:65" s="2" customFormat="1" ht="37.9" customHeight="1">
      <c r="A165" s="31"/>
      <c r="B165" s="32"/>
      <c r="C165" s="183" t="s">
        <v>1114</v>
      </c>
      <c r="D165" s="183" t="s">
        <v>157</v>
      </c>
      <c r="E165" s="184" t="s">
        <v>1393</v>
      </c>
      <c r="F165" s="185" t="s">
        <v>1394</v>
      </c>
      <c r="G165" s="186" t="s">
        <v>173</v>
      </c>
      <c r="H165" s="187">
        <v>5.0599999999999996</v>
      </c>
      <c r="I165" s="188"/>
      <c r="J165" s="189">
        <f>ROUND(I165*H165,2)</f>
        <v>0</v>
      </c>
      <c r="K165" s="185" t="s">
        <v>161</v>
      </c>
      <c r="L165" s="36"/>
      <c r="M165" s="190" t="s">
        <v>1</v>
      </c>
      <c r="N165" s="191" t="s">
        <v>38</v>
      </c>
      <c r="O165" s="68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4" t="s">
        <v>206</v>
      </c>
      <c r="AT165" s="194" t="s">
        <v>157</v>
      </c>
      <c r="AU165" s="194" t="s">
        <v>83</v>
      </c>
      <c r="AY165" s="14" t="s">
        <v>155</v>
      </c>
      <c r="BE165" s="195">
        <f>IF(N165="základní",J165,0)</f>
        <v>0</v>
      </c>
      <c r="BF165" s="195">
        <f>IF(N165="snížená",J165,0)</f>
        <v>0</v>
      </c>
      <c r="BG165" s="195">
        <f>IF(N165="zákl. přenesená",J165,0)</f>
        <v>0</v>
      </c>
      <c r="BH165" s="195">
        <f>IF(N165="sníž. přenesená",J165,0)</f>
        <v>0</v>
      </c>
      <c r="BI165" s="195">
        <f>IF(N165="nulová",J165,0)</f>
        <v>0</v>
      </c>
      <c r="BJ165" s="14" t="s">
        <v>81</v>
      </c>
      <c r="BK165" s="195">
        <f>ROUND(I165*H165,2)</f>
        <v>0</v>
      </c>
      <c r="BL165" s="14" t="s">
        <v>206</v>
      </c>
      <c r="BM165" s="194" t="s">
        <v>1396</v>
      </c>
    </row>
    <row r="166" spans="1:65" s="2" customFormat="1">
      <c r="A166" s="31"/>
      <c r="B166" s="32"/>
      <c r="C166" s="33"/>
      <c r="D166" s="196" t="s">
        <v>163</v>
      </c>
      <c r="E166" s="33"/>
      <c r="F166" s="197" t="s">
        <v>1395</v>
      </c>
      <c r="G166" s="33"/>
      <c r="H166" s="33"/>
      <c r="I166" s="198"/>
      <c r="J166" s="33"/>
      <c r="K166" s="33"/>
      <c r="L166" s="36"/>
      <c r="M166" s="199"/>
      <c r="N166" s="200"/>
      <c r="O166" s="68"/>
      <c r="P166" s="68"/>
      <c r="Q166" s="68"/>
      <c r="R166" s="68"/>
      <c r="S166" s="68"/>
      <c r="T166" s="69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4" t="s">
        <v>163</v>
      </c>
      <c r="AU166" s="14" t="s">
        <v>83</v>
      </c>
    </row>
    <row r="167" spans="1:65" s="2" customFormat="1" ht="37.9" customHeight="1">
      <c r="A167" s="31"/>
      <c r="B167" s="32"/>
      <c r="C167" s="183" t="s">
        <v>340</v>
      </c>
      <c r="D167" s="183" t="s">
        <v>157</v>
      </c>
      <c r="E167" s="184" t="s">
        <v>1157</v>
      </c>
      <c r="F167" s="185" t="s">
        <v>1158</v>
      </c>
      <c r="G167" s="186" t="s">
        <v>173</v>
      </c>
      <c r="H167" s="187">
        <v>29.48</v>
      </c>
      <c r="I167" s="188"/>
      <c r="J167" s="189">
        <f>ROUND(I167*H167,2)</f>
        <v>0</v>
      </c>
      <c r="K167" s="185" t="s">
        <v>161</v>
      </c>
      <c r="L167" s="36"/>
      <c r="M167" s="190" t="s">
        <v>1</v>
      </c>
      <c r="N167" s="191" t="s">
        <v>38</v>
      </c>
      <c r="O167" s="68"/>
      <c r="P167" s="192">
        <f>O167*H167</f>
        <v>0</v>
      </c>
      <c r="Q167" s="192">
        <v>0</v>
      </c>
      <c r="R167" s="192">
        <f>Q167*H167</f>
        <v>0</v>
      </c>
      <c r="S167" s="192">
        <v>0</v>
      </c>
      <c r="T167" s="193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4" t="s">
        <v>206</v>
      </c>
      <c r="AT167" s="194" t="s">
        <v>157</v>
      </c>
      <c r="AU167" s="194" t="s">
        <v>83</v>
      </c>
      <c r="AY167" s="14" t="s">
        <v>155</v>
      </c>
      <c r="BE167" s="195">
        <f>IF(N167="základní",J167,0)</f>
        <v>0</v>
      </c>
      <c r="BF167" s="195">
        <f>IF(N167="snížená",J167,0)</f>
        <v>0</v>
      </c>
      <c r="BG167" s="195">
        <f>IF(N167="zákl. přenesená",J167,0)</f>
        <v>0</v>
      </c>
      <c r="BH167" s="195">
        <f>IF(N167="sníž. přenesená",J167,0)</f>
        <v>0</v>
      </c>
      <c r="BI167" s="195">
        <f>IF(N167="nulová",J167,0)</f>
        <v>0</v>
      </c>
      <c r="BJ167" s="14" t="s">
        <v>81</v>
      </c>
      <c r="BK167" s="195">
        <f>ROUND(I167*H167,2)</f>
        <v>0</v>
      </c>
      <c r="BL167" s="14" t="s">
        <v>206</v>
      </c>
      <c r="BM167" s="194" t="s">
        <v>343</v>
      </c>
    </row>
    <row r="168" spans="1:65" s="2" customFormat="1">
      <c r="A168" s="31"/>
      <c r="B168" s="32"/>
      <c r="C168" s="33"/>
      <c r="D168" s="196" t="s">
        <v>163</v>
      </c>
      <c r="E168" s="33"/>
      <c r="F168" s="197" t="s">
        <v>1159</v>
      </c>
      <c r="G168" s="33"/>
      <c r="H168" s="33"/>
      <c r="I168" s="198"/>
      <c r="J168" s="33"/>
      <c r="K168" s="33"/>
      <c r="L168" s="36"/>
      <c r="M168" s="199"/>
      <c r="N168" s="200"/>
      <c r="O168" s="68"/>
      <c r="P168" s="68"/>
      <c r="Q168" s="68"/>
      <c r="R168" s="68"/>
      <c r="S168" s="68"/>
      <c r="T168" s="69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4" t="s">
        <v>163</v>
      </c>
      <c r="AU168" s="14" t="s">
        <v>83</v>
      </c>
    </row>
    <row r="169" spans="1:65" s="2" customFormat="1" ht="37.9" customHeight="1">
      <c r="A169" s="31"/>
      <c r="B169" s="32"/>
      <c r="C169" s="183" t="s">
        <v>345</v>
      </c>
      <c r="D169" s="183" t="s">
        <v>157</v>
      </c>
      <c r="E169" s="184" t="s">
        <v>1397</v>
      </c>
      <c r="F169" s="185" t="s">
        <v>1398</v>
      </c>
      <c r="G169" s="186" t="s">
        <v>173</v>
      </c>
      <c r="H169" s="187">
        <v>1.32</v>
      </c>
      <c r="I169" s="188"/>
      <c r="J169" s="189">
        <f>ROUND(I169*H169,2)</f>
        <v>0</v>
      </c>
      <c r="K169" s="185" t="s">
        <v>161</v>
      </c>
      <c r="L169" s="36"/>
      <c r="M169" s="190" t="s">
        <v>1</v>
      </c>
      <c r="N169" s="191" t="s">
        <v>38</v>
      </c>
      <c r="O169" s="68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4" t="s">
        <v>206</v>
      </c>
      <c r="AT169" s="194" t="s">
        <v>157</v>
      </c>
      <c r="AU169" s="194" t="s">
        <v>83</v>
      </c>
      <c r="AY169" s="14" t="s">
        <v>155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14" t="s">
        <v>81</v>
      </c>
      <c r="BK169" s="195">
        <f>ROUND(I169*H169,2)</f>
        <v>0</v>
      </c>
      <c r="BL169" s="14" t="s">
        <v>206</v>
      </c>
      <c r="BM169" s="194" t="s">
        <v>348</v>
      </c>
    </row>
    <row r="170" spans="1:65" s="2" customFormat="1">
      <c r="A170" s="31"/>
      <c r="B170" s="32"/>
      <c r="C170" s="33"/>
      <c r="D170" s="196" t="s">
        <v>163</v>
      </c>
      <c r="E170" s="33"/>
      <c r="F170" s="197" t="s">
        <v>1399</v>
      </c>
      <c r="G170" s="33"/>
      <c r="H170" s="33"/>
      <c r="I170" s="198"/>
      <c r="J170" s="33"/>
      <c r="K170" s="33"/>
      <c r="L170" s="36"/>
      <c r="M170" s="199"/>
      <c r="N170" s="200"/>
      <c r="O170" s="68"/>
      <c r="P170" s="68"/>
      <c r="Q170" s="68"/>
      <c r="R170" s="68"/>
      <c r="S170" s="68"/>
      <c r="T170" s="69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4" t="s">
        <v>163</v>
      </c>
      <c r="AU170" s="14" t="s">
        <v>83</v>
      </c>
    </row>
    <row r="171" spans="1:65" s="2" customFormat="1" ht="37.9" customHeight="1">
      <c r="A171" s="31"/>
      <c r="B171" s="32"/>
      <c r="C171" s="183" t="s">
        <v>350</v>
      </c>
      <c r="D171" s="183" t="s">
        <v>157</v>
      </c>
      <c r="E171" s="184" t="s">
        <v>1160</v>
      </c>
      <c r="F171" s="185" t="s">
        <v>1161</v>
      </c>
      <c r="G171" s="186" t="s">
        <v>173</v>
      </c>
      <c r="H171" s="187">
        <v>13.86</v>
      </c>
      <c r="I171" s="188"/>
      <c r="J171" s="189">
        <f>ROUND(I171*H171,2)</f>
        <v>0</v>
      </c>
      <c r="K171" s="185" t="s">
        <v>161</v>
      </c>
      <c r="L171" s="36"/>
      <c r="M171" s="190" t="s">
        <v>1</v>
      </c>
      <c r="N171" s="191" t="s">
        <v>38</v>
      </c>
      <c r="O171" s="68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4" t="s">
        <v>206</v>
      </c>
      <c r="AT171" s="194" t="s">
        <v>157</v>
      </c>
      <c r="AU171" s="194" t="s">
        <v>83</v>
      </c>
      <c r="AY171" s="14" t="s">
        <v>155</v>
      </c>
      <c r="BE171" s="195">
        <f>IF(N171="základní",J171,0)</f>
        <v>0</v>
      </c>
      <c r="BF171" s="195">
        <f>IF(N171="snížená",J171,0)</f>
        <v>0</v>
      </c>
      <c r="BG171" s="195">
        <f>IF(N171="zákl. přenesená",J171,0)</f>
        <v>0</v>
      </c>
      <c r="BH171" s="195">
        <f>IF(N171="sníž. přenesená",J171,0)</f>
        <v>0</v>
      </c>
      <c r="BI171" s="195">
        <f>IF(N171="nulová",J171,0)</f>
        <v>0</v>
      </c>
      <c r="BJ171" s="14" t="s">
        <v>81</v>
      </c>
      <c r="BK171" s="195">
        <f>ROUND(I171*H171,2)</f>
        <v>0</v>
      </c>
      <c r="BL171" s="14" t="s">
        <v>206</v>
      </c>
      <c r="BM171" s="194" t="s">
        <v>194</v>
      </c>
    </row>
    <row r="172" spans="1:65" s="2" customFormat="1">
      <c r="A172" s="31"/>
      <c r="B172" s="32"/>
      <c r="C172" s="33"/>
      <c r="D172" s="196" t="s">
        <v>163</v>
      </c>
      <c r="E172" s="33"/>
      <c r="F172" s="197" t="s">
        <v>1162</v>
      </c>
      <c r="G172" s="33"/>
      <c r="H172" s="33"/>
      <c r="I172" s="198"/>
      <c r="J172" s="33"/>
      <c r="K172" s="33"/>
      <c r="L172" s="36"/>
      <c r="M172" s="199"/>
      <c r="N172" s="200"/>
      <c r="O172" s="68"/>
      <c r="P172" s="68"/>
      <c r="Q172" s="68"/>
      <c r="R172" s="68"/>
      <c r="S172" s="68"/>
      <c r="T172" s="69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T172" s="14" t="s">
        <v>163</v>
      </c>
      <c r="AU172" s="14" t="s">
        <v>83</v>
      </c>
    </row>
    <row r="173" spans="1:65" s="2" customFormat="1" ht="37.9" customHeight="1">
      <c r="A173" s="31"/>
      <c r="B173" s="32"/>
      <c r="C173" s="183" t="s">
        <v>354</v>
      </c>
      <c r="D173" s="183" t="s">
        <v>157</v>
      </c>
      <c r="E173" s="184" t="s">
        <v>1400</v>
      </c>
      <c r="F173" s="185" t="s">
        <v>1401</v>
      </c>
      <c r="G173" s="186" t="s">
        <v>173</v>
      </c>
      <c r="H173" s="187">
        <v>1.76</v>
      </c>
      <c r="I173" s="188"/>
      <c r="J173" s="189">
        <f>ROUND(I173*H173,2)</f>
        <v>0</v>
      </c>
      <c r="K173" s="185" t="s">
        <v>161</v>
      </c>
      <c r="L173" s="36"/>
      <c r="M173" s="190" t="s">
        <v>1</v>
      </c>
      <c r="N173" s="191" t="s">
        <v>38</v>
      </c>
      <c r="O173" s="68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4" t="s">
        <v>206</v>
      </c>
      <c r="AT173" s="194" t="s">
        <v>157</v>
      </c>
      <c r="AU173" s="194" t="s">
        <v>83</v>
      </c>
      <c r="AY173" s="14" t="s">
        <v>155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14" t="s">
        <v>81</v>
      </c>
      <c r="BK173" s="195">
        <f>ROUND(I173*H173,2)</f>
        <v>0</v>
      </c>
      <c r="BL173" s="14" t="s">
        <v>206</v>
      </c>
      <c r="BM173" s="194" t="s">
        <v>222</v>
      </c>
    </row>
    <row r="174" spans="1:65" s="2" customFormat="1">
      <c r="A174" s="31"/>
      <c r="B174" s="32"/>
      <c r="C174" s="33"/>
      <c r="D174" s="196" t="s">
        <v>163</v>
      </c>
      <c r="E174" s="33"/>
      <c r="F174" s="197" t="s">
        <v>1402</v>
      </c>
      <c r="G174" s="33"/>
      <c r="H174" s="33"/>
      <c r="I174" s="198"/>
      <c r="J174" s="33"/>
      <c r="K174" s="33"/>
      <c r="L174" s="36"/>
      <c r="M174" s="199"/>
      <c r="N174" s="200"/>
      <c r="O174" s="68"/>
      <c r="P174" s="68"/>
      <c r="Q174" s="68"/>
      <c r="R174" s="68"/>
      <c r="S174" s="68"/>
      <c r="T174" s="69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4" t="s">
        <v>163</v>
      </c>
      <c r="AU174" s="14" t="s">
        <v>83</v>
      </c>
    </row>
    <row r="175" spans="1:65" s="2" customFormat="1" ht="37.9" customHeight="1">
      <c r="A175" s="31"/>
      <c r="B175" s="32"/>
      <c r="C175" s="183" t="s">
        <v>359</v>
      </c>
      <c r="D175" s="183" t="s">
        <v>157</v>
      </c>
      <c r="E175" s="184" t="s">
        <v>1403</v>
      </c>
      <c r="F175" s="185" t="s">
        <v>1404</v>
      </c>
      <c r="G175" s="186" t="s">
        <v>173</v>
      </c>
      <c r="H175" s="187">
        <v>7.7</v>
      </c>
      <c r="I175" s="188"/>
      <c r="J175" s="189">
        <f>ROUND(I175*H175,2)</f>
        <v>0</v>
      </c>
      <c r="K175" s="185" t="s">
        <v>161</v>
      </c>
      <c r="L175" s="36"/>
      <c r="M175" s="190" t="s">
        <v>1</v>
      </c>
      <c r="N175" s="191" t="s">
        <v>38</v>
      </c>
      <c r="O175" s="68"/>
      <c r="P175" s="192">
        <f>O175*H175</f>
        <v>0</v>
      </c>
      <c r="Q175" s="192">
        <v>0</v>
      </c>
      <c r="R175" s="192">
        <f>Q175*H175</f>
        <v>0</v>
      </c>
      <c r="S175" s="192">
        <v>0</v>
      </c>
      <c r="T175" s="19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4" t="s">
        <v>206</v>
      </c>
      <c r="AT175" s="194" t="s">
        <v>157</v>
      </c>
      <c r="AU175" s="194" t="s">
        <v>83</v>
      </c>
      <c r="AY175" s="14" t="s">
        <v>155</v>
      </c>
      <c r="BE175" s="195">
        <f>IF(N175="základní",J175,0)</f>
        <v>0</v>
      </c>
      <c r="BF175" s="195">
        <f>IF(N175="snížená",J175,0)</f>
        <v>0</v>
      </c>
      <c r="BG175" s="195">
        <f>IF(N175="zákl. přenesená",J175,0)</f>
        <v>0</v>
      </c>
      <c r="BH175" s="195">
        <f>IF(N175="sníž. přenesená",J175,0)</f>
        <v>0</v>
      </c>
      <c r="BI175" s="195">
        <f>IF(N175="nulová",J175,0)</f>
        <v>0</v>
      </c>
      <c r="BJ175" s="14" t="s">
        <v>81</v>
      </c>
      <c r="BK175" s="195">
        <f>ROUND(I175*H175,2)</f>
        <v>0</v>
      </c>
      <c r="BL175" s="14" t="s">
        <v>206</v>
      </c>
      <c r="BM175" s="194" t="s">
        <v>362</v>
      </c>
    </row>
    <row r="176" spans="1:65" s="2" customFormat="1">
      <c r="A176" s="31"/>
      <c r="B176" s="32"/>
      <c r="C176" s="33"/>
      <c r="D176" s="196" t="s">
        <v>163</v>
      </c>
      <c r="E176" s="33"/>
      <c r="F176" s="197" t="s">
        <v>1405</v>
      </c>
      <c r="G176" s="33"/>
      <c r="H176" s="33"/>
      <c r="I176" s="198"/>
      <c r="J176" s="33"/>
      <c r="K176" s="33"/>
      <c r="L176" s="36"/>
      <c r="M176" s="199"/>
      <c r="N176" s="200"/>
      <c r="O176" s="68"/>
      <c r="P176" s="68"/>
      <c r="Q176" s="68"/>
      <c r="R176" s="68"/>
      <c r="S176" s="68"/>
      <c r="T176" s="69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4" t="s">
        <v>163</v>
      </c>
      <c r="AU176" s="14" t="s">
        <v>83</v>
      </c>
    </row>
    <row r="177" spans="1:65" s="2" customFormat="1" ht="37.9" customHeight="1">
      <c r="A177" s="31"/>
      <c r="B177" s="32"/>
      <c r="C177" s="398" t="s">
        <v>269</v>
      </c>
      <c r="D177" s="398" t="s">
        <v>157</v>
      </c>
      <c r="E177" s="399" t="s">
        <v>1406</v>
      </c>
      <c r="F177" s="277" t="s">
        <v>1407</v>
      </c>
      <c r="G177" s="400" t="s">
        <v>173</v>
      </c>
      <c r="H177" s="401">
        <v>7</v>
      </c>
      <c r="I177" s="364"/>
      <c r="J177" s="440">
        <f>ROUND(I177*H177,2)</f>
        <v>0</v>
      </c>
      <c r="K177" s="277" t="s">
        <v>161</v>
      </c>
      <c r="L177" s="36"/>
      <c r="M177" s="190" t="s">
        <v>1</v>
      </c>
      <c r="N177" s="191" t="s">
        <v>38</v>
      </c>
      <c r="O177" s="68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4" t="s">
        <v>206</v>
      </c>
      <c r="AT177" s="194" t="s">
        <v>157</v>
      </c>
      <c r="AU177" s="194" t="s">
        <v>83</v>
      </c>
      <c r="AY177" s="14" t="s">
        <v>155</v>
      </c>
      <c r="BE177" s="195">
        <f>IF(N177="základní",J177,0)</f>
        <v>0</v>
      </c>
      <c r="BF177" s="195">
        <f>IF(N177="snížená",J177,0)</f>
        <v>0</v>
      </c>
      <c r="BG177" s="195">
        <f>IF(N177="zákl. přenesená",J177,0)</f>
        <v>0</v>
      </c>
      <c r="BH177" s="195">
        <f>IF(N177="sníž. přenesená",J177,0)</f>
        <v>0</v>
      </c>
      <c r="BI177" s="195">
        <f>IF(N177="nulová",J177,0)</f>
        <v>0</v>
      </c>
      <c r="BJ177" s="14" t="s">
        <v>81</v>
      </c>
      <c r="BK177" s="195">
        <f>ROUND(I177*H177,2)</f>
        <v>0</v>
      </c>
      <c r="BL177" s="14" t="s">
        <v>206</v>
      </c>
      <c r="BM177" s="194" t="s">
        <v>366</v>
      </c>
    </row>
    <row r="178" spans="1:65" s="2" customFormat="1">
      <c r="A178" s="31"/>
      <c r="B178" s="32"/>
      <c r="C178" s="33"/>
      <c r="D178" s="196" t="s">
        <v>163</v>
      </c>
      <c r="E178" s="33"/>
      <c r="F178" s="197" t="s">
        <v>1408</v>
      </c>
      <c r="G178" s="33"/>
      <c r="H178" s="33"/>
      <c r="I178" s="198"/>
      <c r="J178" s="33"/>
      <c r="K178" s="33"/>
      <c r="L178" s="36"/>
      <c r="M178" s="199"/>
      <c r="N178" s="200"/>
      <c r="O178" s="68"/>
      <c r="P178" s="68"/>
      <c r="Q178" s="68"/>
      <c r="R178" s="68"/>
      <c r="S178" s="68"/>
      <c r="T178" s="69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T178" s="14" t="s">
        <v>163</v>
      </c>
      <c r="AU178" s="14" t="s">
        <v>83</v>
      </c>
    </row>
    <row r="179" spans="1:65" s="2" customFormat="1" ht="37.9" customHeight="1">
      <c r="A179" s="31"/>
      <c r="B179" s="32"/>
      <c r="C179" s="183" t="s">
        <v>368</v>
      </c>
      <c r="D179" s="183" t="s">
        <v>157</v>
      </c>
      <c r="E179" s="184" t="s">
        <v>1409</v>
      </c>
      <c r="F179" s="185" t="s">
        <v>1410</v>
      </c>
      <c r="G179" s="186" t="s">
        <v>173</v>
      </c>
      <c r="H179" s="187">
        <v>61.93</v>
      </c>
      <c r="I179" s="188"/>
      <c r="J179" s="189">
        <f>ROUND(I179*H179,2)</f>
        <v>0</v>
      </c>
      <c r="K179" s="185" t="s">
        <v>161</v>
      </c>
      <c r="L179" s="36"/>
      <c r="M179" s="190" t="s">
        <v>1</v>
      </c>
      <c r="N179" s="191" t="s">
        <v>38</v>
      </c>
      <c r="O179" s="68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4" t="s">
        <v>206</v>
      </c>
      <c r="AT179" s="194" t="s">
        <v>157</v>
      </c>
      <c r="AU179" s="194" t="s">
        <v>83</v>
      </c>
      <c r="AY179" s="14" t="s">
        <v>155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14" t="s">
        <v>81</v>
      </c>
      <c r="BK179" s="195">
        <f>ROUND(I179*H179,2)</f>
        <v>0</v>
      </c>
      <c r="BL179" s="14" t="s">
        <v>206</v>
      </c>
      <c r="BM179" s="194" t="s">
        <v>371</v>
      </c>
    </row>
    <row r="180" spans="1:65" s="2" customFormat="1">
      <c r="A180" s="31"/>
      <c r="B180" s="32"/>
      <c r="C180" s="33"/>
      <c r="D180" s="196" t="s">
        <v>163</v>
      </c>
      <c r="E180" s="33"/>
      <c r="F180" s="197" t="s">
        <v>1411</v>
      </c>
      <c r="G180" s="33"/>
      <c r="H180" s="33"/>
      <c r="I180" s="198"/>
      <c r="J180" s="33"/>
      <c r="K180" s="33"/>
      <c r="L180" s="36"/>
      <c r="M180" s="199"/>
      <c r="N180" s="200"/>
      <c r="O180" s="68"/>
      <c r="P180" s="68"/>
      <c r="Q180" s="68"/>
      <c r="R180" s="68"/>
      <c r="S180" s="68"/>
      <c r="T180" s="69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4" t="s">
        <v>163</v>
      </c>
      <c r="AU180" s="14" t="s">
        <v>83</v>
      </c>
    </row>
    <row r="181" spans="1:65" s="2" customFormat="1" ht="37.9" customHeight="1">
      <c r="A181" s="31"/>
      <c r="B181" s="32"/>
      <c r="C181" s="183" t="s">
        <v>274</v>
      </c>
      <c r="D181" s="183" t="s">
        <v>157</v>
      </c>
      <c r="E181" s="184" t="s">
        <v>1412</v>
      </c>
      <c r="F181" s="185" t="s">
        <v>1413</v>
      </c>
      <c r="G181" s="186" t="s">
        <v>173</v>
      </c>
      <c r="H181" s="187">
        <v>28.16</v>
      </c>
      <c r="I181" s="188"/>
      <c r="J181" s="189">
        <f>ROUND(I181*H181,2)</f>
        <v>0</v>
      </c>
      <c r="K181" s="185" t="s">
        <v>161</v>
      </c>
      <c r="L181" s="36"/>
      <c r="M181" s="190" t="s">
        <v>1</v>
      </c>
      <c r="N181" s="191" t="s">
        <v>38</v>
      </c>
      <c r="O181" s="68"/>
      <c r="P181" s="192">
        <f>O181*H181</f>
        <v>0</v>
      </c>
      <c r="Q181" s="192">
        <v>0</v>
      </c>
      <c r="R181" s="192">
        <f>Q181*H181</f>
        <v>0</v>
      </c>
      <c r="S181" s="192">
        <v>0</v>
      </c>
      <c r="T181" s="193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4" t="s">
        <v>206</v>
      </c>
      <c r="AT181" s="194" t="s">
        <v>157</v>
      </c>
      <c r="AU181" s="194" t="s">
        <v>83</v>
      </c>
      <c r="AY181" s="14" t="s">
        <v>155</v>
      </c>
      <c r="BE181" s="195">
        <f>IF(N181="základní",J181,0)</f>
        <v>0</v>
      </c>
      <c r="BF181" s="195">
        <f>IF(N181="snížená",J181,0)</f>
        <v>0</v>
      </c>
      <c r="BG181" s="195">
        <f>IF(N181="zákl. přenesená",J181,0)</f>
        <v>0</v>
      </c>
      <c r="BH181" s="195">
        <f>IF(N181="sníž. přenesená",J181,0)</f>
        <v>0</v>
      </c>
      <c r="BI181" s="195">
        <f>IF(N181="nulová",J181,0)</f>
        <v>0</v>
      </c>
      <c r="BJ181" s="14" t="s">
        <v>81</v>
      </c>
      <c r="BK181" s="195">
        <f>ROUND(I181*H181,2)</f>
        <v>0</v>
      </c>
      <c r="BL181" s="14" t="s">
        <v>206</v>
      </c>
      <c r="BM181" s="194" t="s">
        <v>375</v>
      </c>
    </row>
    <row r="182" spans="1:65" s="2" customFormat="1">
      <c r="A182" s="31"/>
      <c r="B182" s="32"/>
      <c r="C182" s="33"/>
      <c r="D182" s="196" t="s">
        <v>163</v>
      </c>
      <c r="E182" s="33"/>
      <c r="F182" s="197" t="s">
        <v>1414</v>
      </c>
      <c r="G182" s="33"/>
      <c r="H182" s="33"/>
      <c r="I182" s="198"/>
      <c r="J182" s="33"/>
      <c r="K182" s="33"/>
      <c r="L182" s="36"/>
      <c r="M182" s="199"/>
      <c r="N182" s="200"/>
      <c r="O182" s="68"/>
      <c r="P182" s="68"/>
      <c r="Q182" s="68"/>
      <c r="R182" s="68"/>
      <c r="S182" s="68"/>
      <c r="T182" s="69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4" t="s">
        <v>163</v>
      </c>
      <c r="AU182" s="14" t="s">
        <v>83</v>
      </c>
    </row>
    <row r="183" spans="1:65" s="2" customFormat="1" ht="44.25" customHeight="1">
      <c r="A183" s="31"/>
      <c r="B183" s="32"/>
      <c r="C183" s="183" t="s">
        <v>377</v>
      </c>
      <c r="D183" s="183" t="s">
        <v>157</v>
      </c>
      <c r="E183" s="184" t="s">
        <v>1415</v>
      </c>
      <c r="F183" s="185" t="s">
        <v>1416</v>
      </c>
      <c r="G183" s="186" t="s">
        <v>235</v>
      </c>
      <c r="H183" s="187">
        <v>4.4260000000000002</v>
      </c>
      <c r="I183" s="188"/>
      <c r="J183" s="189">
        <f>ROUND(I183*H183,2)</f>
        <v>0</v>
      </c>
      <c r="K183" s="185" t="s">
        <v>161</v>
      </c>
      <c r="L183" s="36"/>
      <c r="M183" s="190" t="s">
        <v>1</v>
      </c>
      <c r="N183" s="191" t="s">
        <v>38</v>
      </c>
      <c r="O183" s="68"/>
      <c r="P183" s="192">
        <f>O183*H183</f>
        <v>0</v>
      </c>
      <c r="Q183" s="192">
        <v>0</v>
      </c>
      <c r="R183" s="192">
        <f>Q183*H183</f>
        <v>0</v>
      </c>
      <c r="S183" s="192">
        <v>0</v>
      </c>
      <c r="T183" s="193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4" t="s">
        <v>206</v>
      </c>
      <c r="AT183" s="194" t="s">
        <v>157</v>
      </c>
      <c r="AU183" s="194" t="s">
        <v>83</v>
      </c>
      <c r="AY183" s="14" t="s">
        <v>155</v>
      </c>
      <c r="BE183" s="195">
        <f>IF(N183="základní",J183,0)</f>
        <v>0</v>
      </c>
      <c r="BF183" s="195">
        <f>IF(N183="snížená",J183,0)</f>
        <v>0</v>
      </c>
      <c r="BG183" s="195">
        <f>IF(N183="zákl. přenesená",J183,0)</f>
        <v>0</v>
      </c>
      <c r="BH183" s="195">
        <f>IF(N183="sníž. přenesená",J183,0)</f>
        <v>0</v>
      </c>
      <c r="BI183" s="195">
        <f>IF(N183="nulová",J183,0)</f>
        <v>0</v>
      </c>
      <c r="BJ183" s="14" t="s">
        <v>81</v>
      </c>
      <c r="BK183" s="195">
        <f>ROUND(I183*H183,2)</f>
        <v>0</v>
      </c>
      <c r="BL183" s="14" t="s">
        <v>206</v>
      </c>
      <c r="BM183" s="194" t="s">
        <v>380</v>
      </c>
    </row>
    <row r="184" spans="1:65" s="2" customFormat="1">
      <c r="A184" s="31"/>
      <c r="B184" s="32"/>
      <c r="C184" s="33"/>
      <c r="D184" s="196" t="s">
        <v>163</v>
      </c>
      <c r="E184" s="33"/>
      <c r="F184" s="197" t="s">
        <v>1417</v>
      </c>
      <c r="G184" s="33"/>
      <c r="H184" s="33"/>
      <c r="I184" s="198"/>
      <c r="J184" s="33"/>
      <c r="K184" s="33"/>
      <c r="L184" s="36"/>
      <c r="M184" s="199"/>
      <c r="N184" s="200"/>
      <c r="O184" s="68"/>
      <c r="P184" s="68"/>
      <c r="Q184" s="68"/>
      <c r="R184" s="68"/>
      <c r="S184" s="68"/>
      <c r="T184" s="69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4" t="s">
        <v>163</v>
      </c>
      <c r="AU184" s="14" t="s">
        <v>83</v>
      </c>
    </row>
    <row r="185" spans="1:65" s="12" customFormat="1" ht="22.9" customHeight="1">
      <c r="B185" s="167"/>
      <c r="C185" s="168"/>
      <c r="D185" s="169" t="s">
        <v>72</v>
      </c>
      <c r="E185" s="181" t="s">
        <v>1418</v>
      </c>
      <c r="F185" s="181" t="s">
        <v>1419</v>
      </c>
      <c r="G185" s="168"/>
      <c r="H185" s="168"/>
      <c r="I185" s="171"/>
      <c r="J185" s="182">
        <f>BK185</f>
        <v>0</v>
      </c>
      <c r="K185" s="168"/>
      <c r="L185" s="173"/>
      <c r="M185" s="174"/>
      <c r="N185" s="175"/>
      <c r="O185" s="175"/>
      <c r="P185" s="176">
        <f>SUM(P186:P229)</f>
        <v>0</v>
      </c>
      <c r="Q185" s="175"/>
      <c r="R185" s="176">
        <f>SUM(R186:R229)</f>
        <v>0</v>
      </c>
      <c r="S185" s="175"/>
      <c r="T185" s="177">
        <f>SUM(T186:T229)</f>
        <v>0</v>
      </c>
      <c r="AR185" s="178" t="s">
        <v>83</v>
      </c>
      <c r="AT185" s="179" t="s">
        <v>72</v>
      </c>
      <c r="AU185" s="179" t="s">
        <v>81</v>
      </c>
      <c r="AY185" s="178" t="s">
        <v>155</v>
      </c>
      <c r="BK185" s="180">
        <f>SUM(BK186:BK229)</f>
        <v>0</v>
      </c>
    </row>
    <row r="186" spans="1:65" s="2" customFormat="1" ht="24.2" customHeight="1">
      <c r="A186" s="31"/>
      <c r="B186" s="32"/>
      <c r="C186" s="183" t="s">
        <v>279</v>
      </c>
      <c r="D186" s="183" t="s">
        <v>157</v>
      </c>
      <c r="E186" s="184" t="s">
        <v>1420</v>
      </c>
      <c r="F186" s="185" t="s">
        <v>1421</v>
      </c>
      <c r="G186" s="186" t="s">
        <v>1378</v>
      </c>
      <c r="H186" s="187">
        <v>2</v>
      </c>
      <c r="I186" s="188"/>
      <c r="J186" s="189">
        <f>ROUND(I186*H186,2)</f>
        <v>0</v>
      </c>
      <c r="K186" s="185" t="s">
        <v>161</v>
      </c>
      <c r="L186" s="36"/>
      <c r="M186" s="190" t="s">
        <v>1</v>
      </c>
      <c r="N186" s="191" t="s">
        <v>38</v>
      </c>
      <c r="O186" s="68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4" t="s">
        <v>206</v>
      </c>
      <c r="AT186" s="194" t="s">
        <v>157</v>
      </c>
      <c r="AU186" s="194" t="s">
        <v>83</v>
      </c>
      <c r="AY186" s="14" t="s">
        <v>155</v>
      </c>
      <c r="BE186" s="195">
        <f>IF(N186="základní",J186,0)</f>
        <v>0</v>
      </c>
      <c r="BF186" s="195">
        <f>IF(N186="snížená",J186,0)</f>
        <v>0</v>
      </c>
      <c r="BG186" s="195">
        <f>IF(N186="zákl. přenesená",J186,0)</f>
        <v>0</v>
      </c>
      <c r="BH186" s="195">
        <f>IF(N186="sníž. přenesená",J186,0)</f>
        <v>0</v>
      </c>
      <c r="BI186" s="195">
        <f>IF(N186="nulová",J186,0)</f>
        <v>0</v>
      </c>
      <c r="BJ186" s="14" t="s">
        <v>81</v>
      </c>
      <c r="BK186" s="195">
        <f>ROUND(I186*H186,2)</f>
        <v>0</v>
      </c>
      <c r="BL186" s="14" t="s">
        <v>206</v>
      </c>
      <c r="BM186" s="194" t="s">
        <v>384</v>
      </c>
    </row>
    <row r="187" spans="1:65" s="2" customFormat="1">
      <c r="A187" s="31"/>
      <c r="B187" s="32"/>
      <c r="C187" s="33"/>
      <c r="D187" s="196" t="s">
        <v>163</v>
      </c>
      <c r="E187" s="33"/>
      <c r="F187" s="197" t="s">
        <v>1422</v>
      </c>
      <c r="G187" s="33"/>
      <c r="H187" s="33"/>
      <c r="I187" s="198"/>
      <c r="J187" s="33"/>
      <c r="K187" s="33"/>
      <c r="L187" s="36"/>
      <c r="M187" s="199"/>
      <c r="N187" s="200"/>
      <c r="O187" s="68"/>
      <c r="P187" s="68"/>
      <c r="Q187" s="68"/>
      <c r="R187" s="68"/>
      <c r="S187" s="68"/>
      <c r="T187" s="69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T187" s="14" t="s">
        <v>163</v>
      </c>
      <c r="AU187" s="14" t="s">
        <v>83</v>
      </c>
    </row>
    <row r="188" spans="1:65" s="2" customFormat="1" ht="24.2" customHeight="1">
      <c r="A188" s="31"/>
      <c r="B188" s="32"/>
      <c r="C188" s="183" t="s">
        <v>386</v>
      </c>
      <c r="D188" s="183" t="s">
        <v>157</v>
      </c>
      <c r="E188" s="184" t="s">
        <v>1423</v>
      </c>
      <c r="F188" s="185" t="s">
        <v>1424</v>
      </c>
      <c r="G188" s="186" t="s">
        <v>1378</v>
      </c>
      <c r="H188" s="187">
        <v>1</v>
      </c>
      <c r="I188" s="188"/>
      <c r="J188" s="189">
        <f>ROUND(I188*H188,2)</f>
        <v>0</v>
      </c>
      <c r="K188" s="185" t="s">
        <v>161</v>
      </c>
      <c r="L188" s="36"/>
      <c r="M188" s="190" t="s">
        <v>1</v>
      </c>
      <c r="N188" s="191" t="s">
        <v>38</v>
      </c>
      <c r="O188" s="68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4" t="s">
        <v>206</v>
      </c>
      <c r="AT188" s="194" t="s">
        <v>157</v>
      </c>
      <c r="AU188" s="194" t="s">
        <v>83</v>
      </c>
      <c r="AY188" s="14" t="s">
        <v>155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14" t="s">
        <v>81</v>
      </c>
      <c r="BK188" s="195">
        <f>ROUND(I188*H188,2)</f>
        <v>0</v>
      </c>
      <c r="BL188" s="14" t="s">
        <v>206</v>
      </c>
      <c r="BM188" s="194" t="s">
        <v>389</v>
      </c>
    </row>
    <row r="189" spans="1:65" s="2" customFormat="1">
      <c r="A189" s="31"/>
      <c r="B189" s="32"/>
      <c r="C189" s="33"/>
      <c r="D189" s="196" t="s">
        <v>163</v>
      </c>
      <c r="E189" s="33"/>
      <c r="F189" s="197" t="s">
        <v>1425</v>
      </c>
      <c r="G189" s="33"/>
      <c r="H189" s="33"/>
      <c r="I189" s="198"/>
      <c r="J189" s="33"/>
      <c r="K189" s="33"/>
      <c r="L189" s="36"/>
      <c r="M189" s="199"/>
      <c r="N189" s="200"/>
      <c r="O189" s="68"/>
      <c r="P189" s="68"/>
      <c r="Q189" s="68"/>
      <c r="R189" s="68"/>
      <c r="S189" s="68"/>
      <c r="T189" s="69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T189" s="14" t="s">
        <v>163</v>
      </c>
      <c r="AU189" s="14" t="s">
        <v>83</v>
      </c>
    </row>
    <row r="190" spans="1:65" s="2" customFormat="1" ht="24.2" customHeight="1">
      <c r="A190" s="31"/>
      <c r="B190" s="32"/>
      <c r="C190" s="183" t="s">
        <v>284</v>
      </c>
      <c r="D190" s="183" t="s">
        <v>157</v>
      </c>
      <c r="E190" s="184" t="s">
        <v>1426</v>
      </c>
      <c r="F190" s="185" t="s">
        <v>1427</v>
      </c>
      <c r="G190" s="186" t="s">
        <v>1378</v>
      </c>
      <c r="H190" s="187">
        <v>4</v>
      </c>
      <c r="I190" s="188"/>
      <c r="J190" s="189">
        <f>ROUND(I190*H190,2)</f>
        <v>0</v>
      </c>
      <c r="K190" s="185" t="s">
        <v>161</v>
      </c>
      <c r="L190" s="36"/>
      <c r="M190" s="190" t="s">
        <v>1</v>
      </c>
      <c r="N190" s="191" t="s">
        <v>38</v>
      </c>
      <c r="O190" s="68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4" t="s">
        <v>206</v>
      </c>
      <c r="AT190" s="194" t="s">
        <v>157</v>
      </c>
      <c r="AU190" s="194" t="s">
        <v>83</v>
      </c>
      <c r="AY190" s="14" t="s">
        <v>155</v>
      </c>
      <c r="BE190" s="195">
        <f>IF(N190="základní",J190,0)</f>
        <v>0</v>
      </c>
      <c r="BF190" s="195">
        <f>IF(N190="snížená",J190,0)</f>
        <v>0</v>
      </c>
      <c r="BG190" s="195">
        <f>IF(N190="zákl. přenesená",J190,0)</f>
        <v>0</v>
      </c>
      <c r="BH190" s="195">
        <f>IF(N190="sníž. přenesená",J190,0)</f>
        <v>0</v>
      </c>
      <c r="BI190" s="195">
        <f>IF(N190="nulová",J190,0)</f>
        <v>0</v>
      </c>
      <c r="BJ190" s="14" t="s">
        <v>81</v>
      </c>
      <c r="BK190" s="195">
        <f>ROUND(I190*H190,2)</f>
        <v>0</v>
      </c>
      <c r="BL190" s="14" t="s">
        <v>206</v>
      </c>
      <c r="BM190" s="194" t="s">
        <v>400</v>
      </c>
    </row>
    <row r="191" spans="1:65" s="2" customFormat="1">
      <c r="A191" s="31"/>
      <c r="B191" s="32"/>
      <c r="C191" s="33"/>
      <c r="D191" s="196" t="s">
        <v>163</v>
      </c>
      <c r="E191" s="33"/>
      <c r="F191" s="197" t="s">
        <v>1428</v>
      </c>
      <c r="G191" s="33"/>
      <c r="H191" s="33"/>
      <c r="I191" s="198"/>
      <c r="J191" s="33"/>
      <c r="K191" s="33"/>
      <c r="L191" s="36"/>
      <c r="M191" s="199"/>
      <c r="N191" s="200"/>
      <c r="O191" s="68"/>
      <c r="P191" s="68"/>
      <c r="Q191" s="68"/>
      <c r="R191" s="68"/>
      <c r="S191" s="68"/>
      <c r="T191" s="69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T191" s="14" t="s">
        <v>163</v>
      </c>
      <c r="AU191" s="14" t="s">
        <v>83</v>
      </c>
    </row>
    <row r="192" spans="1:65" s="2" customFormat="1" ht="24.2" customHeight="1">
      <c r="A192" s="31"/>
      <c r="B192" s="32"/>
      <c r="C192" s="183" t="s">
        <v>402</v>
      </c>
      <c r="D192" s="183" t="s">
        <v>157</v>
      </c>
      <c r="E192" s="184" t="s">
        <v>1429</v>
      </c>
      <c r="F192" s="185" t="s">
        <v>1430</v>
      </c>
      <c r="G192" s="186" t="s">
        <v>1378</v>
      </c>
      <c r="H192" s="187">
        <v>1</v>
      </c>
      <c r="I192" s="188"/>
      <c r="J192" s="189">
        <f>ROUND(I192*H192,2)</f>
        <v>0</v>
      </c>
      <c r="K192" s="185" t="s">
        <v>161</v>
      </c>
      <c r="L192" s="36"/>
      <c r="M192" s="190" t="s">
        <v>1</v>
      </c>
      <c r="N192" s="191" t="s">
        <v>38</v>
      </c>
      <c r="O192" s="68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4" t="s">
        <v>206</v>
      </c>
      <c r="AT192" s="194" t="s">
        <v>157</v>
      </c>
      <c r="AU192" s="194" t="s">
        <v>83</v>
      </c>
      <c r="AY192" s="14" t="s">
        <v>155</v>
      </c>
      <c r="BE192" s="195">
        <f>IF(N192="základní",J192,0)</f>
        <v>0</v>
      </c>
      <c r="BF192" s="195">
        <f>IF(N192="snížená",J192,0)</f>
        <v>0</v>
      </c>
      <c r="BG192" s="195">
        <f>IF(N192="zákl. přenesená",J192,0)</f>
        <v>0</v>
      </c>
      <c r="BH192" s="195">
        <f>IF(N192="sníž. přenesená",J192,0)</f>
        <v>0</v>
      </c>
      <c r="BI192" s="195">
        <f>IF(N192="nulová",J192,0)</f>
        <v>0</v>
      </c>
      <c r="BJ192" s="14" t="s">
        <v>81</v>
      </c>
      <c r="BK192" s="195">
        <f>ROUND(I192*H192,2)</f>
        <v>0</v>
      </c>
      <c r="BL192" s="14" t="s">
        <v>206</v>
      </c>
      <c r="BM192" s="194" t="s">
        <v>405</v>
      </c>
    </row>
    <row r="193" spans="1:65" s="2" customFormat="1">
      <c r="A193" s="31"/>
      <c r="B193" s="32"/>
      <c r="C193" s="33"/>
      <c r="D193" s="196" t="s">
        <v>163</v>
      </c>
      <c r="E193" s="33"/>
      <c r="F193" s="197" t="s">
        <v>1431</v>
      </c>
      <c r="G193" s="33"/>
      <c r="H193" s="33"/>
      <c r="I193" s="198"/>
      <c r="J193" s="33"/>
      <c r="K193" s="33"/>
      <c r="L193" s="36"/>
      <c r="M193" s="199"/>
      <c r="N193" s="200"/>
      <c r="O193" s="68"/>
      <c r="P193" s="68"/>
      <c r="Q193" s="68"/>
      <c r="R193" s="68"/>
      <c r="S193" s="68"/>
      <c r="T193" s="69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T193" s="14" t="s">
        <v>163</v>
      </c>
      <c r="AU193" s="14" t="s">
        <v>83</v>
      </c>
    </row>
    <row r="194" spans="1:65" s="2" customFormat="1" ht="24.2" customHeight="1">
      <c r="A194" s="31"/>
      <c r="B194" s="32"/>
      <c r="C194" s="183" t="s">
        <v>291</v>
      </c>
      <c r="D194" s="183" t="s">
        <v>157</v>
      </c>
      <c r="E194" s="184" t="s">
        <v>1429</v>
      </c>
      <c r="F194" s="185" t="s">
        <v>1430</v>
      </c>
      <c r="G194" s="186" t="s">
        <v>1378</v>
      </c>
      <c r="H194" s="187">
        <v>8</v>
      </c>
      <c r="I194" s="188"/>
      <c r="J194" s="189">
        <f>ROUND(I194*H194,2)</f>
        <v>0</v>
      </c>
      <c r="K194" s="185" t="s">
        <v>161</v>
      </c>
      <c r="L194" s="36"/>
      <c r="M194" s="190" t="s">
        <v>1</v>
      </c>
      <c r="N194" s="191" t="s">
        <v>38</v>
      </c>
      <c r="O194" s="68"/>
      <c r="P194" s="192">
        <f>O194*H194</f>
        <v>0</v>
      </c>
      <c r="Q194" s="192">
        <v>0</v>
      </c>
      <c r="R194" s="192">
        <f>Q194*H194</f>
        <v>0</v>
      </c>
      <c r="S194" s="192">
        <v>0</v>
      </c>
      <c r="T194" s="193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4" t="s">
        <v>206</v>
      </c>
      <c r="AT194" s="194" t="s">
        <v>157</v>
      </c>
      <c r="AU194" s="194" t="s">
        <v>83</v>
      </c>
      <c r="AY194" s="14" t="s">
        <v>155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14" t="s">
        <v>81</v>
      </c>
      <c r="BK194" s="195">
        <f>ROUND(I194*H194,2)</f>
        <v>0</v>
      </c>
      <c r="BL194" s="14" t="s">
        <v>206</v>
      </c>
      <c r="BM194" s="194" t="s">
        <v>408</v>
      </c>
    </row>
    <row r="195" spans="1:65" s="2" customFormat="1">
      <c r="A195" s="31"/>
      <c r="B195" s="32"/>
      <c r="C195" s="33"/>
      <c r="D195" s="196" t="s">
        <v>163</v>
      </c>
      <c r="E195" s="33"/>
      <c r="F195" s="197" t="s">
        <v>1431</v>
      </c>
      <c r="G195" s="33"/>
      <c r="H195" s="33"/>
      <c r="I195" s="198"/>
      <c r="J195" s="33"/>
      <c r="K195" s="33"/>
      <c r="L195" s="36"/>
      <c r="M195" s="199"/>
      <c r="N195" s="200"/>
      <c r="O195" s="68"/>
      <c r="P195" s="68"/>
      <c r="Q195" s="68"/>
      <c r="R195" s="68"/>
      <c r="S195" s="68"/>
      <c r="T195" s="69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4" t="s">
        <v>163</v>
      </c>
      <c r="AU195" s="14" t="s">
        <v>83</v>
      </c>
    </row>
    <row r="196" spans="1:65" s="2" customFormat="1" ht="33" customHeight="1">
      <c r="A196" s="31"/>
      <c r="B196" s="32"/>
      <c r="C196" s="183" t="s">
        <v>410</v>
      </c>
      <c r="D196" s="183" t="s">
        <v>157</v>
      </c>
      <c r="E196" s="184" t="s">
        <v>1432</v>
      </c>
      <c r="F196" s="185" t="s">
        <v>2525</v>
      </c>
      <c r="G196" s="186" t="s">
        <v>1378</v>
      </c>
      <c r="H196" s="187">
        <v>1</v>
      </c>
      <c r="I196" s="188"/>
      <c r="J196" s="189">
        <f>ROUND(I196*H196,2)</f>
        <v>0</v>
      </c>
      <c r="K196" s="185" t="s">
        <v>1</v>
      </c>
      <c r="L196" s="36"/>
      <c r="M196" s="190" t="s">
        <v>1</v>
      </c>
      <c r="N196" s="191" t="s">
        <v>38</v>
      </c>
      <c r="O196" s="68"/>
      <c r="P196" s="192">
        <f>O196*H196</f>
        <v>0</v>
      </c>
      <c r="Q196" s="192">
        <v>0</v>
      </c>
      <c r="R196" s="192">
        <f>Q196*H196</f>
        <v>0</v>
      </c>
      <c r="S196" s="192">
        <v>0</v>
      </c>
      <c r="T196" s="193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4" t="s">
        <v>206</v>
      </c>
      <c r="AT196" s="194" t="s">
        <v>157</v>
      </c>
      <c r="AU196" s="194" t="s">
        <v>83</v>
      </c>
      <c r="AY196" s="14" t="s">
        <v>155</v>
      </c>
      <c r="BE196" s="195">
        <f>IF(N196="základní",J196,0)</f>
        <v>0</v>
      </c>
      <c r="BF196" s="195">
        <f>IF(N196="snížená",J196,0)</f>
        <v>0</v>
      </c>
      <c r="BG196" s="195">
        <f>IF(N196="zákl. přenesená",J196,0)</f>
        <v>0</v>
      </c>
      <c r="BH196" s="195">
        <f>IF(N196="sníž. přenesená",J196,0)</f>
        <v>0</v>
      </c>
      <c r="BI196" s="195">
        <f>IF(N196="nulová",J196,0)</f>
        <v>0</v>
      </c>
      <c r="BJ196" s="14" t="s">
        <v>81</v>
      </c>
      <c r="BK196" s="195">
        <f>ROUND(I196*H196,2)</f>
        <v>0</v>
      </c>
      <c r="BL196" s="14" t="s">
        <v>206</v>
      </c>
      <c r="BM196" s="194" t="s">
        <v>413</v>
      </c>
    </row>
    <row r="197" spans="1:65" s="2" customFormat="1" ht="33" customHeight="1">
      <c r="A197" s="31"/>
      <c r="B197" s="32"/>
      <c r="C197" s="183" t="s">
        <v>295</v>
      </c>
      <c r="D197" s="183" t="s">
        <v>157</v>
      </c>
      <c r="E197" s="184" t="s">
        <v>1433</v>
      </c>
      <c r="F197" s="263" t="s">
        <v>2526</v>
      </c>
      <c r="G197" s="186" t="s">
        <v>1378</v>
      </c>
      <c r="H197" s="187">
        <v>1</v>
      </c>
      <c r="I197" s="188"/>
      <c r="J197" s="189">
        <f>ROUND(I197*H197,2)</f>
        <v>0</v>
      </c>
      <c r="K197" s="185" t="s">
        <v>161</v>
      </c>
      <c r="L197" s="36"/>
      <c r="M197" s="190" t="s">
        <v>1</v>
      </c>
      <c r="N197" s="191" t="s">
        <v>38</v>
      </c>
      <c r="O197" s="68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3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4" t="s">
        <v>206</v>
      </c>
      <c r="AT197" s="194" t="s">
        <v>157</v>
      </c>
      <c r="AU197" s="194" t="s">
        <v>83</v>
      </c>
      <c r="AY197" s="14" t="s">
        <v>155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14" t="s">
        <v>81</v>
      </c>
      <c r="BK197" s="195">
        <f>ROUND(I197*H197,2)</f>
        <v>0</v>
      </c>
      <c r="BL197" s="14" t="s">
        <v>206</v>
      </c>
      <c r="BM197" s="194" t="s">
        <v>424</v>
      </c>
    </row>
    <row r="198" spans="1:65" s="2" customFormat="1">
      <c r="A198" s="31"/>
      <c r="B198" s="32"/>
      <c r="C198" s="33"/>
      <c r="D198" s="196" t="s">
        <v>163</v>
      </c>
      <c r="E198" s="33"/>
      <c r="F198" s="197" t="s">
        <v>1434</v>
      </c>
      <c r="G198" s="33"/>
      <c r="H198" s="33"/>
      <c r="I198" s="198"/>
      <c r="J198" s="33"/>
      <c r="K198" s="33"/>
      <c r="L198" s="36"/>
      <c r="M198" s="199"/>
      <c r="N198" s="200"/>
      <c r="O198" s="68"/>
      <c r="P198" s="68"/>
      <c r="Q198" s="68"/>
      <c r="R198" s="68"/>
      <c r="S198" s="68"/>
      <c r="T198" s="69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4" t="s">
        <v>163</v>
      </c>
      <c r="AU198" s="14" t="s">
        <v>83</v>
      </c>
    </row>
    <row r="199" spans="1:65" s="2" customFormat="1" ht="36">
      <c r="A199" s="31"/>
      <c r="B199" s="32"/>
      <c r="C199" s="183" t="s">
        <v>426</v>
      </c>
      <c r="D199" s="183" t="s">
        <v>157</v>
      </c>
      <c r="E199" s="184" t="s">
        <v>1435</v>
      </c>
      <c r="F199" s="263" t="s">
        <v>2527</v>
      </c>
      <c r="G199" s="186" t="s">
        <v>1378</v>
      </c>
      <c r="H199" s="187">
        <v>2</v>
      </c>
      <c r="I199" s="188"/>
      <c r="J199" s="189">
        <f>ROUND(I199*H199,2)</f>
        <v>0</v>
      </c>
      <c r="K199" s="185" t="s">
        <v>161</v>
      </c>
      <c r="L199" s="36"/>
      <c r="M199" s="190" t="s">
        <v>1</v>
      </c>
      <c r="N199" s="191" t="s">
        <v>38</v>
      </c>
      <c r="O199" s="68"/>
      <c r="P199" s="192">
        <f>O199*H199</f>
        <v>0</v>
      </c>
      <c r="Q199" s="192">
        <v>0</v>
      </c>
      <c r="R199" s="192">
        <f>Q199*H199</f>
        <v>0</v>
      </c>
      <c r="S199" s="192">
        <v>0</v>
      </c>
      <c r="T199" s="193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4" t="s">
        <v>206</v>
      </c>
      <c r="AT199" s="194" t="s">
        <v>157</v>
      </c>
      <c r="AU199" s="194" t="s">
        <v>83</v>
      </c>
      <c r="AY199" s="14" t="s">
        <v>155</v>
      </c>
      <c r="BE199" s="195">
        <f>IF(N199="základní",J199,0)</f>
        <v>0</v>
      </c>
      <c r="BF199" s="195">
        <f>IF(N199="snížená",J199,0)</f>
        <v>0</v>
      </c>
      <c r="BG199" s="195">
        <f>IF(N199="zákl. přenesená",J199,0)</f>
        <v>0</v>
      </c>
      <c r="BH199" s="195">
        <f>IF(N199="sníž. přenesená",J199,0)</f>
        <v>0</v>
      </c>
      <c r="BI199" s="195">
        <f>IF(N199="nulová",J199,0)</f>
        <v>0</v>
      </c>
      <c r="BJ199" s="14" t="s">
        <v>81</v>
      </c>
      <c r="BK199" s="195">
        <f>ROUND(I199*H199,2)</f>
        <v>0</v>
      </c>
      <c r="BL199" s="14" t="s">
        <v>206</v>
      </c>
      <c r="BM199" s="194" t="s">
        <v>430</v>
      </c>
    </row>
    <row r="200" spans="1:65" s="2" customFormat="1">
      <c r="A200" s="31"/>
      <c r="B200" s="32"/>
      <c r="C200" s="33"/>
      <c r="D200" s="196" t="s">
        <v>163</v>
      </c>
      <c r="E200" s="33"/>
      <c r="F200" s="197" t="s">
        <v>1436</v>
      </c>
      <c r="G200" s="33"/>
      <c r="H200" s="33"/>
      <c r="I200" s="198"/>
      <c r="J200" s="33"/>
      <c r="K200" s="33"/>
      <c r="L200" s="36"/>
      <c r="M200" s="199"/>
      <c r="N200" s="200"/>
      <c r="O200" s="68"/>
      <c r="P200" s="68"/>
      <c r="Q200" s="68"/>
      <c r="R200" s="68"/>
      <c r="S200" s="68"/>
      <c r="T200" s="69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4" t="s">
        <v>163</v>
      </c>
      <c r="AU200" s="14" t="s">
        <v>83</v>
      </c>
    </row>
    <row r="201" spans="1:65" s="2" customFormat="1" ht="24.2" customHeight="1">
      <c r="A201" s="31"/>
      <c r="B201" s="32"/>
      <c r="C201" s="183" t="s">
        <v>300</v>
      </c>
      <c r="D201" s="183" t="s">
        <v>157</v>
      </c>
      <c r="E201" s="184" t="s">
        <v>1437</v>
      </c>
      <c r="F201" s="185" t="s">
        <v>1438</v>
      </c>
      <c r="G201" s="186" t="s">
        <v>1378</v>
      </c>
      <c r="H201" s="187">
        <v>8</v>
      </c>
      <c r="I201" s="188"/>
      <c r="J201" s="189">
        <f>ROUND(I201*H201,2)</f>
        <v>0</v>
      </c>
      <c r="K201" s="185" t="s">
        <v>161</v>
      </c>
      <c r="L201" s="36"/>
      <c r="M201" s="190" t="s">
        <v>1</v>
      </c>
      <c r="N201" s="191" t="s">
        <v>38</v>
      </c>
      <c r="O201" s="68"/>
      <c r="P201" s="192">
        <f>O201*H201</f>
        <v>0</v>
      </c>
      <c r="Q201" s="192">
        <v>0</v>
      </c>
      <c r="R201" s="192">
        <f>Q201*H201</f>
        <v>0</v>
      </c>
      <c r="S201" s="192">
        <v>0</v>
      </c>
      <c r="T201" s="193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4" t="s">
        <v>206</v>
      </c>
      <c r="AT201" s="194" t="s">
        <v>157</v>
      </c>
      <c r="AU201" s="194" t="s">
        <v>83</v>
      </c>
      <c r="AY201" s="14" t="s">
        <v>155</v>
      </c>
      <c r="BE201" s="195">
        <f>IF(N201="základní",J201,0)</f>
        <v>0</v>
      </c>
      <c r="BF201" s="195">
        <f>IF(N201="snížená",J201,0)</f>
        <v>0</v>
      </c>
      <c r="BG201" s="195">
        <f>IF(N201="zákl. přenesená",J201,0)</f>
        <v>0</v>
      </c>
      <c r="BH201" s="195">
        <f>IF(N201="sníž. přenesená",J201,0)</f>
        <v>0</v>
      </c>
      <c r="BI201" s="195">
        <f>IF(N201="nulová",J201,0)</f>
        <v>0</v>
      </c>
      <c r="BJ201" s="14" t="s">
        <v>81</v>
      </c>
      <c r="BK201" s="195">
        <f>ROUND(I201*H201,2)</f>
        <v>0</v>
      </c>
      <c r="BL201" s="14" t="s">
        <v>206</v>
      </c>
      <c r="BM201" s="194" t="s">
        <v>436</v>
      </c>
    </row>
    <row r="202" spans="1:65" s="2" customFormat="1">
      <c r="A202" s="31"/>
      <c r="B202" s="32"/>
      <c r="C202" s="33"/>
      <c r="D202" s="196" t="s">
        <v>163</v>
      </c>
      <c r="E202" s="33"/>
      <c r="F202" s="197" t="s">
        <v>1439</v>
      </c>
      <c r="G202" s="33"/>
      <c r="H202" s="33"/>
      <c r="I202" s="198"/>
      <c r="J202" s="33"/>
      <c r="K202" s="33"/>
      <c r="L202" s="36"/>
      <c r="M202" s="199"/>
      <c r="N202" s="200"/>
      <c r="O202" s="68"/>
      <c r="P202" s="68"/>
      <c r="Q202" s="68"/>
      <c r="R202" s="68"/>
      <c r="S202" s="68"/>
      <c r="T202" s="69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4" t="s">
        <v>163</v>
      </c>
      <c r="AU202" s="14" t="s">
        <v>83</v>
      </c>
    </row>
    <row r="203" spans="1:65" s="2" customFormat="1" ht="24.2" customHeight="1">
      <c r="A203" s="31"/>
      <c r="B203" s="32"/>
      <c r="C203" s="183" t="s">
        <v>439</v>
      </c>
      <c r="D203" s="183" t="s">
        <v>157</v>
      </c>
      <c r="E203" s="184" t="s">
        <v>1440</v>
      </c>
      <c r="F203" s="185" t="s">
        <v>1441</v>
      </c>
      <c r="G203" s="186" t="s">
        <v>1378</v>
      </c>
      <c r="H203" s="187">
        <v>9</v>
      </c>
      <c r="I203" s="188"/>
      <c r="J203" s="189">
        <f>ROUND(I203*H203,2)</f>
        <v>0</v>
      </c>
      <c r="K203" s="185" t="s">
        <v>161</v>
      </c>
      <c r="L203" s="36"/>
      <c r="M203" s="190" t="s">
        <v>1</v>
      </c>
      <c r="N203" s="191" t="s">
        <v>38</v>
      </c>
      <c r="O203" s="68"/>
      <c r="P203" s="192">
        <f>O203*H203</f>
        <v>0</v>
      </c>
      <c r="Q203" s="192">
        <v>0</v>
      </c>
      <c r="R203" s="192">
        <f>Q203*H203</f>
        <v>0</v>
      </c>
      <c r="S203" s="192">
        <v>0</v>
      </c>
      <c r="T203" s="193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4" t="s">
        <v>206</v>
      </c>
      <c r="AT203" s="194" t="s">
        <v>157</v>
      </c>
      <c r="AU203" s="194" t="s">
        <v>83</v>
      </c>
      <c r="AY203" s="14" t="s">
        <v>155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14" t="s">
        <v>81</v>
      </c>
      <c r="BK203" s="195">
        <f>ROUND(I203*H203,2)</f>
        <v>0</v>
      </c>
      <c r="BL203" s="14" t="s">
        <v>206</v>
      </c>
      <c r="BM203" s="194" t="s">
        <v>442</v>
      </c>
    </row>
    <row r="204" spans="1:65" s="2" customFormat="1">
      <c r="A204" s="31"/>
      <c r="B204" s="32"/>
      <c r="C204" s="33"/>
      <c r="D204" s="196" t="s">
        <v>163</v>
      </c>
      <c r="E204" s="33"/>
      <c r="F204" s="197" t="s">
        <v>1442</v>
      </c>
      <c r="G204" s="33"/>
      <c r="H204" s="33"/>
      <c r="I204" s="198"/>
      <c r="J204" s="33"/>
      <c r="K204" s="33"/>
      <c r="L204" s="36"/>
      <c r="M204" s="199"/>
      <c r="N204" s="200"/>
      <c r="O204" s="68"/>
      <c r="P204" s="68"/>
      <c r="Q204" s="68"/>
      <c r="R204" s="68"/>
      <c r="S204" s="68"/>
      <c r="T204" s="69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4" t="s">
        <v>163</v>
      </c>
      <c r="AU204" s="14" t="s">
        <v>83</v>
      </c>
    </row>
    <row r="205" spans="1:65" s="2" customFormat="1" ht="24.2" customHeight="1">
      <c r="A205" s="31"/>
      <c r="B205" s="32"/>
      <c r="C205" s="183" t="s">
        <v>304</v>
      </c>
      <c r="D205" s="183" t="s">
        <v>157</v>
      </c>
      <c r="E205" s="184" t="s">
        <v>1443</v>
      </c>
      <c r="F205" s="185" t="s">
        <v>1444</v>
      </c>
      <c r="G205" s="186" t="s">
        <v>1378</v>
      </c>
      <c r="H205" s="187">
        <v>5</v>
      </c>
      <c r="I205" s="188"/>
      <c r="J205" s="189">
        <f>ROUND(I205*H205,2)</f>
        <v>0</v>
      </c>
      <c r="K205" s="185" t="s">
        <v>161</v>
      </c>
      <c r="L205" s="36"/>
      <c r="M205" s="190" t="s">
        <v>1</v>
      </c>
      <c r="N205" s="191" t="s">
        <v>38</v>
      </c>
      <c r="O205" s="68"/>
      <c r="P205" s="192">
        <f>O205*H205</f>
        <v>0</v>
      </c>
      <c r="Q205" s="192">
        <v>0</v>
      </c>
      <c r="R205" s="192">
        <f>Q205*H205</f>
        <v>0</v>
      </c>
      <c r="S205" s="192">
        <v>0</v>
      </c>
      <c r="T205" s="193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4" t="s">
        <v>206</v>
      </c>
      <c r="AT205" s="194" t="s">
        <v>157</v>
      </c>
      <c r="AU205" s="194" t="s">
        <v>83</v>
      </c>
      <c r="AY205" s="14" t="s">
        <v>155</v>
      </c>
      <c r="BE205" s="195">
        <f>IF(N205="základní",J205,0)</f>
        <v>0</v>
      </c>
      <c r="BF205" s="195">
        <f>IF(N205="snížená",J205,0)</f>
        <v>0</v>
      </c>
      <c r="BG205" s="195">
        <f>IF(N205="zákl. přenesená",J205,0)</f>
        <v>0</v>
      </c>
      <c r="BH205" s="195">
        <f>IF(N205="sníž. přenesená",J205,0)</f>
        <v>0</v>
      </c>
      <c r="BI205" s="195">
        <f>IF(N205="nulová",J205,0)</f>
        <v>0</v>
      </c>
      <c r="BJ205" s="14" t="s">
        <v>81</v>
      </c>
      <c r="BK205" s="195">
        <f>ROUND(I205*H205,2)</f>
        <v>0</v>
      </c>
      <c r="BL205" s="14" t="s">
        <v>206</v>
      </c>
      <c r="BM205" s="194" t="s">
        <v>450</v>
      </c>
    </row>
    <row r="206" spans="1:65" s="2" customFormat="1">
      <c r="A206" s="31"/>
      <c r="B206" s="32"/>
      <c r="C206" s="33"/>
      <c r="D206" s="196" t="s">
        <v>163</v>
      </c>
      <c r="E206" s="33"/>
      <c r="F206" s="197" t="s">
        <v>1445</v>
      </c>
      <c r="G206" s="33"/>
      <c r="H206" s="33"/>
      <c r="I206" s="198"/>
      <c r="J206" s="33"/>
      <c r="K206" s="33"/>
      <c r="L206" s="36"/>
      <c r="M206" s="199"/>
      <c r="N206" s="200"/>
      <c r="O206" s="68"/>
      <c r="P206" s="68"/>
      <c r="Q206" s="68"/>
      <c r="R206" s="68"/>
      <c r="S206" s="68"/>
      <c r="T206" s="69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4" t="s">
        <v>163</v>
      </c>
      <c r="AU206" s="14" t="s">
        <v>83</v>
      </c>
    </row>
    <row r="207" spans="1:65" s="2" customFormat="1">
      <c r="A207" s="31"/>
      <c r="B207" s="32"/>
      <c r="C207" s="33"/>
      <c r="D207" s="196" t="s">
        <v>163</v>
      </c>
      <c r="E207" s="33"/>
      <c r="F207" s="197" t="s">
        <v>1451</v>
      </c>
      <c r="G207" s="33"/>
      <c r="H207" s="33"/>
      <c r="I207" s="198"/>
      <c r="J207" s="33"/>
      <c r="K207" s="33"/>
      <c r="L207" s="36"/>
      <c r="M207" s="199"/>
      <c r="N207" s="200"/>
      <c r="O207" s="68"/>
      <c r="P207" s="68"/>
      <c r="Q207" s="68"/>
      <c r="R207" s="68"/>
      <c r="S207" s="68"/>
      <c r="T207" s="69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T207" s="14" t="s">
        <v>163</v>
      </c>
      <c r="AU207" s="14" t="s">
        <v>83</v>
      </c>
    </row>
    <row r="208" spans="1:65" s="2" customFormat="1" ht="24.2" customHeight="1">
      <c r="A208" s="31"/>
      <c r="B208" s="32"/>
      <c r="C208" s="183" t="s">
        <v>463</v>
      </c>
      <c r="D208" s="183" t="s">
        <v>157</v>
      </c>
      <c r="E208" s="184" t="s">
        <v>1452</v>
      </c>
      <c r="F208" s="185" t="s">
        <v>1453</v>
      </c>
      <c r="G208" s="186" t="s">
        <v>1378</v>
      </c>
      <c r="H208" s="187">
        <v>24</v>
      </c>
      <c r="I208" s="188"/>
      <c r="J208" s="189">
        <f>ROUND(I208*H208,2)</f>
        <v>0</v>
      </c>
      <c r="K208" s="185" t="s">
        <v>161</v>
      </c>
      <c r="L208" s="36"/>
      <c r="M208" s="190" t="s">
        <v>1</v>
      </c>
      <c r="N208" s="191" t="s">
        <v>38</v>
      </c>
      <c r="O208" s="68"/>
      <c r="P208" s="192">
        <f>O208*H208</f>
        <v>0</v>
      </c>
      <c r="Q208" s="192">
        <v>0</v>
      </c>
      <c r="R208" s="192">
        <f>Q208*H208</f>
        <v>0</v>
      </c>
      <c r="S208" s="192">
        <v>0</v>
      </c>
      <c r="T208" s="193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4" t="s">
        <v>206</v>
      </c>
      <c r="AT208" s="194" t="s">
        <v>157</v>
      </c>
      <c r="AU208" s="194" t="s">
        <v>83</v>
      </c>
      <c r="AY208" s="14" t="s">
        <v>155</v>
      </c>
      <c r="BE208" s="195">
        <f>IF(N208="základní",J208,0)</f>
        <v>0</v>
      </c>
      <c r="BF208" s="195">
        <f>IF(N208="snížená",J208,0)</f>
        <v>0</v>
      </c>
      <c r="BG208" s="195">
        <f>IF(N208="zákl. přenesená",J208,0)</f>
        <v>0</v>
      </c>
      <c r="BH208" s="195">
        <f>IF(N208="sníž. přenesená",J208,0)</f>
        <v>0</v>
      </c>
      <c r="BI208" s="195">
        <f>IF(N208="nulová",J208,0)</f>
        <v>0</v>
      </c>
      <c r="BJ208" s="14" t="s">
        <v>81</v>
      </c>
      <c r="BK208" s="195">
        <f>ROUND(I208*H208,2)</f>
        <v>0</v>
      </c>
      <c r="BL208" s="14" t="s">
        <v>206</v>
      </c>
      <c r="BM208" s="194" t="s">
        <v>466</v>
      </c>
    </row>
    <row r="209" spans="1:65" s="2" customFormat="1">
      <c r="A209" s="31"/>
      <c r="B209" s="32"/>
      <c r="C209" s="33"/>
      <c r="D209" s="196" t="s">
        <v>163</v>
      </c>
      <c r="E209" s="33"/>
      <c r="F209" s="197" t="s">
        <v>1454</v>
      </c>
      <c r="G209" s="33"/>
      <c r="H209" s="33"/>
      <c r="I209" s="198"/>
      <c r="J209" s="33"/>
      <c r="K209" s="33"/>
      <c r="L209" s="36"/>
      <c r="M209" s="199"/>
      <c r="N209" s="200"/>
      <c r="O209" s="68"/>
      <c r="P209" s="68"/>
      <c r="Q209" s="68"/>
      <c r="R209" s="68"/>
      <c r="S209" s="68"/>
      <c r="T209" s="69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T209" s="14" t="s">
        <v>163</v>
      </c>
      <c r="AU209" s="14" t="s">
        <v>83</v>
      </c>
    </row>
    <row r="210" spans="1:65" s="2" customFormat="1" ht="24.2" customHeight="1">
      <c r="A210" s="31"/>
      <c r="B210" s="32"/>
      <c r="C210" s="183" t="s">
        <v>315</v>
      </c>
      <c r="D210" s="183" t="s">
        <v>157</v>
      </c>
      <c r="E210" s="184" t="s">
        <v>1455</v>
      </c>
      <c r="F210" s="185" t="s">
        <v>1456</v>
      </c>
      <c r="G210" s="186" t="s">
        <v>1378</v>
      </c>
      <c r="H210" s="187">
        <v>16</v>
      </c>
      <c r="I210" s="188"/>
      <c r="J210" s="189">
        <f>ROUND(I210*H210,2)</f>
        <v>0</v>
      </c>
      <c r="K210" s="185" t="s">
        <v>161</v>
      </c>
      <c r="L210" s="36"/>
      <c r="M210" s="190" t="s">
        <v>1</v>
      </c>
      <c r="N210" s="191" t="s">
        <v>38</v>
      </c>
      <c r="O210" s="68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4" t="s">
        <v>206</v>
      </c>
      <c r="AT210" s="194" t="s">
        <v>157</v>
      </c>
      <c r="AU210" s="194" t="s">
        <v>83</v>
      </c>
      <c r="AY210" s="14" t="s">
        <v>155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14" t="s">
        <v>81</v>
      </c>
      <c r="BK210" s="195">
        <f>ROUND(I210*H210,2)</f>
        <v>0</v>
      </c>
      <c r="BL210" s="14" t="s">
        <v>206</v>
      </c>
      <c r="BM210" s="194" t="s">
        <v>470</v>
      </c>
    </row>
    <row r="211" spans="1:65" s="2" customFormat="1">
      <c r="A211" s="31"/>
      <c r="B211" s="32"/>
      <c r="C211" s="33"/>
      <c r="D211" s="196" t="s">
        <v>163</v>
      </c>
      <c r="E211" s="33"/>
      <c r="F211" s="197" t="s">
        <v>1457</v>
      </c>
      <c r="G211" s="33"/>
      <c r="H211" s="33"/>
      <c r="I211" s="198"/>
      <c r="J211" s="33"/>
      <c r="K211" s="33"/>
      <c r="L211" s="36"/>
      <c r="M211" s="199"/>
      <c r="N211" s="200"/>
      <c r="O211" s="68"/>
      <c r="P211" s="68"/>
      <c r="Q211" s="68"/>
      <c r="R211" s="68"/>
      <c r="S211" s="68"/>
      <c r="T211" s="69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T211" s="14" t="s">
        <v>163</v>
      </c>
      <c r="AU211" s="14" t="s">
        <v>83</v>
      </c>
    </row>
    <row r="212" spans="1:65" s="2" customFormat="1" ht="16.5" customHeight="1">
      <c r="A212" s="31"/>
      <c r="B212" s="32"/>
      <c r="C212" s="183" t="s">
        <v>475</v>
      </c>
      <c r="D212" s="183" t="s">
        <v>157</v>
      </c>
      <c r="E212" s="184" t="s">
        <v>1458</v>
      </c>
      <c r="F212" s="185" t="s">
        <v>1459</v>
      </c>
      <c r="G212" s="186" t="s">
        <v>1378</v>
      </c>
      <c r="H212" s="187">
        <v>1</v>
      </c>
      <c r="I212" s="188"/>
      <c r="J212" s="189">
        <f>ROUND(I212*H212,2)</f>
        <v>0</v>
      </c>
      <c r="K212" s="185" t="s">
        <v>1</v>
      </c>
      <c r="L212" s="36"/>
      <c r="M212" s="190" t="s">
        <v>1</v>
      </c>
      <c r="N212" s="191" t="s">
        <v>38</v>
      </c>
      <c r="O212" s="68"/>
      <c r="P212" s="192">
        <f>O212*H212</f>
        <v>0</v>
      </c>
      <c r="Q212" s="192">
        <v>0</v>
      </c>
      <c r="R212" s="192">
        <f>Q212*H212</f>
        <v>0</v>
      </c>
      <c r="S212" s="192">
        <v>0</v>
      </c>
      <c r="T212" s="193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4" t="s">
        <v>206</v>
      </c>
      <c r="AT212" s="194" t="s">
        <v>157</v>
      </c>
      <c r="AU212" s="194" t="s">
        <v>83</v>
      </c>
      <c r="AY212" s="14" t="s">
        <v>155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14" t="s">
        <v>81</v>
      </c>
      <c r="BK212" s="195">
        <f>ROUND(I212*H212,2)</f>
        <v>0</v>
      </c>
      <c r="BL212" s="14" t="s">
        <v>206</v>
      </c>
      <c r="BM212" s="194" t="s">
        <v>478</v>
      </c>
    </row>
    <row r="213" spans="1:65" s="2" customFormat="1" ht="16.5" customHeight="1">
      <c r="A213" s="31"/>
      <c r="B213" s="32"/>
      <c r="C213" s="183" t="s">
        <v>484</v>
      </c>
      <c r="D213" s="183" t="s">
        <v>157</v>
      </c>
      <c r="E213" s="184" t="s">
        <v>1462</v>
      </c>
      <c r="F213" s="185" t="s">
        <v>1463</v>
      </c>
      <c r="G213" s="186" t="s">
        <v>1378</v>
      </c>
      <c r="H213" s="187">
        <v>2</v>
      </c>
      <c r="I213" s="188"/>
      <c r="J213" s="189">
        <f>ROUND(I213*H213,2)</f>
        <v>0</v>
      </c>
      <c r="K213" s="185" t="s">
        <v>1</v>
      </c>
      <c r="L213" s="36"/>
      <c r="M213" s="190" t="s">
        <v>1</v>
      </c>
      <c r="N213" s="191" t="s">
        <v>38</v>
      </c>
      <c r="O213" s="68"/>
      <c r="P213" s="192">
        <f>O213*H213</f>
        <v>0</v>
      </c>
      <c r="Q213" s="192">
        <v>0</v>
      </c>
      <c r="R213" s="192">
        <f>Q213*H213</f>
        <v>0</v>
      </c>
      <c r="S213" s="192">
        <v>0</v>
      </c>
      <c r="T213" s="193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4" t="s">
        <v>206</v>
      </c>
      <c r="AT213" s="194" t="s">
        <v>157</v>
      </c>
      <c r="AU213" s="194" t="s">
        <v>83</v>
      </c>
      <c r="AY213" s="14" t="s">
        <v>155</v>
      </c>
      <c r="BE213" s="195">
        <f>IF(N213="základní",J213,0)</f>
        <v>0</v>
      </c>
      <c r="BF213" s="195">
        <f>IF(N213="snížená",J213,0)</f>
        <v>0</v>
      </c>
      <c r="BG213" s="195">
        <f>IF(N213="zákl. přenesená",J213,0)</f>
        <v>0</v>
      </c>
      <c r="BH213" s="195">
        <f>IF(N213="sníž. přenesená",J213,0)</f>
        <v>0</v>
      </c>
      <c r="BI213" s="195">
        <f>IF(N213="nulová",J213,0)</f>
        <v>0</v>
      </c>
      <c r="BJ213" s="14" t="s">
        <v>81</v>
      </c>
      <c r="BK213" s="195">
        <f>ROUND(I213*H213,2)</f>
        <v>0</v>
      </c>
      <c r="BL213" s="14" t="s">
        <v>206</v>
      </c>
      <c r="BM213" s="194" t="s">
        <v>487</v>
      </c>
    </row>
    <row r="214" spans="1:65" s="2" customFormat="1" ht="37.9" customHeight="1">
      <c r="A214" s="31"/>
      <c r="B214" s="32"/>
      <c r="C214" s="183" t="s">
        <v>324</v>
      </c>
      <c r="D214" s="183" t="s">
        <v>157</v>
      </c>
      <c r="E214" s="184" t="s">
        <v>1464</v>
      </c>
      <c r="F214" s="185" t="s">
        <v>1465</v>
      </c>
      <c r="G214" s="186" t="s">
        <v>1378</v>
      </c>
      <c r="H214" s="187">
        <v>2</v>
      </c>
      <c r="I214" s="188"/>
      <c r="J214" s="189">
        <f>ROUND(I214*H214,2)</f>
        <v>0</v>
      </c>
      <c r="K214" s="185" t="s">
        <v>1</v>
      </c>
      <c r="L214" s="36"/>
      <c r="M214" s="190" t="s">
        <v>1</v>
      </c>
      <c r="N214" s="191" t="s">
        <v>38</v>
      </c>
      <c r="O214" s="68"/>
      <c r="P214" s="192">
        <f>O214*H214</f>
        <v>0</v>
      </c>
      <c r="Q214" s="192">
        <v>0</v>
      </c>
      <c r="R214" s="192">
        <f>Q214*H214</f>
        <v>0</v>
      </c>
      <c r="S214" s="192">
        <v>0</v>
      </c>
      <c r="T214" s="193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4" t="s">
        <v>206</v>
      </c>
      <c r="AT214" s="194" t="s">
        <v>157</v>
      </c>
      <c r="AU214" s="194" t="s">
        <v>83</v>
      </c>
      <c r="AY214" s="14" t="s">
        <v>155</v>
      </c>
      <c r="BE214" s="195">
        <f>IF(N214="základní",J214,0)</f>
        <v>0</v>
      </c>
      <c r="BF214" s="195">
        <f>IF(N214="snížená",J214,0)</f>
        <v>0</v>
      </c>
      <c r="BG214" s="195">
        <f>IF(N214="zákl. přenesená",J214,0)</f>
        <v>0</v>
      </c>
      <c r="BH214" s="195">
        <f>IF(N214="sníž. přenesená",J214,0)</f>
        <v>0</v>
      </c>
      <c r="BI214" s="195">
        <f>IF(N214="nulová",J214,0)</f>
        <v>0</v>
      </c>
      <c r="BJ214" s="14" t="s">
        <v>81</v>
      </c>
      <c r="BK214" s="195">
        <f>ROUND(I214*H214,2)</f>
        <v>0</v>
      </c>
      <c r="BL214" s="14" t="s">
        <v>206</v>
      </c>
      <c r="BM214" s="194" t="s">
        <v>501</v>
      </c>
    </row>
    <row r="215" spans="1:65" s="2" customFormat="1" ht="24.2" customHeight="1">
      <c r="A215" s="31"/>
      <c r="B215" s="32"/>
      <c r="C215" s="183" t="s">
        <v>331</v>
      </c>
      <c r="D215" s="183" t="s">
        <v>157</v>
      </c>
      <c r="E215" s="184" t="s">
        <v>1466</v>
      </c>
      <c r="F215" s="185" t="s">
        <v>1467</v>
      </c>
      <c r="G215" s="186" t="s">
        <v>290</v>
      </c>
      <c r="H215" s="187">
        <v>1</v>
      </c>
      <c r="I215" s="188"/>
      <c r="J215" s="189">
        <f>ROUND(I215*H215,2)</f>
        <v>0</v>
      </c>
      <c r="K215" s="185" t="s">
        <v>161</v>
      </c>
      <c r="L215" s="36"/>
      <c r="M215" s="190" t="s">
        <v>1</v>
      </c>
      <c r="N215" s="191" t="s">
        <v>38</v>
      </c>
      <c r="O215" s="68"/>
      <c r="P215" s="192">
        <f>O215*H215</f>
        <v>0</v>
      </c>
      <c r="Q215" s="192">
        <v>0</v>
      </c>
      <c r="R215" s="192">
        <f>Q215*H215</f>
        <v>0</v>
      </c>
      <c r="S215" s="192">
        <v>0</v>
      </c>
      <c r="T215" s="193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4" t="s">
        <v>206</v>
      </c>
      <c r="AT215" s="194" t="s">
        <v>157</v>
      </c>
      <c r="AU215" s="194" t="s">
        <v>83</v>
      </c>
      <c r="AY215" s="14" t="s">
        <v>155</v>
      </c>
      <c r="BE215" s="195">
        <f>IF(N215="základní",J215,0)</f>
        <v>0</v>
      </c>
      <c r="BF215" s="195">
        <f>IF(N215="snížená",J215,0)</f>
        <v>0</v>
      </c>
      <c r="BG215" s="195">
        <f>IF(N215="zákl. přenesená",J215,0)</f>
        <v>0</v>
      </c>
      <c r="BH215" s="195">
        <f>IF(N215="sníž. přenesená",J215,0)</f>
        <v>0</v>
      </c>
      <c r="BI215" s="195">
        <f>IF(N215="nulová",J215,0)</f>
        <v>0</v>
      </c>
      <c r="BJ215" s="14" t="s">
        <v>81</v>
      </c>
      <c r="BK215" s="195">
        <f>ROUND(I215*H215,2)</f>
        <v>0</v>
      </c>
      <c r="BL215" s="14" t="s">
        <v>206</v>
      </c>
      <c r="BM215" s="194" t="s">
        <v>807</v>
      </c>
    </row>
    <row r="216" spans="1:65" s="2" customFormat="1">
      <c r="A216" s="31"/>
      <c r="B216" s="32"/>
      <c r="C216" s="33"/>
      <c r="D216" s="196" t="s">
        <v>163</v>
      </c>
      <c r="E216" s="33"/>
      <c r="F216" s="197" t="s">
        <v>1468</v>
      </c>
      <c r="G216" s="33"/>
      <c r="H216" s="33"/>
      <c r="I216" s="198"/>
      <c r="J216" s="33"/>
      <c r="K216" s="33"/>
      <c r="L216" s="36"/>
      <c r="M216" s="199"/>
      <c r="N216" s="200"/>
      <c r="O216" s="68"/>
      <c r="P216" s="68"/>
      <c r="Q216" s="68"/>
      <c r="R216" s="68"/>
      <c r="S216" s="68"/>
      <c r="T216" s="69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T216" s="14" t="s">
        <v>163</v>
      </c>
      <c r="AU216" s="14" t="s">
        <v>83</v>
      </c>
    </row>
    <row r="217" spans="1:65" s="2" customFormat="1" ht="44.25" customHeight="1">
      <c r="A217" s="31"/>
      <c r="B217" s="32"/>
      <c r="C217" s="183" t="s">
        <v>329</v>
      </c>
      <c r="D217" s="183" t="s">
        <v>157</v>
      </c>
      <c r="E217" s="184" t="s">
        <v>1469</v>
      </c>
      <c r="F217" s="185" t="s">
        <v>1470</v>
      </c>
      <c r="G217" s="186" t="s">
        <v>235</v>
      </c>
      <c r="H217" s="187">
        <v>2.7770000000000001</v>
      </c>
      <c r="I217" s="188"/>
      <c r="J217" s="189">
        <f>ROUND(I217*H217,2)</f>
        <v>0</v>
      </c>
      <c r="K217" s="185" t="s">
        <v>161</v>
      </c>
      <c r="L217" s="36"/>
      <c r="M217" s="190" t="s">
        <v>1</v>
      </c>
      <c r="N217" s="191" t="s">
        <v>38</v>
      </c>
      <c r="O217" s="68"/>
      <c r="P217" s="192">
        <f>O217*H217</f>
        <v>0</v>
      </c>
      <c r="Q217" s="192">
        <v>0</v>
      </c>
      <c r="R217" s="192">
        <f>Q217*H217</f>
        <v>0</v>
      </c>
      <c r="S217" s="192">
        <v>0</v>
      </c>
      <c r="T217" s="193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4" t="s">
        <v>206</v>
      </c>
      <c r="AT217" s="194" t="s">
        <v>157</v>
      </c>
      <c r="AU217" s="194" t="s">
        <v>83</v>
      </c>
      <c r="AY217" s="14" t="s">
        <v>155</v>
      </c>
      <c r="BE217" s="195">
        <f>IF(N217="základní",J217,0)</f>
        <v>0</v>
      </c>
      <c r="BF217" s="195">
        <f>IF(N217="snížená",J217,0)</f>
        <v>0</v>
      </c>
      <c r="BG217" s="195">
        <f>IF(N217="zákl. přenesená",J217,0)</f>
        <v>0</v>
      </c>
      <c r="BH217" s="195">
        <f>IF(N217="sníž. přenesená",J217,0)</f>
        <v>0</v>
      </c>
      <c r="BI217" s="195">
        <f>IF(N217="nulová",J217,0)</f>
        <v>0</v>
      </c>
      <c r="BJ217" s="14" t="s">
        <v>81</v>
      </c>
      <c r="BK217" s="195">
        <f>ROUND(I217*H217,2)</f>
        <v>0</v>
      </c>
      <c r="BL217" s="14" t="s">
        <v>206</v>
      </c>
      <c r="BM217" s="194" t="s">
        <v>811</v>
      </c>
    </row>
    <row r="218" spans="1:65" s="2" customFormat="1">
      <c r="A218" s="31"/>
      <c r="B218" s="32"/>
      <c r="C218" s="33"/>
      <c r="D218" s="196" t="s">
        <v>163</v>
      </c>
      <c r="E218" s="33"/>
      <c r="F218" s="197" t="s">
        <v>1471</v>
      </c>
      <c r="G218" s="33"/>
      <c r="H218" s="33"/>
      <c r="I218" s="198"/>
      <c r="J218" s="33"/>
      <c r="K218" s="33"/>
      <c r="L218" s="36"/>
      <c r="M218" s="199"/>
      <c r="N218" s="200"/>
      <c r="O218" s="68"/>
      <c r="P218" s="68"/>
      <c r="Q218" s="68"/>
      <c r="R218" s="68"/>
      <c r="S218" s="68"/>
      <c r="T218" s="69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T218" s="14" t="s">
        <v>163</v>
      </c>
      <c r="AU218" s="14" t="s">
        <v>83</v>
      </c>
    </row>
    <row r="219" spans="1:65" s="2" customFormat="1" ht="24.2" customHeight="1">
      <c r="A219" s="31"/>
      <c r="B219" s="32"/>
      <c r="C219" s="183" t="s">
        <v>185</v>
      </c>
      <c r="D219" s="183" t="s">
        <v>157</v>
      </c>
      <c r="E219" s="184" t="s">
        <v>1472</v>
      </c>
      <c r="F219" s="185" t="s">
        <v>1473</v>
      </c>
      <c r="G219" s="186" t="s">
        <v>334</v>
      </c>
      <c r="H219" s="187">
        <v>1</v>
      </c>
      <c r="I219" s="188"/>
      <c r="J219" s="189">
        <f>ROUND(I219*H219,2)</f>
        <v>0</v>
      </c>
      <c r="K219" s="185" t="s">
        <v>1</v>
      </c>
      <c r="L219" s="36"/>
      <c r="M219" s="190" t="s">
        <v>1</v>
      </c>
      <c r="N219" s="191" t="s">
        <v>38</v>
      </c>
      <c r="O219" s="68"/>
      <c r="P219" s="192">
        <f>O219*H219</f>
        <v>0</v>
      </c>
      <c r="Q219" s="192">
        <v>0</v>
      </c>
      <c r="R219" s="192">
        <f>Q219*H219</f>
        <v>0</v>
      </c>
      <c r="S219" s="192">
        <v>0</v>
      </c>
      <c r="T219" s="193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4" t="s">
        <v>206</v>
      </c>
      <c r="AT219" s="194" t="s">
        <v>157</v>
      </c>
      <c r="AU219" s="194" t="s">
        <v>83</v>
      </c>
      <c r="AY219" s="14" t="s">
        <v>155</v>
      </c>
      <c r="BE219" s="195">
        <f>IF(N219="základní",J219,0)</f>
        <v>0</v>
      </c>
      <c r="BF219" s="195">
        <f>IF(N219="snížená",J219,0)</f>
        <v>0</v>
      </c>
      <c r="BG219" s="195">
        <f>IF(N219="zákl. přenesená",J219,0)</f>
        <v>0</v>
      </c>
      <c r="BH219" s="195">
        <f>IF(N219="sníž. přenesená",J219,0)</f>
        <v>0</v>
      </c>
      <c r="BI219" s="195">
        <f>IF(N219="nulová",J219,0)</f>
        <v>0</v>
      </c>
      <c r="BJ219" s="14" t="s">
        <v>81</v>
      </c>
      <c r="BK219" s="195">
        <f>ROUND(I219*H219,2)</f>
        <v>0</v>
      </c>
      <c r="BL219" s="14" t="s">
        <v>206</v>
      </c>
      <c r="BM219" s="194" t="s">
        <v>814</v>
      </c>
    </row>
    <row r="220" spans="1:65" s="2" customFormat="1" ht="24.2" customHeight="1">
      <c r="A220" s="31"/>
      <c r="B220" s="32"/>
      <c r="C220" s="183" t="s">
        <v>255</v>
      </c>
      <c r="D220" s="183" t="s">
        <v>157</v>
      </c>
      <c r="E220" s="184" t="s">
        <v>1474</v>
      </c>
      <c r="F220" s="185" t="s">
        <v>1475</v>
      </c>
      <c r="G220" s="186" t="s">
        <v>1378</v>
      </c>
      <c r="H220" s="187">
        <v>9</v>
      </c>
      <c r="I220" s="188"/>
      <c r="J220" s="189">
        <f>ROUND(I220*H220,2)</f>
        <v>0</v>
      </c>
      <c r="K220" s="185" t="s">
        <v>161</v>
      </c>
      <c r="L220" s="36"/>
      <c r="M220" s="190" t="s">
        <v>1</v>
      </c>
      <c r="N220" s="191" t="s">
        <v>38</v>
      </c>
      <c r="O220" s="68"/>
      <c r="P220" s="192">
        <f>O220*H220</f>
        <v>0</v>
      </c>
      <c r="Q220" s="192">
        <v>0</v>
      </c>
      <c r="R220" s="192">
        <f>Q220*H220</f>
        <v>0</v>
      </c>
      <c r="S220" s="192">
        <v>0</v>
      </c>
      <c r="T220" s="193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4" t="s">
        <v>206</v>
      </c>
      <c r="AT220" s="194" t="s">
        <v>157</v>
      </c>
      <c r="AU220" s="194" t="s">
        <v>83</v>
      </c>
      <c r="AY220" s="14" t="s">
        <v>155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14" t="s">
        <v>81</v>
      </c>
      <c r="BK220" s="195">
        <f>ROUND(I220*H220,2)</f>
        <v>0</v>
      </c>
      <c r="BL220" s="14" t="s">
        <v>206</v>
      </c>
      <c r="BM220" s="194" t="s">
        <v>817</v>
      </c>
    </row>
    <row r="221" spans="1:65" s="2" customFormat="1">
      <c r="A221" s="31"/>
      <c r="B221" s="32"/>
      <c r="C221" s="33"/>
      <c r="D221" s="196" t="s">
        <v>163</v>
      </c>
      <c r="E221" s="33"/>
      <c r="F221" s="197" t="s">
        <v>1476</v>
      </c>
      <c r="G221" s="33"/>
      <c r="H221" s="33"/>
      <c r="I221" s="198"/>
      <c r="J221" s="33"/>
      <c r="K221" s="33"/>
      <c r="L221" s="36"/>
      <c r="M221" s="199"/>
      <c r="N221" s="200"/>
      <c r="O221" s="68"/>
      <c r="P221" s="68"/>
      <c r="Q221" s="68"/>
      <c r="R221" s="68"/>
      <c r="S221" s="68"/>
      <c r="T221" s="69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T221" s="14" t="s">
        <v>163</v>
      </c>
      <c r="AU221" s="14" t="s">
        <v>83</v>
      </c>
    </row>
    <row r="222" spans="1:65" s="2" customFormat="1" ht="49.15" customHeight="1">
      <c r="A222" s="31"/>
      <c r="B222" s="32"/>
      <c r="C222" s="203" t="s">
        <v>260</v>
      </c>
      <c r="D222" s="203" t="s">
        <v>232</v>
      </c>
      <c r="E222" s="204" t="s">
        <v>1477</v>
      </c>
      <c r="F222" s="205" t="s">
        <v>1478</v>
      </c>
      <c r="G222" s="206" t="s">
        <v>290</v>
      </c>
      <c r="H222" s="207">
        <v>1</v>
      </c>
      <c r="I222" s="208"/>
      <c r="J222" s="209">
        <f>ROUND(I222*H222,2)</f>
        <v>0</v>
      </c>
      <c r="K222" s="205" t="s">
        <v>1</v>
      </c>
      <c r="L222" s="210"/>
      <c r="M222" s="211" t="s">
        <v>1</v>
      </c>
      <c r="N222" s="212" t="s">
        <v>38</v>
      </c>
      <c r="O222" s="68"/>
      <c r="P222" s="192">
        <f>O222*H222</f>
        <v>0</v>
      </c>
      <c r="Q222" s="192">
        <v>0</v>
      </c>
      <c r="R222" s="192">
        <f>Q222*H222</f>
        <v>0</v>
      </c>
      <c r="S222" s="192">
        <v>0</v>
      </c>
      <c r="T222" s="193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4" t="s">
        <v>253</v>
      </c>
      <c r="AT222" s="194" t="s">
        <v>232</v>
      </c>
      <c r="AU222" s="194" t="s">
        <v>83</v>
      </c>
      <c r="AY222" s="14" t="s">
        <v>155</v>
      </c>
      <c r="BE222" s="195">
        <f>IF(N222="základní",J222,0)</f>
        <v>0</v>
      </c>
      <c r="BF222" s="195">
        <f>IF(N222="snížená",J222,0)</f>
        <v>0</v>
      </c>
      <c r="BG222" s="195">
        <f>IF(N222="zákl. přenesená",J222,0)</f>
        <v>0</v>
      </c>
      <c r="BH222" s="195">
        <f>IF(N222="sníž. přenesená",J222,0)</f>
        <v>0</v>
      </c>
      <c r="BI222" s="195">
        <f>IF(N222="nulová",J222,0)</f>
        <v>0</v>
      </c>
      <c r="BJ222" s="14" t="s">
        <v>81</v>
      </c>
      <c r="BK222" s="195">
        <f>ROUND(I222*H222,2)</f>
        <v>0</v>
      </c>
      <c r="BL222" s="14" t="s">
        <v>206</v>
      </c>
      <c r="BM222" s="194" t="s">
        <v>818</v>
      </c>
    </row>
    <row r="223" spans="1:65" s="2" customFormat="1" ht="49.15" customHeight="1">
      <c r="A223" s="31"/>
      <c r="B223" s="32"/>
      <c r="C223" s="203" t="s">
        <v>343</v>
      </c>
      <c r="D223" s="203" t="s">
        <v>232</v>
      </c>
      <c r="E223" s="204" t="s">
        <v>1479</v>
      </c>
      <c r="F223" s="205" t="s">
        <v>1480</v>
      </c>
      <c r="G223" s="206" t="s">
        <v>290</v>
      </c>
      <c r="H223" s="207">
        <v>8</v>
      </c>
      <c r="I223" s="208"/>
      <c r="J223" s="209">
        <f>ROUND(I223*H223,2)</f>
        <v>0</v>
      </c>
      <c r="K223" s="205" t="s">
        <v>1</v>
      </c>
      <c r="L223" s="210"/>
      <c r="M223" s="211" t="s">
        <v>1</v>
      </c>
      <c r="N223" s="212" t="s">
        <v>38</v>
      </c>
      <c r="O223" s="68"/>
      <c r="P223" s="192">
        <f>O223*H223</f>
        <v>0</v>
      </c>
      <c r="Q223" s="192">
        <v>0</v>
      </c>
      <c r="R223" s="192">
        <f>Q223*H223</f>
        <v>0</v>
      </c>
      <c r="S223" s="192">
        <v>0</v>
      </c>
      <c r="T223" s="193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4" t="s">
        <v>253</v>
      </c>
      <c r="AT223" s="194" t="s">
        <v>232</v>
      </c>
      <c r="AU223" s="194" t="s">
        <v>83</v>
      </c>
      <c r="AY223" s="14" t="s">
        <v>155</v>
      </c>
      <c r="BE223" s="195">
        <f>IF(N223="základní",J223,0)</f>
        <v>0</v>
      </c>
      <c r="BF223" s="195">
        <f>IF(N223="snížená",J223,0)</f>
        <v>0</v>
      </c>
      <c r="BG223" s="195">
        <f>IF(N223="zákl. přenesená",J223,0)</f>
        <v>0</v>
      </c>
      <c r="BH223" s="195">
        <f>IF(N223="sníž. přenesená",J223,0)</f>
        <v>0</v>
      </c>
      <c r="BI223" s="195">
        <f>IF(N223="nulová",J223,0)</f>
        <v>0</v>
      </c>
      <c r="BJ223" s="14" t="s">
        <v>81</v>
      </c>
      <c r="BK223" s="195">
        <f>ROUND(I223*H223,2)</f>
        <v>0</v>
      </c>
      <c r="BL223" s="14" t="s">
        <v>206</v>
      </c>
      <c r="BM223" s="194" t="s">
        <v>819</v>
      </c>
    </row>
    <row r="224" spans="1:65" s="2" customFormat="1" ht="24.2" customHeight="1">
      <c r="A224" s="31"/>
      <c r="B224" s="32"/>
      <c r="C224" s="183" t="s">
        <v>348</v>
      </c>
      <c r="D224" s="183" t="s">
        <v>157</v>
      </c>
      <c r="E224" s="184" t="s">
        <v>1483</v>
      </c>
      <c r="F224" s="185" t="s">
        <v>1484</v>
      </c>
      <c r="G224" s="186" t="s">
        <v>1378</v>
      </c>
      <c r="H224" s="187">
        <v>1</v>
      </c>
      <c r="I224" s="188"/>
      <c r="J224" s="189">
        <f>ROUND(I224*H224,2)</f>
        <v>0</v>
      </c>
      <c r="K224" s="185" t="s">
        <v>161</v>
      </c>
      <c r="L224" s="36"/>
      <c r="M224" s="190" t="s">
        <v>1</v>
      </c>
      <c r="N224" s="191" t="s">
        <v>38</v>
      </c>
      <c r="O224" s="68"/>
      <c r="P224" s="192">
        <f>O224*H224</f>
        <v>0</v>
      </c>
      <c r="Q224" s="192">
        <v>0</v>
      </c>
      <c r="R224" s="192">
        <f>Q224*H224</f>
        <v>0</v>
      </c>
      <c r="S224" s="192">
        <v>0</v>
      </c>
      <c r="T224" s="193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4" t="s">
        <v>206</v>
      </c>
      <c r="AT224" s="194" t="s">
        <v>157</v>
      </c>
      <c r="AU224" s="194" t="s">
        <v>83</v>
      </c>
      <c r="AY224" s="14" t="s">
        <v>155</v>
      </c>
      <c r="BE224" s="195">
        <f>IF(N224="základní",J224,0)</f>
        <v>0</v>
      </c>
      <c r="BF224" s="195">
        <f>IF(N224="snížená",J224,0)</f>
        <v>0</v>
      </c>
      <c r="BG224" s="195">
        <f>IF(N224="zákl. přenesená",J224,0)</f>
        <v>0</v>
      </c>
      <c r="BH224" s="195">
        <f>IF(N224="sníž. přenesená",J224,0)</f>
        <v>0</v>
      </c>
      <c r="BI224" s="195">
        <f>IF(N224="nulová",J224,0)</f>
        <v>0</v>
      </c>
      <c r="BJ224" s="14" t="s">
        <v>81</v>
      </c>
      <c r="BK224" s="195">
        <f>ROUND(I224*H224,2)</f>
        <v>0</v>
      </c>
      <c r="BL224" s="14" t="s">
        <v>206</v>
      </c>
      <c r="BM224" s="194" t="s">
        <v>827</v>
      </c>
    </row>
    <row r="225" spans="1:65" s="2" customFormat="1">
      <c r="A225" s="31"/>
      <c r="B225" s="32"/>
      <c r="C225" s="33"/>
      <c r="D225" s="196" t="s">
        <v>163</v>
      </c>
      <c r="E225" s="33"/>
      <c r="F225" s="197" t="s">
        <v>1485</v>
      </c>
      <c r="G225" s="33"/>
      <c r="H225" s="33"/>
      <c r="I225" s="198"/>
      <c r="J225" s="33"/>
      <c r="K225" s="33"/>
      <c r="L225" s="36"/>
      <c r="M225" s="199"/>
      <c r="N225" s="200"/>
      <c r="O225" s="68"/>
      <c r="P225" s="68"/>
      <c r="Q225" s="68"/>
      <c r="R225" s="68"/>
      <c r="S225" s="68"/>
      <c r="T225" s="69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T225" s="14" t="s">
        <v>163</v>
      </c>
      <c r="AU225" s="14" t="s">
        <v>83</v>
      </c>
    </row>
    <row r="226" spans="1:65" s="2" customFormat="1" ht="24.2" customHeight="1">
      <c r="A226" s="31"/>
      <c r="B226" s="32"/>
      <c r="C226" s="183" t="s">
        <v>829</v>
      </c>
      <c r="D226" s="183" t="s">
        <v>157</v>
      </c>
      <c r="E226" s="184" t="s">
        <v>1486</v>
      </c>
      <c r="F226" s="185" t="s">
        <v>1487</v>
      </c>
      <c r="G226" s="186" t="s">
        <v>1378</v>
      </c>
      <c r="H226" s="187">
        <v>2</v>
      </c>
      <c r="I226" s="188"/>
      <c r="J226" s="189">
        <f>ROUND(I226*H226,2)</f>
        <v>0</v>
      </c>
      <c r="K226" s="185" t="s">
        <v>161</v>
      </c>
      <c r="L226" s="36"/>
      <c r="M226" s="190" t="s">
        <v>1</v>
      </c>
      <c r="N226" s="191" t="s">
        <v>38</v>
      </c>
      <c r="O226" s="68"/>
      <c r="P226" s="192">
        <f>O226*H226</f>
        <v>0</v>
      </c>
      <c r="Q226" s="192">
        <v>0</v>
      </c>
      <c r="R226" s="192">
        <f>Q226*H226</f>
        <v>0</v>
      </c>
      <c r="S226" s="192">
        <v>0</v>
      </c>
      <c r="T226" s="193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4" t="s">
        <v>206</v>
      </c>
      <c r="AT226" s="194" t="s">
        <v>157</v>
      </c>
      <c r="AU226" s="194" t="s">
        <v>83</v>
      </c>
      <c r="AY226" s="14" t="s">
        <v>155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14" t="s">
        <v>81</v>
      </c>
      <c r="BK226" s="195">
        <f>ROUND(I226*H226,2)</f>
        <v>0</v>
      </c>
      <c r="BL226" s="14" t="s">
        <v>206</v>
      </c>
      <c r="BM226" s="194" t="s">
        <v>832</v>
      </c>
    </row>
    <row r="227" spans="1:65" s="2" customFormat="1">
      <c r="A227" s="31"/>
      <c r="B227" s="32"/>
      <c r="C227" s="33"/>
      <c r="D227" s="196" t="s">
        <v>163</v>
      </c>
      <c r="E227" s="33"/>
      <c r="F227" s="197" t="s">
        <v>1488</v>
      </c>
      <c r="G227" s="33"/>
      <c r="H227" s="33"/>
      <c r="I227" s="198"/>
      <c r="J227" s="33"/>
      <c r="K227" s="33"/>
      <c r="L227" s="36"/>
      <c r="M227" s="199"/>
      <c r="N227" s="200"/>
      <c r="O227" s="68"/>
      <c r="P227" s="68"/>
      <c r="Q227" s="68"/>
      <c r="R227" s="68"/>
      <c r="S227" s="68"/>
      <c r="T227" s="69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T227" s="14" t="s">
        <v>163</v>
      </c>
      <c r="AU227" s="14" t="s">
        <v>83</v>
      </c>
    </row>
    <row r="228" spans="1:65" s="2" customFormat="1" ht="24.2" customHeight="1">
      <c r="A228" s="31"/>
      <c r="B228" s="32"/>
      <c r="C228" s="183" t="s">
        <v>194</v>
      </c>
      <c r="D228" s="183" t="s">
        <v>157</v>
      </c>
      <c r="E228" s="184" t="s">
        <v>1489</v>
      </c>
      <c r="F228" s="185" t="s">
        <v>1490</v>
      </c>
      <c r="G228" s="186" t="s">
        <v>334</v>
      </c>
      <c r="H228" s="187">
        <v>1</v>
      </c>
      <c r="I228" s="188"/>
      <c r="J228" s="189">
        <f>ROUND(I228*H228,2)</f>
        <v>0</v>
      </c>
      <c r="K228" s="185" t="s">
        <v>1</v>
      </c>
      <c r="L228" s="36"/>
      <c r="M228" s="190" t="s">
        <v>1</v>
      </c>
      <c r="N228" s="191" t="s">
        <v>38</v>
      </c>
      <c r="O228" s="68"/>
      <c r="P228" s="192">
        <f>O228*H228</f>
        <v>0</v>
      </c>
      <c r="Q228" s="192">
        <v>0</v>
      </c>
      <c r="R228" s="192">
        <f>Q228*H228</f>
        <v>0</v>
      </c>
      <c r="S228" s="192">
        <v>0</v>
      </c>
      <c r="T228" s="193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4" t="s">
        <v>206</v>
      </c>
      <c r="AT228" s="194" t="s">
        <v>157</v>
      </c>
      <c r="AU228" s="194" t="s">
        <v>83</v>
      </c>
      <c r="AY228" s="14" t="s">
        <v>155</v>
      </c>
      <c r="BE228" s="195">
        <f>IF(N228="základní",J228,0)</f>
        <v>0</v>
      </c>
      <c r="BF228" s="195">
        <f>IF(N228="snížená",J228,0)</f>
        <v>0</v>
      </c>
      <c r="BG228" s="195">
        <f>IF(N228="zákl. přenesená",J228,0)</f>
        <v>0</v>
      </c>
      <c r="BH228" s="195">
        <f>IF(N228="sníž. přenesená",J228,0)</f>
        <v>0</v>
      </c>
      <c r="BI228" s="195">
        <f>IF(N228="nulová",J228,0)</f>
        <v>0</v>
      </c>
      <c r="BJ228" s="14" t="s">
        <v>81</v>
      </c>
      <c r="BK228" s="195">
        <f>ROUND(I228*H228,2)</f>
        <v>0</v>
      </c>
      <c r="BL228" s="14" t="s">
        <v>206</v>
      </c>
      <c r="BM228" s="194" t="s">
        <v>834</v>
      </c>
    </row>
    <row r="229" spans="1:65" s="2" customFormat="1" ht="21.75" customHeight="1">
      <c r="A229" s="31"/>
      <c r="B229" s="32"/>
      <c r="C229" s="183" t="s">
        <v>217</v>
      </c>
      <c r="D229" s="183" t="s">
        <v>157</v>
      </c>
      <c r="E229" s="184" t="s">
        <v>1491</v>
      </c>
      <c r="F229" s="263" t="s">
        <v>1906</v>
      </c>
      <c r="G229" s="186" t="s">
        <v>334</v>
      </c>
      <c r="H229" s="187">
        <v>1</v>
      </c>
      <c r="I229" s="188"/>
      <c r="J229" s="189">
        <f>ROUND(I229*H229,2)</f>
        <v>0</v>
      </c>
      <c r="K229" s="185" t="s">
        <v>1</v>
      </c>
      <c r="L229" s="36"/>
      <c r="M229" s="190" t="s">
        <v>1</v>
      </c>
      <c r="N229" s="191" t="s">
        <v>38</v>
      </c>
      <c r="O229" s="68"/>
      <c r="P229" s="192">
        <f>O229*H229</f>
        <v>0</v>
      </c>
      <c r="Q229" s="192">
        <v>0</v>
      </c>
      <c r="R229" s="192">
        <f>Q229*H229</f>
        <v>0</v>
      </c>
      <c r="S229" s="192">
        <v>0</v>
      </c>
      <c r="T229" s="193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4" t="s">
        <v>206</v>
      </c>
      <c r="AT229" s="194" t="s">
        <v>157</v>
      </c>
      <c r="AU229" s="194" t="s">
        <v>83</v>
      </c>
      <c r="AY229" s="14" t="s">
        <v>155</v>
      </c>
      <c r="BE229" s="195">
        <f>IF(N229="základní",J229,0)</f>
        <v>0</v>
      </c>
      <c r="BF229" s="195">
        <f>IF(N229="snížená",J229,0)</f>
        <v>0</v>
      </c>
      <c r="BG229" s="195">
        <f>IF(N229="zákl. přenesená",J229,0)</f>
        <v>0</v>
      </c>
      <c r="BH229" s="195">
        <f>IF(N229="sníž. přenesená",J229,0)</f>
        <v>0</v>
      </c>
      <c r="BI229" s="195">
        <f>IF(N229="nulová",J229,0)</f>
        <v>0</v>
      </c>
      <c r="BJ229" s="14" t="s">
        <v>81</v>
      </c>
      <c r="BK229" s="195">
        <f>ROUND(I229*H229,2)</f>
        <v>0</v>
      </c>
      <c r="BL229" s="14" t="s">
        <v>206</v>
      </c>
      <c r="BM229" s="194" t="s">
        <v>835</v>
      </c>
    </row>
    <row r="230" spans="1:65" s="12" customFormat="1" ht="22.9" customHeight="1">
      <c r="B230" s="167"/>
      <c r="C230" s="168"/>
      <c r="D230" s="169" t="s">
        <v>72</v>
      </c>
      <c r="E230" s="181" t="s">
        <v>1492</v>
      </c>
      <c r="F230" s="181" t="s">
        <v>1493</v>
      </c>
      <c r="G230" s="168"/>
      <c r="H230" s="168"/>
      <c r="I230" s="171"/>
      <c r="J230" s="182">
        <f>BK230</f>
        <v>0</v>
      </c>
      <c r="K230" s="168"/>
      <c r="L230" s="173"/>
      <c r="M230" s="174"/>
      <c r="N230" s="175"/>
      <c r="O230" s="175"/>
      <c r="P230" s="176">
        <f>SUM(P231:P254)</f>
        <v>0</v>
      </c>
      <c r="Q230" s="175"/>
      <c r="R230" s="176">
        <f>SUM(R231:R254)</f>
        <v>1.1529999999999999E-2</v>
      </c>
      <c r="S230" s="175"/>
      <c r="T230" s="177">
        <f>SUM(T231:T254)</f>
        <v>0</v>
      </c>
      <c r="AR230" s="178" t="s">
        <v>83</v>
      </c>
      <c r="AT230" s="179" t="s">
        <v>72</v>
      </c>
      <c r="AU230" s="179" t="s">
        <v>81</v>
      </c>
      <c r="AY230" s="178" t="s">
        <v>155</v>
      </c>
      <c r="BK230" s="180">
        <f>SUM(BK231:BK254)</f>
        <v>0</v>
      </c>
    </row>
    <row r="231" spans="1:65" s="2" customFormat="1" ht="24.2" customHeight="1">
      <c r="A231" s="31"/>
      <c r="B231" s="32"/>
      <c r="C231" s="183" t="s">
        <v>1075</v>
      </c>
      <c r="D231" s="183" t="s">
        <v>157</v>
      </c>
      <c r="E231" s="184" t="s">
        <v>1494</v>
      </c>
      <c r="F231" s="185" t="s">
        <v>1495</v>
      </c>
      <c r="G231" s="186" t="s">
        <v>173</v>
      </c>
      <c r="H231" s="187">
        <v>15</v>
      </c>
      <c r="I231" s="188"/>
      <c r="J231" s="189">
        <f>ROUND(I231*H231,2)</f>
        <v>0</v>
      </c>
      <c r="K231" s="185" t="s">
        <v>161</v>
      </c>
      <c r="L231" s="36"/>
      <c r="M231" s="190" t="s">
        <v>1</v>
      </c>
      <c r="N231" s="191" t="s">
        <v>38</v>
      </c>
      <c r="O231" s="68"/>
      <c r="P231" s="192">
        <f>O231*H231</f>
        <v>0</v>
      </c>
      <c r="Q231" s="192">
        <v>2.0000000000000002E-5</v>
      </c>
      <c r="R231" s="192">
        <f>Q231*H231</f>
        <v>3.0000000000000003E-4</v>
      </c>
      <c r="S231" s="192">
        <v>0</v>
      </c>
      <c r="T231" s="193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4" t="s">
        <v>206</v>
      </c>
      <c r="AT231" s="194" t="s">
        <v>157</v>
      </c>
      <c r="AU231" s="194" t="s">
        <v>83</v>
      </c>
      <c r="AY231" s="14" t="s">
        <v>155</v>
      </c>
      <c r="BE231" s="195">
        <f>IF(N231="základní",J231,0)</f>
        <v>0</v>
      </c>
      <c r="BF231" s="195">
        <f>IF(N231="snížená",J231,0)</f>
        <v>0</v>
      </c>
      <c r="BG231" s="195">
        <f>IF(N231="zákl. přenesená",J231,0)</f>
        <v>0</v>
      </c>
      <c r="BH231" s="195">
        <f>IF(N231="sníž. přenesená",J231,0)</f>
        <v>0</v>
      </c>
      <c r="BI231" s="195">
        <f>IF(N231="nulová",J231,0)</f>
        <v>0</v>
      </c>
      <c r="BJ231" s="14" t="s">
        <v>81</v>
      </c>
      <c r="BK231" s="195">
        <f>ROUND(I231*H231,2)</f>
        <v>0</v>
      </c>
      <c r="BL231" s="14" t="s">
        <v>206</v>
      </c>
      <c r="BM231" s="194" t="s">
        <v>1496</v>
      </c>
    </row>
    <row r="232" spans="1:65" s="2" customFormat="1">
      <c r="A232" s="31"/>
      <c r="B232" s="32"/>
      <c r="C232" s="33"/>
      <c r="D232" s="196" t="s">
        <v>163</v>
      </c>
      <c r="E232" s="33"/>
      <c r="F232" s="197" t="s">
        <v>1497</v>
      </c>
      <c r="G232" s="33"/>
      <c r="H232" s="33"/>
      <c r="I232" s="198"/>
      <c r="J232" s="33"/>
      <c r="K232" s="33"/>
      <c r="L232" s="36"/>
      <c r="M232" s="199"/>
      <c r="N232" s="200"/>
      <c r="O232" s="68"/>
      <c r="P232" s="68"/>
      <c r="Q232" s="68"/>
      <c r="R232" s="68"/>
      <c r="S232" s="68"/>
      <c r="T232" s="69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T232" s="14" t="s">
        <v>163</v>
      </c>
      <c r="AU232" s="14" t="s">
        <v>83</v>
      </c>
    </row>
    <row r="233" spans="1:65" s="2" customFormat="1" ht="24.2" customHeight="1">
      <c r="A233" s="31"/>
      <c r="B233" s="32"/>
      <c r="C233" s="183" t="s">
        <v>814</v>
      </c>
      <c r="D233" s="183" t="s">
        <v>157</v>
      </c>
      <c r="E233" s="184" t="s">
        <v>1498</v>
      </c>
      <c r="F233" s="185" t="s">
        <v>1499</v>
      </c>
      <c r="G233" s="186" t="s">
        <v>173</v>
      </c>
      <c r="H233" s="187">
        <v>10</v>
      </c>
      <c r="I233" s="188"/>
      <c r="J233" s="189">
        <f>ROUND(I233*H233,2)</f>
        <v>0</v>
      </c>
      <c r="K233" s="185" t="s">
        <v>161</v>
      </c>
      <c r="L233" s="36"/>
      <c r="M233" s="190" t="s">
        <v>1</v>
      </c>
      <c r="N233" s="191" t="s">
        <v>38</v>
      </c>
      <c r="O233" s="68"/>
      <c r="P233" s="192">
        <f>O233*H233</f>
        <v>0</v>
      </c>
      <c r="Q233" s="192">
        <v>3.0000000000000001E-5</v>
      </c>
      <c r="R233" s="192">
        <f>Q233*H233</f>
        <v>3.0000000000000003E-4</v>
      </c>
      <c r="S233" s="192">
        <v>0</v>
      </c>
      <c r="T233" s="193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4" t="s">
        <v>206</v>
      </c>
      <c r="AT233" s="194" t="s">
        <v>157</v>
      </c>
      <c r="AU233" s="194" t="s">
        <v>83</v>
      </c>
      <c r="AY233" s="14" t="s">
        <v>155</v>
      </c>
      <c r="BE233" s="195">
        <f>IF(N233="základní",J233,0)</f>
        <v>0</v>
      </c>
      <c r="BF233" s="195">
        <f>IF(N233="snížená",J233,0)</f>
        <v>0</v>
      </c>
      <c r="BG233" s="195">
        <f>IF(N233="zákl. přenesená",J233,0)</f>
        <v>0</v>
      </c>
      <c r="BH233" s="195">
        <f>IF(N233="sníž. přenesená",J233,0)</f>
        <v>0</v>
      </c>
      <c r="BI233" s="195">
        <f>IF(N233="nulová",J233,0)</f>
        <v>0</v>
      </c>
      <c r="BJ233" s="14" t="s">
        <v>81</v>
      </c>
      <c r="BK233" s="195">
        <f>ROUND(I233*H233,2)</f>
        <v>0</v>
      </c>
      <c r="BL233" s="14" t="s">
        <v>206</v>
      </c>
      <c r="BM233" s="194" t="s">
        <v>1500</v>
      </c>
    </row>
    <row r="234" spans="1:65" s="2" customFormat="1">
      <c r="A234" s="31"/>
      <c r="B234" s="32"/>
      <c r="C234" s="33"/>
      <c r="D234" s="196" t="s">
        <v>163</v>
      </c>
      <c r="E234" s="33"/>
      <c r="F234" s="197" t="s">
        <v>1501</v>
      </c>
      <c r="G234" s="33"/>
      <c r="H234" s="33"/>
      <c r="I234" s="198"/>
      <c r="J234" s="33"/>
      <c r="K234" s="33"/>
      <c r="L234" s="36"/>
      <c r="M234" s="199"/>
      <c r="N234" s="200"/>
      <c r="O234" s="68"/>
      <c r="P234" s="68"/>
      <c r="Q234" s="68"/>
      <c r="R234" s="68"/>
      <c r="S234" s="68"/>
      <c r="T234" s="69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T234" s="14" t="s">
        <v>163</v>
      </c>
      <c r="AU234" s="14" t="s">
        <v>83</v>
      </c>
    </row>
    <row r="235" spans="1:65" s="2" customFormat="1" ht="24.2" customHeight="1">
      <c r="A235" s="31"/>
      <c r="B235" s="32"/>
      <c r="C235" s="183" t="s">
        <v>1084</v>
      </c>
      <c r="D235" s="183" t="s">
        <v>157</v>
      </c>
      <c r="E235" s="184" t="s">
        <v>1502</v>
      </c>
      <c r="F235" s="185" t="s">
        <v>1503</v>
      </c>
      <c r="G235" s="186" t="s">
        <v>173</v>
      </c>
      <c r="H235" s="187">
        <v>7</v>
      </c>
      <c r="I235" s="188"/>
      <c r="J235" s="189">
        <f>ROUND(I235*H235,2)</f>
        <v>0</v>
      </c>
      <c r="K235" s="185" t="s">
        <v>161</v>
      </c>
      <c r="L235" s="36"/>
      <c r="M235" s="190" t="s">
        <v>1</v>
      </c>
      <c r="N235" s="191" t="s">
        <v>38</v>
      </c>
      <c r="O235" s="68"/>
      <c r="P235" s="192">
        <f>O235*H235</f>
        <v>0</v>
      </c>
      <c r="Q235" s="192">
        <v>4.0000000000000003E-5</v>
      </c>
      <c r="R235" s="192">
        <f>Q235*H235</f>
        <v>2.8000000000000003E-4</v>
      </c>
      <c r="S235" s="192">
        <v>0</v>
      </c>
      <c r="T235" s="193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4" t="s">
        <v>206</v>
      </c>
      <c r="AT235" s="194" t="s">
        <v>157</v>
      </c>
      <c r="AU235" s="194" t="s">
        <v>83</v>
      </c>
      <c r="AY235" s="14" t="s">
        <v>155</v>
      </c>
      <c r="BE235" s="195">
        <f>IF(N235="základní",J235,0)</f>
        <v>0</v>
      </c>
      <c r="BF235" s="195">
        <f>IF(N235="snížená",J235,0)</f>
        <v>0</v>
      </c>
      <c r="BG235" s="195">
        <f>IF(N235="zákl. přenesená",J235,0)</f>
        <v>0</v>
      </c>
      <c r="BH235" s="195">
        <f>IF(N235="sníž. přenesená",J235,0)</f>
        <v>0</v>
      </c>
      <c r="BI235" s="195">
        <f>IF(N235="nulová",J235,0)</f>
        <v>0</v>
      </c>
      <c r="BJ235" s="14" t="s">
        <v>81</v>
      </c>
      <c r="BK235" s="195">
        <f>ROUND(I235*H235,2)</f>
        <v>0</v>
      </c>
      <c r="BL235" s="14" t="s">
        <v>206</v>
      </c>
      <c r="BM235" s="194" t="s">
        <v>1504</v>
      </c>
    </row>
    <row r="236" spans="1:65" s="2" customFormat="1">
      <c r="A236" s="31"/>
      <c r="B236" s="32"/>
      <c r="C236" s="33"/>
      <c r="D236" s="196" t="s">
        <v>163</v>
      </c>
      <c r="E236" s="33"/>
      <c r="F236" s="197" t="s">
        <v>1505</v>
      </c>
      <c r="G236" s="33"/>
      <c r="H236" s="33"/>
      <c r="I236" s="198"/>
      <c r="J236" s="33"/>
      <c r="K236" s="33"/>
      <c r="L236" s="36"/>
      <c r="M236" s="199"/>
      <c r="N236" s="200"/>
      <c r="O236" s="68"/>
      <c r="P236" s="68"/>
      <c r="Q236" s="68"/>
      <c r="R236" s="68"/>
      <c r="S236" s="68"/>
      <c r="T236" s="69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T236" s="14" t="s">
        <v>163</v>
      </c>
      <c r="AU236" s="14" t="s">
        <v>83</v>
      </c>
    </row>
    <row r="237" spans="1:65" s="2" customFormat="1" ht="24.2" customHeight="1">
      <c r="A237" s="31"/>
      <c r="B237" s="32"/>
      <c r="C237" s="183" t="s">
        <v>817</v>
      </c>
      <c r="D237" s="183" t="s">
        <v>157</v>
      </c>
      <c r="E237" s="184" t="s">
        <v>1506</v>
      </c>
      <c r="F237" s="185" t="s">
        <v>1507</v>
      </c>
      <c r="G237" s="186" t="s">
        <v>173</v>
      </c>
      <c r="H237" s="187">
        <v>30</v>
      </c>
      <c r="I237" s="188"/>
      <c r="J237" s="189">
        <f>ROUND(I237*H237,2)</f>
        <v>0</v>
      </c>
      <c r="K237" s="185" t="s">
        <v>161</v>
      </c>
      <c r="L237" s="36"/>
      <c r="M237" s="190" t="s">
        <v>1</v>
      </c>
      <c r="N237" s="191" t="s">
        <v>38</v>
      </c>
      <c r="O237" s="68"/>
      <c r="P237" s="192">
        <f>O237*H237</f>
        <v>0</v>
      </c>
      <c r="Q237" s="192">
        <v>5.0000000000000002E-5</v>
      </c>
      <c r="R237" s="192">
        <f>Q237*H237</f>
        <v>1.5E-3</v>
      </c>
      <c r="S237" s="192">
        <v>0</v>
      </c>
      <c r="T237" s="193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4" t="s">
        <v>255</v>
      </c>
      <c r="AT237" s="194" t="s">
        <v>157</v>
      </c>
      <c r="AU237" s="194" t="s">
        <v>83</v>
      </c>
      <c r="AY237" s="14" t="s">
        <v>155</v>
      </c>
      <c r="BE237" s="195">
        <f>IF(N237="základní",J237,0)</f>
        <v>0</v>
      </c>
      <c r="BF237" s="195">
        <f>IF(N237="snížená",J237,0)</f>
        <v>0</v>
      </c>
      <c r="BG237" s="195">
        <f>IF(N237="zákl. přenesená",J237,0)</f>
        <v>0</v>
      </c>
      <c r="BH237" s="195">
        <f>IF(N237="sníž. přenesená",J237,0)</f>
        <v>0</v>
      </c>
      <c r="BI237" s="195">
        <f>IF(N237="nulová",J237,0)</f>
        <v>0</v>
      </c>
      <c r="BJ237" s="14" t="s">
        <v>81</v>
      </c>
      <c r="BK237" s="195">
        <f>ROUND(I237*H237,2)</f>
        <v>0</v>
      </c>
      <c r="BL237" s="14" t="s">
        <v>255</v>
      </c>
      <c r="BM237" s="194" t="s">
        <v>1508</v>
      </c>
    </row>
    <row r="238" spans="1:65" s="2" customFormat="1">
      <c r="A238" s="31"/>
      <c r="B238" s="32"/>
      <c r="C238" s="33"/>
      <c r="D238" s="196" t="s">
        <v>163</v>
      </c>
      <c r="E238" s="33"/>
      <c r="F238" s="197" t="s">
        <v>1509</v>
      </c>
      <c r="G238" s="33"/>
      <c r="H238" s="33"/>
      <c r="I238" s="198"/>
      <c r="J238" s="33"/>
      <c r="K238" s="33"/>
      <c r="L238" s="36"/>
      <c r="M238" s="199"/>
      <c r="N238" s="200"/>
      <c r="O238" s="68"/>
      <c r="P238" s="68"/>
      <c r="Q238" s="68"/>
      <c r="R238" s="68"/>
      <c r="S238" s="68"/>
      <c r="T238" s="69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T238" s="14" t="s">
        <v>163</v>
      </c>
      <c r="AU238" s="14" t="s">
        <v>83</v>
      </c>
    </row>
    <row r="239" spans="1:65" s="2" customFormat="1" ht="24.2" customHeight="1">
      <c r="A239" s="31"/>
      <c r="B239" s="32"/>
      <c r="C239" s="183" t="s">
        <v>1091</v>
      </c>
      <c r="D239" s="183" t="s">
        <v>157</v>
      </c>
      <c r="E239" s="184" t="s">
        <v>1510</v>
      </c>
      <c r="F239" s="185" t="s">
        <v>1511</v>
      </c>
      <c r="G239" s="186" t="s">
        <v>173</v>
      </c>
      <c r="H239" s="187">
        <v>15</v>
      </c>
      <c r="I239" s="188"/>
      <c r="J239" s="189">
        <f>ROUND(I239*H239,2)</f>
        <v>0</v>
      </c>
      <c r="K239" s="185" t="s">
        <v>161</v>
      </c>
      <c r="L239" s="36"/>
      <c r="M239" s="190" t="s">
        <v>1</v>
      </c>
      <c r="N239" s="191" t="s">
        <v>38</v>
      </c>
      <c r="O239" s="68"/>
      <c r="P239" s="192">
        <f>O239*H239</f>
        <v>0</v>
      </c>
      <c r="Q239" s="192">
        <v>2.0000000000000002E-5</v>
      </c>
      <c r="R239" s="192">
        <f>Q239*H239</f>
        <v>3.0000000000000003E-4</v>
      </c>
      <c r="S239" s="192">
        <v>0</v>
      </c>
      <c r="T239" s="193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4" t="s">
        <v>206</v>
      </c>
      <c r="AT239" s="194" t="s">
        <v>157</v>
      </c>
      <c r="AU239" s="194" t="s">
        <v>83</v>
      </c>
      <c r="AY239" s="14" t="s">
        <v>155</v>
      </c>
      <c r="BE239" s="195">
        <f>IF(N239="základní",J239,0)</f>
        <v>0</v>
      </c>
      <c r="BF239" s="195">
        <f>IF(N239="snížená",J239,0)</f>
        <v>0</v>
      </c>
      <c r="BG239" s="195">
        <f>IF(N239="zákl. přenesená",J239,0)</f>
        <v>0</v>
      </c>
      <c r="BH239" s="195">
        <f>IF(N239="sníž. přenesená",J239,0)</f>
        <v>0</v>
      </c>
      <c r="BI239" s="195">
        <f>IF(N239="nulová",J239,0)</f>
        <v>0</v>
      </c>
      <c r="BJ239" s="14" t="s">
        <v>81</v>
      </c>
      <c r="BK239" s="195">
        <f>ROUND(I239*H239,2)</f>
        <v>0</v>
      </c>
      <c r="BL239" s="14" t="s">
        <v>206</v>
      </c>
      <c r="BM239" s="194" t="s">
        <v>1512</v>
      </c>
    </row>
    <row r="240" spans="1:65" s="2" customFormat="1">
      <c r="A240" s="31"/>
      <c r="B240" s="32"/>
      <c r="C240" s="33"/>
      <c r="D240" s="196" t="s">
        <v>163</v>
      </c>
      <c r="E240" s="33"/>
      <c r="F240" s="197" t="s">
        <v>1513</v>
      </c>
      <c r="G240" s="33"/>
      <c r="H240" s="33"/>
      <c r="I240" s="198"/>
      <c r="J240" s="33"/>
      <c r="K240" s="33"/>
      <c r="L240" s="36"/>
      <c r="M240" s="199"/>
      <c r="N240" s="200"/>
      <c r="O240" s="68"/>
      <c r="P240" s="68"/>
      <c r="Q240" s="68"/>
      <c r="R240" s="68"/>
      <c r="S240" s="68"/>
      <c r="T240" s="69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T240" s="14" t="s">
        <v>163</v>
      </c>
      <c r="AU240" s="14" t="s">
        <v>83</v>
      </c>
    </row>
    <row r="241" spans="1:65" s="2" customFormat="1" ht="24.2" customHeight="1">
      <c r="A241" s="31"/>
      <c r="B241" s="32"/>
      <c r="C241" s="183" t="s">
        <v>818</v>
      </c>
      <c r="D241" s="183" t="s">
        <v>157</v>
      </c>
      <c r="E241" s="184" t="s">
        <v>1514</v>
      </c>
      <c r="F241" s="185" t="s">
        <v>1515</v>
      </c>
      <c r="G241" s="186" t="s">
        <v>173</v>
      </c>
      <c r="H241" s="187">
        <v>10</v>
      </c>
      <c r="I241" s="188"/>
      <c r="J241" s="189">
        <f>ROUND(I241*H241,2)</f>
        <v>0</v>
      </c>
      <c r="K241" s="185" t="s">
        <v>161</v>
      </c>
      <c r="L241" s="36"/>
      <c r="M241" s="190" t="s">
        <v>1</v>
      </c>
      <c r="N241" s="191" t="s">
        <v>38</v>
      </c>
      <c r="O241" s="68"/>
      <c r="P241" s="192">
        <f>O241*H241</f>
        <v>0</v>
      </c>
      <c r="Q241" s="192">
        <v>5.0000000000000002E-5</v>
      </c>
      <c r="R241" s="192">
        <f>Q241*H241</f>
        <v>5.0000000000000001E-4</v>
      </c>
      <c r="S241" s="192">
        <v>0</v>
      </c>
      <c r="T241" s="193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4" t="s">
        <v>206</v>
      </c>
      <c r="AT241" s="194" t="s">
        <v>157</v>
      </c>
      <c r="AU241" s="194" t="s">
        <v>83</v>
      </c>
      <c r="AY241" s="14" t="s">
        <v>155</v>
      </c>
      <c r="BE241" s="195">
        <f>IF(N241="základní",J241,0)</f>
        <v>0</v>
      </c>
      <c r="BF241" s="195">
        <f>IF(N241="snížená",J241,0)</f>
        <v>0</v>
      </c>
      <c r="BG241" s="195">
        <f>IF(N241="zákl. přenesená",J241,0)</f>
        <v>0</v>
      </c>
      <c r="BH241" s="195">
        <f>IF(N241="sníž. přenesená",J241,0)</f>
        <v>0</v>
      </c>
      <c r="BI241" s="195">
        <f>IF(N241="nulová",J241,0)</f>
        <v>0</v>
      </c>
      <c r="BJ241" s="14" t="s">
        <v>81</v>
      </c>
      <c r="BK241" s="195">
        <f>ROUND(I241*H241,2)</f>
        <v>0</v>
      </c>
      <c r="BL241" s="14" t="s">
        <v>206</v>
      </c>
      <c r="BM241" s="194" t="s">
        <v>1516</v>
      </c>
    </row>
    <row r="242" spans="1:65" s="2" customFormat="1">
      <c r="A242" s="31"/>
      <c r="B242" s="32"/>
      <c r="C242" s="33"/>
      <c r="D242" s="196" t="s">
        <v>163</v>
      </c>
      <c r="E242" s="33"/>
      <c r="F242" s="197" t="s">
        <v>1517</v>
      </c>
      <c r="G242" s="33"/>
      <c r="H242" s="33"/>
      <c r="I242" s="198"/>
      <c r="J242" s="33"/>
      <c r="K242" s="33"/>
      <c r="L242" s="36"/>
      <c r="M242" s="199"/>
      <c r="N242" s="200"/>
      <c r="O242" s="68"/>
      <c r="P242" s="68"/>
      <c r="Q242" s="68"/>
      <c r="R242" s="68"/>
      <c r="S242" s="68"/>
      <c r="T242" s="69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T242" s="14" t="s">
        <v>163</v>
      </c>
      <c r="AU242" s="14" t="s">
        <v>83</v>
      </c>
    </row>
    <row r="243" spans="1:65" s="2" customFormat="1" ht="24.2" customHeight="1">
      <c r="A243" s="31"/>
      <c r="B243" s="32"/>
      <c r="C243" s="183" t="s">
        <v>1099</v>
      </c>
      <c r="D243" s="183" t="s">
        <v>157</v>
      </c>
      <c r="E243" s="184" t="s">
        <v>1518</v>
      </c>
      <c r="F243" s="185" t="s">
        <v>1519</v>
      </c>
      <c r="G243" s="186" t="s">
        <v>173</v>
      </c>
      <c r="H243" s="187">
        <v>7</v>
      </c>
      <c r="I243" s="188"/>
      <c r="J243" s="189">
        <f>ROUND(I243*H243,2)</f>
        <v>0</v>
      </c>
      <c r="K243" s="185" t="s">
        <v>161</v>
      </c>
      <c r="L243" s="36"/>
      <c r="M243" s="190" t="s">
        <v>1</v>
      </c>
      <c r="N243" s="191" t="s">
        <v>38</v>
      </c>
      <c r="O243" s="68"/>
      <c r="P243" s="192">
        <f>O243*H243</f>
        <v>0</v>
      </c>
      <c r="Q243" s="192">
        <v>9.0000000000000006E-5</v>
      </c>
      <c r="R243" s="192">
        <f>Q243*H243</f>
        <v>6.3000000000000003E-4</v>
      </c>
      <c r="S243" s="192">
        <v>0</v>
      </c>
      <c r="T243" s="193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4" t="s">
        <v>206</v>
      </c>
      <c r="AT243" s="194" t="s">
        <v>157</v>
      </c>
      <c r="AU243" s="194" t="s">
        <v>83</v>
      </c>
      <c r="AY243" s="14" t="s">
        <v>155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14" t="s">
        <v>81</v>
      </c>
      <c r="BK243" s="195">
        <f>ROUND(I243*H243,2)</f>
        <v>0</v>
      </c>
      <c r="BL243" s="14" t="s">
        <v>206</v>
      </c>
      <c r="BM243" s="194" t="s">
        <v>1520</v>
      </c>
    </row>
    <row r="244" spans="1:65" s="2" customFormat="1">
      <c r="A244" s="31"/>
      <c r="B244" s="32"/>
      <c r="C244" s="33"/>
      <c r="D244" s="196" t="s">
        <v>163</v>
      </c>
      <c r="E244" s="33"/>
      <c r="F244" s="197" t="s">
        <v>1521</v>
      </c>
      <c r="G244" s="33"/>
      <c r="H244" s="33"/>
      <c r="I244" s="198"/>
      <c r="J244" s="33"/>
      <c r="K244" s="33"/>
      <c r="L244" s="36"/>
      <c r="M244" s="199"/>
      <c r="N244" s="200"/>
      <c r="O244" s="68"/>
      <c r="P244" s="68"/>
      <c r="Q244" s="68"/>
      <c r="R244" s="68"/>
      <c r="S244" s="68"/>
      <c r="T244" s="69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T244" s="14" t="s">
        <v>163</v>
      </c>
      <c r="AU244" s="14" t="s">
        <v>83</v>
      </c>
    </row>
    <row r="245" spans="1:65" s="2" customFormat="1" ht="24.2" customHeight="1">
      <c r="A245" s="31"/>
      <c r="B245" s="32"/>
      <c r="C245" s="183" t="s">
        <v>819</v>
      </c>
      <c r="D245" s="183" t="s">
        <v>157</v>
      </c>
      <c r="E245" s="184" t="s">
        <v>1522</v>
      </c>
      <c r="F245" s="185" t="s">
        <v>1523</v>
      </c>
      <c r="G245" s="186" t="s">
        <v>160</v>
      </c>
      <c r="H245" s="187">
        <v>30</v>
      </c>
      <c r="I245" s="188"/>
      <c r="J245" s="189">
        <f>ROUND(I245*H245,2)</f>
        <v>0</v>
      </c>
      <c r="K245" s="185" t="s">
        <v>161</v>
      </c>
      <c r="L245" s="36"/>
      <c r="M245" s="190" t="s">
        <v>1</v>
      </c>
      <c r="N245" s="191" t="s">
        <v>38</v>
      </c>
      <c r="O245" s="68"/>
      <c r="P245" s="192">
        <f>O245*H245</f>
        <v>0</v>
      </c>
      <c r="Q245" s="192">
        <v>1.3999999999999999E-4</v>
      </c>
      <c r="R245" s="192">
        <f>Q245*H245</f>
        <v>4.1999999999999997E-3</v>
      </c>
      <c r="S245" s="192">
        <v>0</v>
      </c>
      <c r="T245" s="193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4" t="s">
        <v>206</v>
      </c>
      <c r="AT245" s="194" t="s">
        <v>157</v>
      </c>
      <c r="AU245" s="194" t="s">
        <v>83</v>
      </c>
      <c r="AY245" s="14" t="s">
        <v>155</v>
      </c>
      <c r="BE245" s="195">
        <f>IF(N245="základní",J245,0)</f>
        <v>0</v>
      </c>
      <c r="BF245" s="195">
        <f>IF(N245="snížená",J245,0)</f>
        <v>0</v>
      </c>
      <c r="BG245" s="195">
        <f>IF(N245="zákl. přenesená",J245,0)</f>
        <v>0</v>
      </c>
      <c r="BH245" s="195">
        <f>IF(N245="sníž. přenesená",J245,0)</f>
        <v>0</v>
      </c>
      <c r="BI245" s="195">
        <f>IF(N245="nulová",J245,0)</f>
        <v>0</v>
      </c>
      <c r="BJ245" s="14" t="s">
        <v>81</v>
      </c>
      <c r="BK245" s="195">
        <f>ROUND(I245*H245,2)</f>
        <v>0</v>
      </c>
      <c r="BL245" s="14" t="s">
        <v>206</v>
      </c>
      <c r="BM245" s="194" t="s">
        <v>1524</v>
      </c>
    </row>
    <row r="246" spans="1:65" s="2" customFormat="1">
      <c r="A246" s="31"/>
      <c r="B246" s="32"/>
      <c r="C246" s="33"/>
      <c r="D246" s="196" t="s">
        <v>163</v>
      </c>
      <c r="E246" s="33"/>
      <c r="F246" s="197" t="s">
        <v>1525</v>
      </c>
      <c r="G246" s="33"/>
      <c r="H246" s="33"/>
      <c r="I246" s="198"/>
      <c r="J246" s="33"/>
      <c r="K246" s="33"/>
      <c r="L246" s="36"/>
      <c r="M246" s="199"/>
      <c r="N246" s="200"/>
      <c r="O246" s="68"/>
      <c r="P246" s="68"/>
      <c r="Q246" s="68"/>
      <c r="R246" s="68"/>
      <c r="S246" s="68"/>
      <c r="T246" s="69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T246" s="14" t="s">
        <v>163</v>
      </c>
      <c r="AU246" s="14" t="s">
        <v>83</v>
      </c>
    </row>
    <row r="247" spans="1:65" s="2" customFormat="1" ht="24.2" customHeight="1">
      <c r="A247" s="31"/>
      <c r="B247" s="32"/>
      <c r="C247" s="183" t="s">
        <v>1102</v>
      </c>
      <c r="D247" s="183" t="s">
        <v>157</v>
      </c>
      <c r="E247" s="184" t="s">
        <v>1526</v>
      </c>
      <c r="F247" s="185" t="s">
        <v>1527</v>
      </c>
      <c r="G247" s="186" t="s">
        <v>173</v>
      </c>
      <c r="H247" s="187">
        <v>15</v>
      </c>
      <c r="I247" s="188"/>
      <c r="J247" s="189">
        <f>ROUND(I247*H247,2)</f>
        <v>0</v>
      </c>
      <c r="K247" s="185" t="s">
        <v>161</v>
      </c>
      <c r="L247" s="36"/>
      <c r="M247" s="190" t="s">
        <v>1</v>
      </c>
      <c r="N247" s="191" t="s">
        <v>38</v>
      </c>
      <c r="O247" s="68"/>
      <c r="P247" s="192">
        <f>O247*H247</f>
        <v>0</v>
      </c>
      <c r="Q247" s="192">
        <v>2.0000000000000002E-5</v>
      </c>
      <c r="R247" s="192">
        <f>Q247*H247</f>
        <v>3.0000000000000003E-4</v>
      </c>
      <c r="S247" s="192">
        <v>0</v>
      </c>
      <c r="T247" s="193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4" t="s">
        <v>206</v>
      </c>
      <c r="AT247" s="194" t="s">
        <v>157</v>
      </c>
      <c r="AU247" s="194" t="s">
        <v>83</v>
      </c>
      <c r="AY247" s="14" t="s">
        <v>155</v>
      </c>
      <c r="BE247" s="195">
        <f>IF(N247="základní",J247,0)</f>
        <v>0</v>
      </c>
      <c r="BF247" s="195">
        <f>IF(N247="snížená",J247,0)</f>
        <v>0</v>
      </c>
      <c r="BG247" s="195">
        <f>IF(N247="zákl. přenesená",J247,0)</f>
        <v>0</v>
      </c>
      <c r="BH247" s="195">
        <f>IF(N247="sníž. přenesená",J247,0)</f>
        <v>0</v>
      </c>
      <c r="BI247" s="195">
        <f>IF(N247="nulová",J247,0)</f>
        <v>0</v>
      </c>
      <c r="BJ247" s="14" t="s">
        <v>81</v>
      </c>
      <c r="BK247" s="195">
        <f>ROUND(I247*H247,2)</f>
        <v>0</v>
      </c>
      <c r="BL247" s="14" t="s">
        <v>206</v>
      </c>
      <c r="BM247" s="194" t="s">
        <v>1528</v>
      </c>
    </row>
    <row r="248" spans="1:65" s="2" customFormat="1">
      <c r="A248" s="31"/>
      <c r="B248" s="32"/>
      <c r="C248" s="33"/>
      <c r="D248" s="196" t="s">
        <v>163</v>
      </c>
      <c r="E248" s="33"/>
      <c r="F248" s="197" t="s">
        <v>1529</v>
      </c>
      <c r="G248" s="33"/>
      <c r="H248" s="33"/>
      <c r="I248" s="198"/>
      <c r="J248" s="33"/>
      <c r="K248" s="33"/>
      <c r="L248" s="36"/>
      <c r="M248" s="199"/>
      <c r="N248" s="200"/>
      <c r="O248" s="68"/>
      <c r="P248" s="68"/>
      <c r="Q248" s="68"/>
      <c r="R248" s="68"/>
      <c r="S248" s="68"/>
      <c r="T248" s="69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T248" s="14" t="s">
        <v>163</v>
      </c>
      <c r="AU248" s="14" t="s">
        <v>83</v>
      </c>
    </row>
    <row r="249" spans="1:65" s="2" customFormat="1" ht="24.2" customHeight="1">
      <c r="A249" s="31"/>
      <c r="B249" s="32"/>
      <c r="C249" s="183" t="s">
        <v>822</v>
      </c>
      <c r="D249" s="183" t="s">
        <v>157</v>
      </c>
      <c r="E249" s="184" t="s">
        <v>1530</v>
      </c>
      <c r="F249" s="185" t="s">
        <v>1531</v>
      </c>
      <c r="G249" s="186" t="s">
        <v>173</v>
      </c>
      <c r="H249" s="187">
        <v>10</v>
      </c>
      <c r="I249" s="188"/>
      <c r="J249" s="189">
        <f>ROUND(I249*H249,2)</f>
        <v>0</v>
      </c>
      <c r="K249" s="185" t="s">
        <v>161</v>
      </c>
      <c r="L249" s="36"/>
      <c r="M249" s="190" t="s">
        <v>1</v>
      </c>
      <c r="N249" s="191" t="s">
        <v>38</v>
      </c>
      <c r="O249" s="68"/>
      <c r="P249" s="192">
        <f>O249*H249</f>
        <v>0</v>
      </c>
      <c r="Q249" s="192">
        <v>4.0000000000000003E-5</v>
      </c>
      <c r="R249" s="192">
        <f>Q249*H249</f>
        <v>4.0000000000000002E-4</v>
      </c>
      <c r="S249" s="192">
        <v>0</v>
      </c>
      <c r="T249" s="193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4" t="s">
        <v>206</v>
      </c>
      <c r="AT249" s="194" t="s">
        <v>157</v>
      </c>
      <c r="AU249" s="194" t="s">
        <v>83</v>
      </c>
      <c r="AY249" s="14" t="s">
        <v>155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14" t="s">
        <v>81</v>
      </c>
      <c r="BK249" s="195">
        <f>ROUND(I249*H249,2)</f>
        <v>0</v>
      </c>
      <c r="BL249" s="14" t="s">
        <v>206</v>
      </c>
      <c r="BM249" s="194" t="s">
        <v>1532</v>
      </c>
    </row>
    <row r="250" spans="1:65" s="2" customFormat="1">
      <c r="A250" s="31"/>
      <c r="B250" s="32"/>
      <c r="C250" s="33"/>
      <c r="D250" s="196" t="s">
        <v>163</v>
      </c>
      <c r="E250" s="33"/>
      <c r="F250" s="197" t="s">
        <v>1533</v>
      </c>
      <c r="G250" s="33"/>
      <c r="H250" s="33"/>
      <c r="I250" s="198"/>
      <c r="J250" s="33"/>
      <c r="K250" s="33"/>
      <c r="L250" s="36"/>
      <c r="M250" s="199"/>
      <c r="N250" s="200"/>
      <c r="O250" s="68"/>
      <c r="P250" s="68"/>
      <c r="Q250" s="68"/>
      <c r="R250" s="68"/>
      <c r="S250" s="68"/>
      <c r="T250" s="69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T250" s="14" t="s">
        <v>163</v>
      </c>
      <c r="AU250" s="14" t="s">
        <v>83</v>
      </c>
    </row>
    <row r="251" spans="1:65" s="2" customFormat="1" ht="24.2" customHeight="1">
      <c r="A251" s="31"/>
      <c r="B251" s="32"/>
      <c r="C251" s="183" t="s">
        <v>1109</v>
      </c>
      <c r="D251" s="183" t="s">
        <v>157</v>
      </c>
      <c r="E251" s="184" t="s">
        <v>1534</v>
      </c>
      <c r="F251" s="185" t="s">
        <v>1535</v>
      </c>
      <c r="G251" s="186" t="s">
        <v>173</v>
      </c>
      <c r="H251" s="187">
        <v>7</v>
      </c>
      <c r="I251" s="188"/>
      <c r="J251" s="189">
        <f>ROUND(I251*H251,2)</f>
        <v>0</v>
      </c>
      <c r="K251" s="185" t="s">
        <v>161</v>
      </c>
      <c r="L251" s="36"/>
      <c r="M251" s="190" t="s">
        <v>1</v>
      </c>
      <c r="N251" s="191" t="s">
        <v>38</v>
      </c>
      <c r="O251" s="68"/>
      <c r="P251" s="192">
        <f>O251*H251</f>
        <v>0</v>
      </c>
      <c r="Q251" s="192">
        <v>6.0000000000000002E-5</v>
      </c>
      <c r="R251" s="192">
        <f>Q251*H251</f>
        <v>4.2000000000000002E-4</v>
      </c>
      <c r="S251" s="192">
        <v>0</v>
      </c>
      <c r="T251" s="193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4" t="s">
        <v>206</v>
      </c>
      <c r="AT251" s="194" t="s">
        <v>157</v>
      </c>
      <c r="AU251" s="194" t="s">
        <v>83</v>
      </c>
      <c r="AY251" s="14" t="s">
        <v>155</v>
      </c>
      <c r="BE251" s="195">
        <f>IF(N251="základní",J251,0)</f>
        <v>0</v>
      </c>
      <c r="BF251" s="195">
        <f>IF(N251="snížená",J251,0)</f>
        <v>0</v>
      </c>
      <c r="BG251" s="195">
        <f>IF(N251="zákl. přenesená",J251,0)</f>
        <v>0</v>
      </c>
      <c r="BH251" s="195">
        <f>IF(N251="sníž. přenesená",J251,0)</f>
        <v>0</v>
      </c>
      <c r="BI251" s="195">
        <f>IF(N251="nulová",J251,0)</f>
        <v>0</v>
      </c>
      <c r="BJ251" s="14" t="s">
        <v>81</v>
      </c>
      <c r="BK251" s="195">
        <f>ROUND(I251*H251,2)</f>
        <v>0</v>
      </c>
      <c r="BL251" s="14" t="s">
        <v>206</v>
      </c>
      <c r="BM251" s="194" t="s">
        <v>1536</v>
      </c>
    </row>
    <row r="252" spans="1:65" s="2" customFormat="1">
      <c r="A252" s="31"/>
      <c r="B252" s="32"/>
      <c r="C252" s="33"/>
      <c r="D252" s="196" t="s">
        <v>163</v>
      </c>
      <c r="E252" s="33"/>
      <c r="F252" s="197" t="s">
        <v>1537</v>
      </c>
      <c r="G252" s="33"/>
      <c r="H252" s="33"/>
      <c r="I252" s="198"/>
      <c r="J252" s="33"/>
      <c r="K252" s="33"/>
      <c r="L252" s="36"/>
      <c r="M252" s="199"/>
      <c r="N252" s="200"/>
      <c r="O252" s="68"/>
      <c r="P252" s="68"/>
      <c r="Q252" s="68"/>
      <c r="R252" s="68"/>
      <c r="S252" s="68"/>
      <c r="T252" s="69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T252" s="14" t="s">
        <v>163</v>
      </c>
      <c r="AU252" s="14" t="s">
        <v>83</v>
      </c>
    </row>
    <row r="253" spans="1:65" s="2" customFormat="1" ht="24.2" customHeight="1">
      <c r="A253" s="31"/>
      <c r="B253" s="32"/>
      <c r="C253" s="183" t="s">
        <v>827</v>
      </c>
      <c r="D253" s="183" t="s">
        <v>157</v>
      </c>
      <c r="E253" s="184" t="s">
        <v>1538</v>
      </c>
      <c r="F253" s="185" t="s">
        <v>1539</v>
      </c>
      <c r="G253" s="186" t="s">
        <v>173</v>
      </c>
      <c r="H253" s="187">
        <v>30</v>
      </c>
      <c r="I253" s="188"/>
      <c r="J253" s="189">
        <f>ROUND(I253*H253,2)</f>
        <v>0</v>
      </c>
      <c r="K253" s="185" t="s">
        <v>161</v>
      </c>
      <c r="L253" s="36"/>
      <c r="M253" s="190" t="s">
        <v>1</v>
      </c>
      <c r="N253" s="191" t="s">
        <v>38</v>
      </c>
      <c r="O253" s="68"/>
      <c r="P253" s="192">
        <f>O253*H253</f>
        <v>0</v>
      </c>
      <c r="Q253" s="192">
        <v>8.0000000000000007E-5</v>
      </c>
      <c r="R253" s="192">
        <f>Q253*H253</f>
        <v>2.4000000000000002E-3</v>
      </c>
      <c r="S253" s="192">
        <v>0</v>
      </c>
      <c r="T253" s="193">
        <f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94" t="s">
        <v>206</v>
      </c>
      <c r="AT253" s="194" t="s">
        <v>157</v>
      </c>
      <c r="AU253" s="194" t="s">
        <v>83</v>
      </c>
      <c r="AY253" s="14" t="s">
        <v>155</v>
      </c>
      <c r="BE253" s="195">
        <f>IF(N253="základní",J253,0)</f>
        <v>0</v>
      </c>
      <c r="BF253" s="195">
        <f>IF(N253="snížená",J253,0)</f>
        <v>0</v>
      </c>
      <c r="BG253" s="195">
        <f>IF(N253="zákl. přenesená",J253,0)</f>
        <v>0</v>
      </c>
      <c r="BH253" s="195">
        <f>IF(N253="sníž. přenesená",J253,0)</f>
        <v>0</v>
      </c>
      <c r="BI253" s="195">
        <f>IF(N253="nulová",J253,0)</f>
        <v>0</v>
      </c>
      <c r="BJ253" s="14" t="s">
        <v>81</v>
      </c>
      <c r="BK253" s="195">
        <f>ROUND(I253*H253,2)</f>
        <v>0</v>
      </c>
      <c r="BL253" s="14" t="s">
        <v>206</v>
      </c>
      <c r="BM253" s="194" t="s">
        <v>1540</v>
      </c>
    </row>
    <row r="254" spans="1:65" s="2" customFormat="1">
      <c r="A254" s="31"/>
      <c r="B254" s="32"/>
      <c r="C254" s="33"/>
      <c r="D254" s="196" t="s">
        <v>163</v>
      </c>
      <c r="E254" s="33"/>
      <c r="F254" s="197" t="s">
        <v>1541</v>
      </c>
      <c r="G254" s="33"/>
      <c r="H254" s="33"/>
      <c r="I254" s="198"/>
      <c r="J254" s="33"/>
      <c r="K254" s="33"/>
      <c r="L254" s="36"/>
      <c r="M254" s="199"/>
      <c r="N254" s="200"/>
      <c r="O254" s="68"/>
      <c r="P254" s="68"/>
      <c r="Q254" s="68"/>
      <c r="R254" s="68"/>
      <c r="S254" s="68"/>
      <c r="T254" s="69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T254" s="14" t="s">
        <v>163</v>
      </c>
      <c r="AU254" s="14" t="s">
        <v>83</v>
      </c>
    </row>
    <row r="255" spans="1:65" s="12" customFormat="1" ht="25.9" customHeight="1">
      <c r="B255" s="167"/>
      <c r="C255" s="168"/>
      <c r="D255" s="169" t="s">
        <v>72</v>
      </c>
      <c r="E255" s="170" t="s">
        <v>232</v>
      </c>
      <c r="F255" s="170" t="s">
        <v>419</v>
      </c>
      <c r="G255" s="168"/>
      <c r="H255" s="168"/>
      <c r="I255" s="171"/>
      <c r="J255" s="172">
        <f>BK255</f>
        <v>0</v>
      </c>
      <c r="K255" s="168"/>
      <c r="L255" s="173"/>
      <c r="M255" s="174"/>
      <c r="N255" s="175"/>
      <c r="O255" s="175"/>
      <c r="P255" s="176">
        <f>P256</f>
        <v>0</v>
      </c>
      <c r="Q255" s="175"/>
      <c r="R255" s="176">
        <f>R256</f>
        <v>0</v>
      </c>
      <c r="S255" s="175"/>
      <c r="T255" s="177">
        <f>T256</f>
        <v>0</v>
      </c>
      <c r="AR255" s="178" t="s">
        <v>170</v>
      </c>
      <c r="AT255" s="179" t="s">
        <v>72</v>
      </c>
      <c r="AU255" s="179" t="s">
        <v>73</v>
      </c>
      <c r="AY255" s="178" t="s">
        <v>155</v>
      </c>
      <c r="BK255" s="180">
        <f>BK256</f>
        <v>0</v>
      </c>
    </row>
    <row r="256" spans="1:65" s="12" customFormat="1" ht="22.9" customHeight="1">
      <c r="B256" s="167"/>
      <c r="C256" s="168"/>
      <c r="D256" s="169" t="s">
        <v>72</v>
      </c>
      <c r="E256" s="181" t="s">
        <v>536</v>
      </c>
      <c r="F256" s="181" t="s">
        <v>537</v>
      </c>
      <c r="G256" s="168"/>
      <c r="H256" s="168"/>
      <c r="I256" s="171"/>
      <c r="J256" s="182">
        <f>BK256</f>
        <v>0</v>
      </c>
      <c r="K256" s="168"/>
      <c r="L256" s="173"/>
      <c r="M256" s="174"/>
      <c r="N256" s="175"/>
      <c r="O256" s="175"/>
      <c r="P256" s="176">
        <f>SUM(P257:P323)</f>
        <v>0</v>
      </c>
      <c r="Q256" s="175"/>
      <c r="R256" s="176">
        <f>SUM(R257:R323)</f>
        <v>0</v>
      </c>
      <c r="S256" s="175"/>
      <c r="T256" s="177">
        <f>SUM(T257:T323)</f>
        <v>0</v>
      </c>
      <c r="AR256" s="178" t="s">
        <v>170</v>
      </c>
      <c r="AT256" s="179" t="s">
        <v>72</v>
      </c>
      <c r="AU256" s="179" t="s">
        <v>81</v>
      </c>
      <c r="AY256" s="178" t="s">
        <v>155</v>
      </c>
      <c r="BK256" s="180">
        <f>SUM(BK257:BK323)</f>
        <v>0</v>
      </c>
    </row>
    <row r="257" spans="1:65" s="2" customFormat="1" ht="21.75" customHeight="1">
      <c r="A257" s="31"/>
      <c r="B257" s="32"/>
      <c r="C257" s="183" t="s">
        <v>222</v>
      </c>
      <c r="D257" s="183" t="s">
        <v>157</v>
      </c>
      <c r="E257" s="184" t="s">
        <v>1542</v>
      </c>
      <c r="F257" s="185" t="s">
        <v>1543</v>
      </c>
      <c r="G257" s="186" t="s">
        <v>290</v>
      </c>
      <c r="H257" s="187">
        <v>23</v>
      </c>
      <c r="I257" s="188"/>
      <c r="J257" s="189">
        <f>ROUND(I257*H257,2)</f>
        <v>0</v>
      </c>
      <c r="K257" s="185" t="s">
        <v>161</v>
      </c>
      <c r="L257" s="36"/>
      <c r="M257" s="190" t="s">
        <v>1</v>
      </c>
      <c r="N257" s="191" t="s">
        <v>38</v>
      </c>
      <c r="O257" s="68"/>
      <c r="P257" s="192">
        <f>O257*H257</f>
        <v>0</v>
      </c>
      <c r="Q257" s="192">
        <v>0</v>
      </c>
      <c r="R257" s="192">
        <f>Q257*H257</f>
        <v>0</v>
      </c>
      <c r="S257" s="192">
        <v>0</v>
      </c>
      <c r="T257" s="193">
        <f>S257*H257</f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94" t="s">
        <v>255</v>
      </c>
      <c r="AT257" s="194" t="s">
        <v>157</v>
      </c>
      <c r="AU257" s="194" t="s">
        <v>83</v>
      </c>
      <c r="AY257" s="14" t="s">
        <v>155</v>
      </c>
      <c r="BE257" s="195">
        <f>IF(N257="základní",J257,0)</f>
        <v>0</v>
      </c>
      <c r="BF257" s="195">
        <f>IF(N257="snížená",J257,0)</f>
        <v>0</v>
      </c>
      <c r="BG257" s="195">
        <f>IF(N257="zákl. přenesená",J257,0)</f>
        <v>0</v>
      </c>
      <c r="BH257" s="195">
        <f>IF(N257="sníž. přenesená",J257,0)</f>
        <v>0</v>
      </c>
      <c r="BI257" s="195">
        <f>IF(N257="nulová",J257,0)</f>
        <v>0</v>
      </c>
      <c r="BJ257" s="14" t="s">
        <v>81</v>
      </c>
      <c r="BK257" s="195">
        <f>ROUND(I257*H257,2)</f>
        <v>0</v>
      </c>
      <c r="BL257" s="14" t="s">
        <v>255</v>
      </c>
      <c r="BM257" s="194" t="s">
        <v>836</v>
      </c>
    </row>
    <row r="258" spans="1:65" s="2" customFormat="1">
      <c r="A258" s="31"/>
      <c r="B258" s="32"/>
      <c r="C258" s="33"/>
      <c r="D258" s="196" t="s">
        <v>163</v>
      </c>
      <c r="E258" s="33"/>
      <c r="F258" s="197" t="s">
        <v>1544</v>
      </c>
      <c r="G258" s="33"/>
      <c r="H258" s="33"/>
      <c r="I258" s="198"/>
      <c r="J258" s="33"/>
      <c r="K258" s="33"/>
      <c r="L258" s="36"/>
      <c r="M258" s="199"/>
      <c r="N258" s="200"/>
      <c r="O258" s="68"/>
      <c r="P258" s="68"/>
      <c r="Q258" s="68"/>
      <c r="R258" s="68"/>
      <c r="S258" s="68"/>
      <c r="T258" s="69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T258" s="14" t="s">
        <v>163</v>
      </c>
      <c r="AU258" s="14" t="s">
        <v>83</v>
      </c>
    </row>
    <row r="259" spans="1:65" s="2" customFormat="1" ht="21.75" customHeight="1">
      <c r="A259" s="31"/>
      <c r="B259" s="32"/>
      <c r="C259" s="183" t="s">
        <v>838</v>
      </c>
      <c r="D259" s="183" t="s">
        <v>157</v>
      </c>
      <c r="E259" s="184" t="s">
        <v>1545</v>
      </c>
      <c r="F259" s="185" t="s">
        <v>1546</v>
      </c>
      <c r="G259" s="186" t="s">
        <v>290</v>
      </c>
      <c r="H259" s="187">
        <v>19</v>
      </c>
      <c r="I259" s="188"/>
      <c r="J259" s="189">
        <f>ROUND(I259*H259,2)</f>
        <v>0</v>
      </c>
      <c r="K259" s="185" t="s">
        <v>161</v>
      </c>
      <c r="L259" s="36"/>
      <c r="M259" s="190" t="s">
        <v>1</v>
      </c>
      <c r="N259" s="191" t="s">
        <v>38</v>
      </c>
      <c r="O259" s="68"/>
      <c r="P259" s="192">
        <f>O259*H259</f>
        <v>0</v>
      </c>
      <c r="Q259" s="192">
        <v>0</v>
      </c>
      <c r="R259" s="192">
        <f>Q259*H259</f>
        <v>0</v>
      </c>
      <c r="S259" s="192">
        <v>0</v>
      </c>
      <c r="T259" s="193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94" t="s">
        <v>255</v>
      </c>
      <c r="AT259" s="194" t="s">
        <v>157</v>
      </c>
      <c r="AU259" s="194" t="s">
        <v>83</v>
      </c>
      <c r="AY259" s="14" t="s">
        <v>155</v>
      </c>
      <c r="BE259" s="195">
        <f>IF(N259="základní",J259,0)</f>
        <v>0</v>
      </c>
      <c r="BF259" s="195">
        <f>IF(N259="snížená",J259,0)</f>
        <v>0</v>
      </c>
      <c r="BG259" s="195">
        <f>IF(N259="zákl. přenesená",J259,0)</f>
        <v>0</v>
      </c>
      <c r="BH259" s="195">
        <f>IF(N259="sníž. přenesená",J259,0)</f>
        <v>0</v>
      </c>
      <c r="BI259" s="195">
        <f>IF(N259="nulová",J259,0)</f>
        <v>0</v>
      </c>
      <c r="BJ259" s="14" t="s">
        <v>81</v>
      </c>
      <c r="BK259" s="195">
        <f>ROUND(I259*H259,2)</f>
        <v>0</v>
      </c>
      <c r="BL259" s="14" t="s">
        <v>255</v>
      </c>
      <c r="BM259" s="194" t="s">
        <v>841</v>
      </c>
    </row>
    <row r="260" spans="1:65" s="2" customFormat="1">
      <c r="A260" s="31"/>
      <c r="B260" s="32"/>
      <c r="C260" s="33"/>
      <c r="D260" s="196" t="s">
        <v>163</v>
      </c>
      <c r="E260" s="33"/>
      <c r="F260" s="197" t="s">
        <v>1547</v>
      </c>
      <c r="G260" s="33"/>
      <c r="H260" s="33"/>
      <c r="I260" s="198"/>
      <c r="J260" s="33"/>
      <c r="K260" s="33"/>
      <c r="L260" s="36"/>
      <c r="M260" s="199"/>
      <c r="N260" s="200"/>
      <c r="O260" s="68"/>
      <c r="P260" s="68"/>
      <c r="Q260" s="68"/>
      <c r="R260" s="68"/>
      <c r="S260" s="68"/>
      <c r="T260" s="69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T260" s="14" t="s">
        <v>163</v>
      </c>
      <c r="AU260" s="14" t="s">
        <v>83</v>
      </c>
    </row>
    <row r="261" spans="1:65" s="2" customFormat="1" ht="21.75" customHeight="1">
      <c r="A261" s="31"/>
      <c r="B261" s="32"/>
      <c r="C261" s="183" t="s">
        <v>362</v>
      </c>
      <c r="D261" s="183" t="s">
        <v>157</v>
      </c>
      <c r="E261" s="184" t="s">
        <v>1548</v>
      </c>
      <c r="F261" s="185" t="s">
        <v>1549</v>
      </c>
      <c r="G261" s="186" t="s">
        <v>290</v>
      </c>
      <c r="H261" s="187">
        <v>2</v>
      </c>
      <c r="I261" s="188"/>
      <c r="J261" s="189">
        <f>ROUND(I261*H261,2)</f>
        <v>0</v>
      </c>
      <c r="K261" s="185" t="s">
        <v>161</v>
      </c>
      <c r="L261" s="36"/>
      <c r="M261" s="190" t="s">
        <v>1</v>
      </c>
      <c r="N261" s="191" t="s">
        <v>38</v>
      </c>
      <c r="O261" s="68"/>
      <c r="P261" s="192">
        <f>O261*H261</f>
        <v>0</v>
      </c>
      <c r="Q261" s="192">
        <v>0</v>
      </c>
      <c r="R261" s="192">
        <f>Q261*H261</f>
        <v>0</v>
      </c>
      <c r="S261" s="192">
        <v>0</v>
      </c>
      <c r="T261" s="193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94" t="s">
        <v>255</v>
      </c>
      <c r="AT261" s="194" t="s">
        <v>157</v>
      </c>
      <c r="AU261" s="194" t="s">
        <v>83</v>
      </c>
      <c r="AY261" s="14" t="s">
        <v>155</v>
      </c>
      <c r="BE261" s="195">
        <f>IF(N261="základní",J261,0)</f>
        <v>0</v>
      </c>
      <c r="BF261" s="195">
        <f>IF(N261="snížená",J261,0)</f>
        <v>0</v>
      </c>
      <c r="BG261" s="195">
        <f>IF(N261="zákl. přenesená",J261,0)</f>
        <v>0</v>
      </c>
      <c r="BH261" s="195">
        <f>IF(N261="sníž. přenesená",J261,0)</f>
        <v>0</v>
      </c>
      <c r="BI261" s="195">
        <f>IF(N261="nulová",J261,0)</f>
        <v>0</v>
      </c>
      <c r="BJ261" s="14" t="s">
        <v>81</v>
      </c>
      <c r="BK261" s="195">
        <f>ROUND(I261*H261,2)</f>
        <v>0</v>
      </c>
      <c r="BL261" s="14" t="s">
        <v>255</v>
      </c>
      <c r="BM261" s="194" t="s">
        <v>845</v>
      </c>
    </row>
    <row r="262" spans="1:65" s="2" customFormat="1">
      <c r="A262" s="31"/>
      <c r="B262" s="32"/>
      <c r="C262" s="33"/>
      <c r="D262" s="196" t="s">
        <v>163</v>
      </c>
      <c r="E262" s="33"/>
      <c r="F262" s="197" t="s">
        <v>1550</v>
      </c>
      <c r="G262" s="33"/>
      <c r="H262" s="33"/>
      <c r="I262" s="198"/>
      <c r="J262" s="33"/>
      <c r="K262" s="33"/>
      <c r="L262" s="36"/>
      <c r="M262" s="199"/>
      <c r="N262" s="200"/>
      <c r="O262" s="68"/>
      <c r="P262" s="68"/>
      <c r="Q262" s="68"/>
      <c r="R262" s="68"/>
      <c r="S262" s="68"/>
      <c r="T262" s="69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T262" s="14" t="s">
        <v>163</v>
      </c>
      <c r="AU262" s="14" t="s">
        <v>83</v>
      </c>
    </row>
    <row r="263" spans="1:65" s="2" customFormat="1" ht="21.75" customHeight="1">
      <c r="A263" s="31"/>
      <c r="B263" s="32"/>
      <c r="C263" s="183" t="s">
        <v>847</v>
      </c>
      <c r="D263" s="183" t="s">
        <v>157</v>
      </c>
      <c r="E263" s="184" t="s">
        <v>1551</v>
      </c>
      <c r="F263" s="185" t="s">
        <v>1552</v>
      </c>
      <c r="G263" s="186" t="s">
        <v>290</v>
      </c>
      <c r="H263" s="187">
        <v>5</v>
      </c>
      <c r="I263" s="188"/>
      <c r="J263" s="189">
        <f>ROUND(I263*H263,2)</f>
        <v>0</v>
      </c>
      <c r="K263" s="185" t="s">
        <v>161</v>
      </c>
      <c r="L263" s="36"/>
      <c r="M263" s="190" t="s">
        <v>1</v>
      </c>
      <c r="N263" s="191" t="s">
        <v>38</v>
      </c>
      <c r="O263" s="68"/>
      <c r="P263" s="192">
        <f>O263*H263</f>
        <v>0</v>
      </c>
      <c r="Q263" s="192">
        <v>0</v>
      </c>
      <c r="R263" s="192">
        <f>Q263*H263</f>
        <v>0</v>
      </c>
      <c r="S263" s="192">
        <v>0</v>
      </c>
      <c r="T263" s="193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94" t="s">
        <v>255</v>
      </c>
      <c r="AT263" s="194" t="s">
        <v>157</v>
      </c>
      <c r="AU263" s="194" t="s">
        <v>83</v>
      </c>
      <c r="AY263" s="14" t="s">
        <v>155</v>
      </c>
      <c r="BE263" s="195">
        <f>IF(N263="základní",J263,0)</f>
        <v>0</v>
      </c>
      <c r="BF263" s="195">
        <f>IF(N263="snížená",J263,0)</f>
        <v>0</v>
      </c>
      <c r="BG263" s="195">
        <f>IF(N263="zákl. přenesená",J263,0)</f>
        <v>0</v>
      </c>
      <c r="BH263" s="195">
        <f>IF(N263="sníž. přenesená",J263,0)</f>
        <v>0</v>
      </c>
      <c r="BI263" s="195">
        <f>IF(N263="nulová",J263,0)</f>
        <v>0</v>
      </c>
      <c r="BJ263" s="14" t="s">
        <v>81</v>
      </c>
      <c r="BK263" s="195">
        <f>ROUND(I263*H263,2)</f>
        <v>0</v>
      </c>
      <c r="BL263" s="14" t="s">
        <v>255</v>
      </c>
      <c r="BM263" s="194" t="s">
        <v>850</v>
      </c>
    </row>
    <row r="264" spans="1:65" s="2" customFormat="1">
      <c r="A264" s="31"/>
      <c r="B264" s="32"/>
      <c r="C264" s="33"/>
      <c r="D264" s="196" t="s">
        <v>163</v>
      </c>
      <c r="E264" s="33"/>
      <c r="F264" s="197" t="s">
        <v>1553</v>
      </c>
      <c r="G264" s="33"/>
      <c r="H264" s="33"/>
      <c r="I264" s="198"/>
      <c r="J264" s="33"/>
      <c r="K264" s="33"/>
      <c r="L264" s="36"/>
      <c r="M264" s="199"/>
      <c r="N264" s="200"/>
      <c r="O264" s="68"/>
      <c r="P264" s="68"/>
      <c r="Q264" s="68"/>
      <c r="R264" s="68"/>
      <c r="S264" s="68"/>
      <c r="T264" s="69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T264" s="14" t="s">
        <v>163</v>
      </c>
      <c r="AU264" s="14" t="s">
        <v>83</v>
      </c>
    </row>
    <row r="265" spans="1:65" s="2" customFormat="1" ht="33" customHeight="1">
      <c r="A265" s="31"/>
      <c r="B265" s="32"/>
      <c r="C265" s="183" t="s">
        <v>366</v>
      </c>
      <c r="D265" s="183" t="s">
        <v>157</v>
      </c>
      <c r="E265" s="184" t="s">
        <v>1554</v>
      </c>
      <c r="F265" s="185" t="s">
        <v>1555</v>
      </c>
      <c r="G265" s="186" t="s">
        <v>290</v>
      </c>
      <c r="H265" s="187">
        <v>2</v>
      </c>
      <c r="I265" s="188"/>
      <c r="J265" s="189">
        <f>ROUND(I265*H265,2)</f>
        <v>0</v>
      </c>
      <c r="K265" s="185" t="s">
        <v>161</v>
      </c>
      <c r="L265" s="36"/>
      <c r="M265" s="190" t="s">
        <v>1</v>
      </c>
      <c r="N265" s="191" t="s">
        <v>38</v>
      </c>
      <c r="O265" s="68"/>
      <c r="P265" s="192">
        <f>O265*H265</f>
        <v>0</v>
      </c>
      <c r="Q265" s="192">
        <v>0</v>
      </c>
      <c r="R265" s="192">
        <f>Q265*H265</f>
        <v>0</v>
      </c>
      <c r="S265" s="192">
        <v>0</v>
      </c>
      <c r="T265" s="193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94" t="s">
        <v>255</v>
      </c>
      <c r="AT265" s="194" t="s">
        <v>157</v>
      </c>
      <c r="AU265" s="194" t="s">
        <v>83</v>
      </c>
      <c r="AY265" s="14" t="s">
        <v>155</v>
      </c>
      <c r="BE265" s="195">
        <f>IF(N265="základní",J265,0)</f>
        <v>0</v>
      </c>
      <c r="BF265" s="195">
        <f>IF(N265="snížená",J265,0)</f>
        <v>0</v>
      </c>
      <c r="BG265" s="195">
        <f>IF(N265="zákl. přenesená",J265,0)</f>
        <v>0</v>
      </c>
      <c r="BH265" s="195">
        <f>IF(N265="sníž. přenesená",J265,0)</f>
        <v>0</v>
      </c>
      <c r="BI265" s="195">
        <f>IF(N265="nulová",J265,0)</f>
        <v>0</v>
      </c>
      <c r="BJ265" s="14" t="s">
        <v>81</v>
      </c>
      <c r="BK265" s="195">
        <f>ROUND(I265*H265,2)</f>
        <v>0</v>
      </c>
      <c r="BL265" s="14" t="s">
        <v>255</v>
      </c>
      <c r="BM265" s="194" t="s">
        <v>786</v>
      </c>
    </row>
    <row r="266" spans="1:65" s="2" customFormat="1">
      <c r="A266" s="31"/>
      <c r="B266" s="32"/>
      <c r="C266" s="33"/>
      <c r="D266" s="196" t="s">
        <v>163</v>
      </c>
      <c r="E266" s="33"/>
      <c r="F266" s="197" t="s">
        <v>1556</v>
      </c>
      <c r="G266" s="33"/>
      <c r="H266" s="33"/>
      <c r="I266" s="198"/>
      <c r="J266" s="33"/>
      <c r="K266" s="33"/>
      <c r="L266" s="36"/>
      <c r="M266" s="199"/>
      <c r="N266" s="200"/>
      <c r="O266" s="68"/>
      <c r="P266" s="68"/>
      <c r="Q266" s="68"/>
      <c r="R266" s="68"/>
      <c r="S266" s="68"/>
      <c r="T266" s="69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T266" s="14" t="s">
        <v>163</v>
      </c>
      <c r="AU266" s="14" t="s">
        <v>83</v>
      </c>
    </row>
    <row r="267" spans="1:65" s="2" customFormat="1" ht="24.2" customHeight="1">
      <c r="A267" s="31"/>
      <c r="B267" s="32"/>
      <c r="C267" s="203" t="s">
        <v>854</v>
      </c>
      <c r="D267" s="203" t="s">
        <v>232</v>
      </c>
      <c r="E267" s="204" t="s">
        <v>1557</v>
      </c>
      <c r="F267" s="205" t="s">
        <v>1558</v>
      </c>
      <c r="G267" s="206" t="s">
        <v>334</v>
      </c>
      <c r="H267" s="207">
        <v>2</v>
      </c>
      <c r="I267" s="208"/>
      <c r="J267" s="209">
        <f>ROUND(I267*H267,2)</f>
        <v>0</v>
      </c>
      <c r="K267" s="205" t="s">
        <v>1</v>
      </c>
      <c r="L267" s="210"/>
      <c r="M267" s="211" t="s">
        <v>1</v>
      </c>
      <c r="N267" s="212" t="s">
        <v>38</v>
      </c>
      <c r="O267" s="68"/>
      <c r="P267" s="192">
        <f>O267*H267</f>
        <v>0</v>
      </c>
      <c r="Q267" s="192">
        <v>0</v>
      </c>
      <c r="R267" s="192">
        <f>Q267*H267</f>
        <v>0</v>
      </c>
      <c r="S267" s="192">
        <v>0</v>
      </c>
      <c r="T267" s="193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94" t="s">
        <v>429</v>
      </c>
      <c r="AT267" s="194" t="s">
        <v>232</v>
      </c>
      <c r="AU267" s="194" t="s">
        <v>83</v>
      </c>
      <c r="AY267" s="14" t="s">
        <v>155</v>
      </c>
      <c r="BE267" s="195">
        <f>IF(N267="základní",J267,0)</f>
        <v>0</v>
      </c>
      <c r="BF267" s="195">
        <f>IF(N267="snížená",J267,0)</f>
        <v>0</v>
      </c>
      <c r="BG267" s="195">
        <f>IF(N267="zákl. přenesená",J267,0)</f>
        <v>0</v>
      </c>
      <c r="BH267" s="195">
        <f>IF(N267="sníž. přenesená",J267,0)</f>
        <v>0</v>
      </c>
      <c r="BI267" s="195">
        <f>IF(N267="nulová",J267,0)</f>
        <v>0</v>
      </c>
      <c r="BJ267" s="14" t="s">
        <v>81</v>
      </c>
      <c r="BK267" s="195">
        <f>ROUND(I267*H267,2)</f>
        <v>0</v>
      </c>
      <c r="BL267" s="14" t="s">
        <v>255</v>
      </c>
      <c r="BM267" s="194" t="s">
        <v>622</v>
      </c>
    </row>
    <row r="268" spans="1:65" s="2" customFormat="1" ht="33" customHeight="1">
      <c r="A268" s="31"/>
      <c r="B268" s="32"/>
      <c r="C268" s="183" t="s">
        <v>371</v>
      </c>
      <c r="D268" s="183" t="s">
        <v>157</v>
      </c>
      <c r="E268" s="184" t="s">
        <v>1559</v>
      </c>
      <c r="F268" s="185" t="s">
        <v>1560</v>
      </c>
      <c r="G268" s="186" t="s">
        <v>290</v>
      </c>
      <c r="H268" s="187">
        <v>36</v>
      </c>
      <c r="I268" s="188"/>
      <c r="J268" s="189">
        <f>ROUND(I268*H268,2)</f>
        <v>0</v>
      </c>
      <c r="K268" s="185" t="s">
        <v>161</v>
      </c>
      <c r="L268" s="36"/>
      <c r="M268" s="190" t="s">
        <v>1</v>
      </c>
      <c r="N268" s="191" t="s">
        <v>38</v>
      </c>
      <c r="O268" s="68"/>
      <c r="P268" s="192">
        <f>O268*H268</f>
        <v>0</v>
      </c>
      <c r="Q268" s="192">
        <v>0</v>
      </c>
      <c r="R268" s="192">
        <f>Q268*H268</f>
        <v>0</v>
      </c>
      <c r="S268" s="192">
        <v>0</v>
      </c>
      <c r="T268" s="193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94" t="s">
        <v>255</v>
      </c>
      <c r="AT268" s="194" t="s">
        <v>157</v>
      </c>
      <c r="AU268" s="194" t="s">
        <v>83</v>
      </c>
      <c r="AY268" s="14" t="s">
        <v>155</v>
      </c>
      <c r="BE268" s="195">
        <f>IF(N268="základní",J268,0)</f>
        <v>0</v>
      </c>
      <c r="BF268" s="195">
        <f>IF(N268="snížená",J268,0)</f>
        <v>0</v>
      </c>
      <c r="BG268" s="195">
        <f>IF(N268="zákl. přenesená",J268,0)</f>
        <v>0</v>
      </c>
      <c r="BH268" s="195">
        <f>IF(N268="sníž. přenesená",J268,0)</f>
        <v>0</v>
      </c>
      <c r="BI268" s="195">
        <f>IF(N268="nulová",J268,0)</f>
        <v>0</v>
      </c>
      <c r="BJ268" s="14" t="s">
        <v>81</v>
      </c>
      <c r="BK268" s="195">
        <f>ROUND(I268*H268,2)</f>
        <v>0</v>
      </c>
      <c r="BL268" s="14" t="s">
        <v>255</v>
      </c>
      <c r="BM268" s="194" t="s">
        <v>743</v>
      </c>
    </row>
    <row r="269" spans="1:65" s="2" customFormat="1">
      <c r="A269" s="31"/>
      <c r="B269" s="32"/>
      <c r="C269" s="33"/>
      <c r="D269" s="196" t="s">
        <v>163</v>
      </c>
      <c r="E269" s="33"/>
      <c r="F269" s="197" t="s">
        <v>1561</v>
      </c>
      <c r="G269" s="33"/>
      <c r="H269" s="33"/>
      <c r="I269" s="198"/>
      <c r="J269" s="33"/>
      <c r="K269" s="33"/>
      <c r="L269" s="36"/>
      <c r="M269" s="199"/>
      <c r="N269" s="200"/>
      <c r="O269" s="68"/>
      <c r="P269" s="68"/>
      <c r="Q269" s="68"/>
      <c r="R269" s="68"/>
      <c r="S269" s="68"/>
      <c r="T269" s="69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T269" s="14" t="s">
        <v>163</v>
      </c>
      <c r="AU269" s="14" t="s">
        <v>83</v>
      </c>
    </row>
    <row r="270" spans="1:65" s="2" customFormat="1" ht="24.2" customHeight="1">
      <c r="A270" s="31"/>
      <c r="B270" s="32"/>
      <c r="C270" s="203" t="s">
        <v>855</v>
      </c>
      <c r="D270" s="203" t="s">
        <v>232</v>
      </c>
      <c r="E270" s="204" t="s">
        <v>1562</v>
      </c>
      <c r="F270" s="205" t="s">
        <v>1563</v>
      </c>
      <c r="G270" s="206" t="s">
        <v>334</v>
      </c>
      <c r="H270" s="207">
        <v>32</v>
      </c>
      <c r="I270" s="208"/>
      <c r="J270" s="209">
        <f>ROUND(I270*H270,2)</f>
        <v>0</v>
      </c>
      <c r="K270" s="205" t="s">
        <v>1</v>
      </c>
      <c r="L270" s="210"/>
      <c r="M270" s="211" t="s">
        <v>1</v>
      </c>
      <c r="N270" s="212" t="s">
        <v>38</v>
      </c>
      <c r="O270" s="68"/>
      <c r="P270" s="192">
        <f>O270*H270</f>
        <v>0</v>
      </c>
      <c r="Q270" s="192">
        <v>0</v>
      </c>
      <c r="R270" s="192">
        <f>Q270*H270</f>
        <v>0</v>
      </c>
      <c r="S270" s="192">
        <v>0</v>
      </c>
      <c r="T270" s="193">
        <f>S270*H270</f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94" t="s">
        <v>429</v>
      </c>
      <c r="AT270" s="194" t="s">
        <v>232</v>
      </c>
      <c r="AU270" s="194" t="s">
        <v>83</v>
      </c>
      <c r="AY270" s="14" t="s">
        <v>155</v>
      </c>
      <c r="BE270" s="195">
        <f>IF(N270="základní",J270,0)</f>
        <v>0</v>
      </c>
      <c r="BF270" s="195">
        <f>IF(N270="snížená",J270,0)</f>
        <v>0</v>
      </c>
      <c r="BG270" s="195">
        <f>IF(N270="zákl. přenesená",J270,0)</f>
        <v>0</v>
      </c>
      <c r="BH270" s="195">
        <f>IF(N270="sníž. přenesená",J270,0)</f>
        <v>0</v>
      </c>
      <c r="BI270" s="195">
        <f>IF(N270="nulová",J270,0)</f>
        <v>0</v>
      </c>
      <c r="BJ270" s="14" t="s">
        <v>81</v>
      </c>
      <c r="BK270" s="195">
        <f>ROUND(I270*H270,2)</f>
        <v>0</v>
      </c>
      <c r="BL270" s="14" t="s">
        <v>255</v>
      </c>
      <c r="BM270" s="194" t="s">
        <v>736</v>
      </c>
    </row>
    <row r="271" spans="1:65" s="2" customFormat="1" ht="33" customHeight="1">
      <c r="A271" s="31"/>
      <c r="B271" s="32"/>
      <c r="C271" s="183" t="s">
        <v>375</v>
      </c>
      <c r="D271" s="183" t="s">
        <v>157</v>
      </c>
      <c r="E271" s="184" t="s">
        <v>1564</v>
      </c>
      <c r="F271" s="185" t="s">
        <v>1565</v>
      </c>
      <c r="G271" s="186" t="s">
        <v>290</v>
      </c>
      <c r="H271" s="187">
        <v>19</v>
      </c>
      <c r="I271" s="188"/>
      <c r="J271" s="189">
        <f>ROUND(I271*H271,2)</f>
        <v>0</v>
      </c>
      <c r="K271" s="185" t="s">
        <v>161</v>
      </c>
      <c r="L271" s="36"/>
      <c r="M271" s="190" t="s">
        <v>1</v>
      </c>
      <c r="N271" s="191" t="s">
        <v>38</v>
      </c>
      <c r="O271" s="68"/>
      <c r="P271" s="192">
        <f>O271*H271</f>
        <v>0</v>
      </c>
      <c r="Q271" s="192">
        <v>0</v>
      </c>
      <c r="R271" s="192">
        <f>Q271*H271</f>
        <v>0</v>
      </c>
      <c r="S271" s="192">
        <v>0</v>
      </c>
      <c r="T271" s="193">
        <f>S271*H271</f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94" t="s">
        <v>255</v>
      </c>
      <c r="AT271" s="194" t="s">
        <v>157</v>
      </c>
      <c r="AU271" s="194" t="s">
        <v>83</v>
      </c>
      <c r="AY271" s="14" t="s">
        <v>155</v>
      </c>
      <c r="BE271" s="195">
        <f>IF(N271="základní",J271,0)</f>
        <v>0</v>
      </c>
      <c r="BF271" s="195">
        <f>IF(N271="snížená",J271,0)</f>
        <v>0</v>
      </c>
      <c r="BG271" s="195">
        <f>IF(N271="zákl. přenesená",J271,0)</f>
        <v>0</v>
      </c>
      <c r="BH271" s="195">
        <f>IF(N271="sníž. přenesená",J271,0)</f>
        <v>0</v>
      </c>
      <c r="BI271" s="195">
        <f>IF(N271="nulová",J271,0)</f>
        <v>0</v>
      </c>
      <c r="BJ271" s="14" t="s">
        <v>81</v>
      </c>
      <c r="BK271" s="195">
        <f>ROUND(I271*H271,2)</f>
        <v>0</v>
      </c>
      <c r="BL271" s="14" t="s">
        <v>255</v>
      </c>
      <c r="BM271" s="194" t="s">
        <v>856</v>
      </c>
    </row>
    <row r="272" spans="1:65" s="2" customFormat="1">
      <c r="A272" s="31"/>
      <c r="B272" s="32"/>
      <c r="C272" s="33"/>
      <c r="D272" s="196" t="s">
        <v>163</v>
      </c>
      <c r="E272" s="33"/>
      <c r="F272" s="197" t="s">
        <v>1566</v>
      </c>
      <c r="G272" s="33"/>
      <c r="H272" s="33"/>
      <c r="I272" s="198"/>
      <c r="J272" s="33"/>
      <c r="K272" s="33"/>
      <c r="L272" s="36"/>
      <c r="M272" s="199"/>
      <c r="N272" s="200"/>
      <c r="O272" s="68"/>
      <c r="P272" s="68"/>
      <c r="Q272" s="68"/>
      <c r="R272" s="68"/>
      <c r="S272" s="68"/>
      <c r="T272" s="69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T272" s="14" t="s">
        <v>163</v>
      </c>
      <c r="AU272" s="14" t="s">
        <v>83</v>
      </c>
    </row>
    <row r="273" spans="1:65" s="2" customFormat="1" ht="39">
      <c r="A273" s="31"/>
      <c r="B273" s="32"/>
      <c r="C273" s="33"/>
      <c r="D273" s="201" t="s">
        <v>168</v>
      </c>
      <c r="E273" s="33"/>
      <c r="F273" s="202" t="s">
        <v>1567</v>
      </c>
      <c r="G273" s="33"/>
      <c r="H273" s="33"/>
      <c r="I273" s="198"/>
      <c r="J273" s="33"/>
      <c r="K273" s="33"/>
      <c r="L273" s="36"/>
      <c r="M273" s="199"/>
      <c r="N273" s="200"/>
      <c r="O273" s="68"/>
      <c r="P273" s="68"/>
      <c r="Q273" s="68"/>
      <c r="R273" s="68"/>
      <c r="S273" s="68"/>
      <c r="T273" s="69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T273" s="14" t="s">
        <v>168</v>
      </c>
      <c r="AU273" s="14" t="s">
        <v>83</v>
      </c>
    </row>
    <row r="274" spans="1:65" s="2" customFormat="1" ht="24.2" customHeight="1">
      <c r="A274" s="31"/>
      <c r="B274" s="32"/>
      <c r="C274" s="203" t="s">
        <v>857</v>
      </c>
      <c r="D274" s="203" t="s">
        <v>232</v>
      </c>
      <c r="E274" s="204" t="s">
        <v>1568</v>
      </c>
      <c r="F274" s="205" t="s">
        <v>1569</v>
      </c>
      <c r="G274" s="206" t="s">
        <v>334</v>
      </c>
      <c r="H274" s="207">
        <v>8</v>
      </c>
      <c r="I274" s="208"/>
      <c r="J274" s="209">
        <f>ROUND(I274*H274,2)</f>
        <v>0</v>
      </c>
      <c r="K274" s="205" t="s">
        <v>1</v>
      </c>
      <c r="L274" s="210"/>
      <c r="M274" s="211" t="s">
        <v>1</v>
      </c>
      <c r="N274" s="212" t="s">
        <v>38</v>
      </c>
      <c r="O274" s="68"/>
      <c r="P274" s="192">
        <f>O274*H274</f>
        <v>0</v>
      </c>
      <c r="Q274" s="192">
        <v>0</v>
      </c>
      <c r="R274" s="192">
        <f>Q274*H274</f>
        <v>0</v>
      </c>
      <c r="S274" s="192">
        <v>0</v>
      </c>
      <c r="T274" s="193">
        <f>S274*H274</f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94" t="s">
        <v>429</v>
      </c>
      <c r="AT274" s="194" t="s">
        <v>232</v>
      </c>
      <c r="AU274" s="194" t="s">
        <v>83</v>
      </c>
      <c r="AY274" s="14" t="s">
        <v>155</v>
      </c>
      <c r="BE274" s="195">
        <f>IF(N274="základní",J274,0)</f>
        <v>0</v>
      </c>
      <c r="BF274" s="195">
        <f>IF(N274="snížená",J274,0)</f>
        <v>0</v>
      </c>
      <c r="BG274" s="195">
        <f>IF(N274="zákl. přenesená",J274,0)</f>
        <v>0</v>
      </c>
      <c r="BH274" s="195">
        <f>IF(N274="sníž. přenesená",J274,0)</f>
        <v>0</v>
      </c>
      <c r="BI274" s="195">
        <f>IF(N274="nulová",J274,0)</f>
        <v>0</v>
      </c>
      <c r="BJ274" s="14" t="s">
        <v>81</v>
      </c>
      <c r="BK274" s="195">
        <f>ROUND(I274*H274,2)</f>
        <v>0</v>
      </c>
      <c r="BL274" s="14" t="s">
        <v>255</v>
      </c>
      <c r="BM274" s="194" t="s">
        <v>644</v>
      </c>
    </row>
    <row r="275" spans="1:65" s="2" customFormat="1" ht="19.5">
      <c r="A275" s="31"/>
      <c r="B275" s="32"/>
      <c r="C275" s="33"/>
      <c r="D275" s="201" t="s">
        <v>168</v>
      </c>
      <c r="E275" s="33"/>
      <c r="F275" s="202" t="s">
        <v>1570</v>
      </c>
      <c r="G275" s="33"/>
      <c r="H275" s="33"/>
      <c r="I275" s="198"/>
      <c r="J275" s="33"/>
      <c r="K275" s="33"/>
      <c r="L275" s="36"/>
      <c r="M275" s="199"/>
      <c r="N275" s="200"/>
      <c r="O275" s="68"/>
      <c r="P275" s="68"/>
      <c r="Q275" s="68"/>
      <c r="R275" s="68"/>
      <c r="S275" s="68"/>
      <c r="T275" s="69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T275" s="14" t="s">
        <v>168</v>
      </c>
      <c r="AU275" s="14" t="s">
        <v>83</v>
      </c>
    </row>
    <row r="276" spans="1:65" s="2" customFormat="1" ht="16.5" customHeight="1">
      <c r="A276" s="31"/>
      <c r="B276" s="32"/>
      <c r="C276" s="203" t="s">
        <v>380</v>
      </c>
      <c r="D276" s="203" t="s">
        <v>232</v>
      </c>
      <c r="E276" s="204" t="s">
        <v>1571</v>
      </c>
      <c r="F276" s="205" t="s">
        <v>1572</v>
      </c>
      <c r="G276" s="206" t="s">
        <v>290</v>
      </c>
      <c r="H276" s="207">
        <v>11</v>
      </c>
      <c r="I276" s="208"/>
      <c r="J276" s="209">
        <f>ROUND(I276*H276,2)</f>
        <v>0</v>
      </c>
      <c r="K276" s="205" t="s">
        <v>161</v>
      </c>
      <c r="L276" s="210"/>
      <c r="M276" s="211" t="s">
        <v>1</v>
      </c>
      <c r="N276" s="212" t="s">
        <v>38</v>
      </c>
      <c r="O276" s="68"/>
      <c r="P276" s="192">
        <f>O276*H276</f>
        <v>0</v>
      </c>
      <c r="Q276" s="192">
        <v>0</v>
      </c>
      <c r="R276" s="192">
        <f>Q276*H276</f>
        <v>0</v>
      </c>
      <c r="S276" s="192">
        <v>0</v>
      </c>
      <c r="T276" s="193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94" t="s">
        <v>429</v>
      </c>
      <c r="AT276" s="194" t="s">
        <v>232</v>
      </c>
      <c r="AU276" s="194" t="s">
        <v>83</v>
      </c>
      <c r="AY276" s="14" t="s">
        <v>155</v>
      </c>
      <c r="BE276" s="195">
        <f>IF(N276="základní",J276,0)</f>
        <v>0</v>
      </c>
      <c r="BF276" s="195">
        <f>IF(N276="snížená",J276,0)</f>
        <v>0</v>
      </c>
      <c r="BG276" s="195">
        <f>IF(N276="zákl. přenesená",J276,0)</f>
        <v>0</v>
      </c>
      <c r="BH276" s="195">
        <f>IF(N276="sníž. přenesená",J276,0)</f>
        <v>0</v>
      </c>
      <c r="BI276" s="195">
        <f>IF(N276="nulová",J276,0)</f>
        <v>0</v>
      </c>
      <c r="BJ276" s="14" t="s">
        <v>81</v>
      </c>
      <c r="BK276" s="195">
        <f>ROUND(I276*H276,2)</f>
        <v>0</v>
      </c>
      <c r="BL276" s="14" t="s">
        <v>255</v>
      </c>
      <c r="BM276" s="194" t="s">
        <v>863</v>
      </c>
    </row>
    <row r="277" spans="1:65" s="2" customFormat="1" ht="33" customHeight="1">
      <c r="A277" s="31"/>
      <c r="B277" s="32"/>
      <c r="C277" s="183" t="s">
        <v>865</v>
      </c>
      <c r="D277" s="183" t="s">
        <v>157</v>
      </c>
      <c r="E277" s="184" t="s">
        <v>1573</v>
      </c>
      <c r="F277" s="185" t="s">
        <v>1574</v>
      </c>
      <c r="G277" s="186" t="s">
        <v>290</v>
      </c>
      <c r="H277" s="187">
        <v>5</v>
      </c>
      <c r="I277" s="188"/>
      <c r="J277" s="189">
        <f>ROUND(I277*H277,2)</f>
        <v>0</v>
      </c>
      <c r="K277" s="185" t="s">
        <v>161</v>
      </c>
      <c r="L277" s="36"/>
      <c r="M277" s="190" t="s">
        <v>1</v>
      </c>
      <c r="N277" s="191" t="s">
        <v>38</v>
      </c>
      <c r="O277" s="68"/>
      <c r="P277" s="192">
        <f>O277*H277</f>
        <v>0</v>
      </c>
      <c r="Q277" s="192">
        <v>0</v>
      </c>
      <c r="R277" s="192">
        <f>Q277*H277</f>
        <v>0</v>
      </c>
      <c r="S277" s="192">
        <v>0</v>
      </c>
      <c r="T277" s="193">
        <f>S277*H277</f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94" t="s">
        <v>255</v>
      </c>
      <c r="AT277" s="194" t="s">
        <v>157</v>
      </c>
      <c r="AU277" s="194" t="s">
        <v>83</v>
      </c>
      <c r="AY277" s="14" t="s">
        <v>155</v>
      </c>
      <c r="BE277" s="195">
        <f>IF(N277="základní",J277,0)</f>
        <v>0</v>
      </c>
      <c r="BF277" s="195">
        <f>IF(N277="snížená",J277,0)</f>
        <v>0</v>
      </c>
      <c r="BG277" s="195">
        <f>IF(N277="zákl. přenesená",J277,0)</f>
        <v>0</v>
      </c>
      <c r="BH277" s="195">
        <f>IF(N277="sníž. přenesená",J277,0)</f>
        <v>0</v>
      </c>
      <c r="BI277" s="195">
        <f>IF(N277="nulová",J277,0)</f>
        <v>0</v>
      </c>
      <c r="BJ277" s="14" t="s">
        <v>81</v>
      </c>
      <c r="BK277" s="195">
        <f>ROUND(I277*H277,2)</f>
        <v>0</v>
      </c>
      <c r="BL277" s="14" t="s">
        <v>255</v>
      </c>
      <c r="BM277" s="194" t="s">
        <v>868</v>
      </c>
    </row>
    <row r="278" spans="1:65" s="2" customFormat="1">
      <c r="A278" s="31"/>
      <c r="B278" s="32"/>
      <c r="C278" s="33"/>
      <c r="D278" s="196" t="s">
        <v>163</v>
      </c>
      <c r="E278" s="33"/>
      <c r="F278" s="197" t="s">
        <v>1575</v>
      </c>
      <c r="G278" s="33"/>
      <c r="H278" s="33"/>
      <c r="I278" s="198"/>
      <c r="J278" s="33"/>
      <c r="K278" s="33"/>
      <c r="L278" s="36"/>
      <c r="M278" s="199"/>
      <c r="N278" s="200"/>
      <c r="O278" s="68"/>
      <c r="P278" s="68"/>
      <c r="Q278" s="68"/>
      <c r="R278" s="68"/>
      <c r="S278" s="68"/>
      <c r="T278" s="69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T278" s="14" t="s">
        <v>163</v>
      </c>
      <c r="AU278" s="14" t="s">
        <v>83</v>
      </c>
    </row>
    <row r="279" spans="1:65" s="2" customFormat="1" ht="16.5" customHeight="1">
      <c r="A279" s="31"/>
      <c r="B279" s="32"/>
      <c r="C279" s="203" t="s">
        <v>384</v>
      </c>
      <c r="D279" s="203" t="s">
        <v>232</v>
      </c>
      <c r="E279" s="204" t="s">
        <v>1576</v>
      </c>
      <c r="F279" s="205" t="s">
        <v>1577</v>
      </c>
      <c r="G279" s="206" t="s">
        <v>290</v>
      </c>
      <c r="H279" s="207">
        <v>5</v>
      </c>
      <c r="I279" s="208"/>
      <c r="J279" s="209">
        <f>ROUND(I279*H279,2)</f>
        <v>0</v>
      </c>
      <c r="K279" s="205" t="s">
        <v>161</v>
      </c>
      <c r="L279" s="210"/>
      <c r="M279" s="211" t="s">
        <v>1</v>
      </c>
      <c r="N279" s="212" t="s">
        <v>38</v>
      </c>
      <c r="O279" s="68"/>
      <c r="P279" s="192">
        <f>O279*H279</f>
        <v>0</v>
      </c>
      <c r="Q279" s="192">
        <v>0</v>
      </c>
      <c r="R279" s="192">
        <f>Q279*H279</f>
        <v>0</v>
      </c>
      <c r="S279" s="192">
        <v>0</v>
      </c>
      <c r="T279" s="193">
        <f>S279*H279</f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94" t="s">
        <v>429</v>
      </c>
      <c r="AT279" s="194" t="s">
        <v>232</v>
      </c>
      <c r="AU279" s="194" t="s">
        <v>83</v>
      </c>
      <c r="AY279" s="14" t="s">
        <v>155</v>
      </c>
      <c r="BE279" s="195">
        <f>IF(N279="základní",J279,0)</f>
        <v>0</v>
      </c>
      <c r="BF279" s="195">
        <f>IF(N279="snížená",J279,0)</f>
        <v>0</v>
      </c>
      <c r="BG279" s="195">
        <f>IF(N279="zákl. přenesená",J279,0)</f>
        <v>0</v>
      </c>
      <c r="BH279" s="195">
        <f>IF(N279="sníž. přenesená",J279,0)</f>
        <v>0</v>
      </c>
      <c r="BI279" s="195">
        <f>IF(N279="nulová",J279,0)</f>
        <v>0</v>
      </c>
      <c r="BJ279" s="14" t="s">
        <v>81</v>
      </c>
      <c r="BK279" s="195">
        <f>ROUND(I279*H279,2)</f>
        <v>0</v>
      </c>
      <c r="BL279" s="14" t="s">
        <v>255</v>
      </c>
      <c r="BM279" s="194" t="s">
        <v>872</v>
      </c>
    </row>
    <row r="280" spans="1:65" s="2" customFormat="1" ht="33" customHeight="1">
      <c r="A280" s="31"/>
      <c r="B280" s="32"/>
      <c r="C280" s="398" t="s">
        <v>874</v>
      </c>
      <c r="D280" s="398" t="s">
        <v>157</v>
      </c>
      <c r="E280" s="399" t="s">
        <v>1578</v>
      </c>
      <c r="F280" s="277" t="s">
        <v>1579</v>
      </c>
      <c r="G280" s="400" t="s">
        <v>290</v>
      </c>
      <c r="H280" s="401">
        <v>6</v>
      </c>
      <c r="I280" s="364"/>
      <c r="J280" s="440">
        <f>ROUND(I280*H280,2)</f>
        <v>0</v>
      </c>
      <c r="K280" s="277" t="s">
        <v>161</v>
      </c>
      <c r="L280" s="36"/>
      <c r="M280" s="190" t="s">
        <v>1</v>
      </c>
      <c r="N280" s="191" t="s">
        <v>38</v>
      </c>
      <c r="O280" s="68"/>
      <c r="P280" s="192">
        <f>O280*H280</f>
        <v>0</v>
      </c>
      <c r="Q280" s="192">
        <v>0</v>
      </c>
      <c r="R280" s="192">
        <f>Q280*H280</f>
        <v>0</v>
      </c>
      <c r="S280" s="192">
        <v>0</v>
      </c>
      <c r="T280" s="193">
        <f>S280*H280</f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94" t="s">
        <v>255</v>
      </c>
      <c r="AT280" s="194" t="s">
        <v>157</v>
      </c>
      <c r="AU280" s="194" t="s">
        <v>83</v>
      </c>
      <c r="AY280" s="14" t="s">
        <v>155</v>
      </c>
      <c r="BE280" s="195">
        <f>IF(N280="základní",J280,0)</f>
        <v>0</v>
      </c>
      <c r="BF280" s="195">
        <f>IF(N280="snížená",J280,0)</f>
        <v>0</v>
      </c>
      <c r="BG280" s="195">
        <f>IF(N280="zákl. přenesená",J280,0)</f>
        <v>0</v>
      </c>
      <c r="BH280" s="195">
        <f>IF(N280="sníž. přenesená",J280,0)</f>
        <v>0</v>
      </c>
      <c r="BI280" s="195">
        <f>IF(N280="nulová",J280,0)</f>
        <v>0</v>
      </c>
      <c r="BJ280" s="14" t="s">
        <v>81</v>
      </c>
      <c r="BK280" s="195">
        <f>ROUND(I280*H280,2)</f>
        <v>0</v>
      </c>
      <c r="BL280" s="14" t="s">
        <v>255</v>
      </c>
      <c r="BM280" s="194" t="s">
        <v>705</v>
      </c>
    </row>
    <row r="281" spans="1:65" s="2" customFormat="1">
      <c r="A281" s="31"/>
      <c r="B281" s="32"/>
      <c r="C281" s="268"/>
      <c r="D281" s="482" t="s">
        <v>163</v>
      </c>
      <c r="E281" s="268"/>
      <c r="F281" s="483" t="s">
        <v>1580</v>
      </c>
      <c r="G281" s="268"/>
      <c r="H281" s="268"/>
      <c r="I281" s="198"/>
      <c r="J281" s="268"/>
      <c r="K281" s="268"/>
      <c r="L281" s="36"/>
      <c r="M281" s="199"/>
      <c r="N281" s="200"/>
      <c r="O281" s="68"/>
      <c r="P281" s="68"/>
      <c r="Q281" s="68"/>
      <c r="R281" s="68"/>
      <c r="S281" s="68"/>
      <c r="T281" s="69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T281" s="14" t="s">
        <v>163</v>
      </c>
      <c r="AU281" s="14" t="s">
        <v>83</v>
      </c>
    </row>
    <row r="282" spans="1:65" s="2" customFormat="1" ht="16.5" customHeight="1">
      <c r="A282" s="31"/>
      <c r="B282" s="32"/>
      <c r="C282" s="203" t="s">
        <v>389</v>
      </c>
      <c r="D282" s="203" t="s">
        <v>232</v>
      </c>
      <c r="E282" s="204" t="s">
        <v>1581</v>
      </c>
      <c r="F282" s="205" t="s">
        <v>1582</v>
      </c>
      <c r="G282" s="206" t="s">
        <v>290</v>
      </c>
      <c r="H282" s="207">
        <v>6</v>
      </c>
      <c r="I282" s="208"/>
      <c r="J282" s="209">
        <f>ROUND(I282*H282,2)</f>
        <v>0</v>
      </c>
      <c r="K282" s="205" t="s">
        <v>161</v>
      </c>
      <c r="L282" s="210"/>
      <c r="M282" s="211" t="s">
        <v>1</v>
      </c>
      <c r="N282" s="212" t="s">
        <v>38</v>
      </c>
      <c r="O282" s="68"/>
      <c r="P282" s="192">
        <f>O282*H282</f>
        <v>0</v>
      </c>
      <c r="Q282" s="192">
        <v>0</v>
      </c>
      <c r="R282" s="192">
        <f>Q282*H282</f>
        <v>0</v>
      </c>
      <c r="S282" s="192">
        <v>0</v>
      </c>
      <c r="T282" s="193">
        <f>S282*H282</f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94" t="s">
        <v>429</v>
      </c>
      <c r="AT282" s="194" t="s">
        <v>232</v>
      </c>
      <c r="AU282" s="194" t="s">
        <v>83</v>
      </c>
      <c r="AY282" s="14" t="s">
        <v>155</v>
      </c>
      <c r="BE282" s="195">
        <f>IF(N282="základní",J282,0)</f>
        <v>0</v>
      </c>
      <c r="BF282" s="195">
        <f>IF(N282="snížená",J282,0)</f>
        <v>0</v>
      </c>
      <c r="BG282" s="195">
        <f>IF(N282="zákl. přenesená",J282,0)</f>
        <v>0</v>
      </c>
      <c r="BH282" s="195">
        <f>IF(N282="sníž. přenesená",J282,0)</f>
        <v>0</v>
      </c>
      <c r="BI282" s="195">
        <f>IF(N282="nulová",J282,0)</f>
        <v>0</v>
      </c>
      <c r="BJ282" s="14" t="s">
        <v>81</v>
      </c>
      <c r="BK282" s="195">
        <f>ROUND(I282*H282,2)</f>
        <v>0</v>
      </c>
      <c r="BL282" s="14" t="s">
        <v>255</v>
      </c>
      <c r="BM282" s="194" t="s">
        <v>724</v>
      </c>
    </row>
    <row r="283" spans="1:65" s="2" customFormat="1" ht="33" customHeight="1">
      <c r="A283" s="31"/>
      <c r="B283" s="32"/>
      <c r="C283" s="183" t="s">
        <v>882</v>
      </c>
      <c r="D283" s="183" t="s">
        <v>157</v>
      </c>
      <c r="E283" s="184" t="s">
        <v>1583</v>
      </c>
      <c r="F283" s="185" t="s">
        <v>1584</v>
      </c>
      <c r="G283" s="186" t="s">
        <v>290</v>
      </c>
      <c r="H283" s="187">
        <v>48</v>
      </c>
      <c r="I283" s="188"/>
      <c r="J283" s="189">
        <f>ROUND(I283*H283,2)</f>
        <v>0</v>
      </c>
      <c r="K283" s="185" t="s">
        <v>161</v>
      </c>
      <c r="L283" s="36"/>
      <c r="M283" s="190" t="s">
        <v>1</v>
      </c>
      <c r="N283" s="191" t="s">
        <v>38</v>
      </c>
      <c r="O283" s="68"/>
      <c r="P283" s="192">
        <f>O283*H283</f>
        <v>0</v>
      </c>
      <c r="Q283" s="192">
        <v>0</v>
      </c>
      <c r="R283" s="192">
        <f>Q283*H283</f>
        <v>0</v>
      </c>
      <c r="S283" s="192">
        <v>0</v>
      </c>
      <c r="T283" s="193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94" t="s">
        <v>255</v>
      </c>
      <c r="AT283" s="194" t="s">
        <v>157</v>
      </c>
      <c r="AU283" s="194" t="s">
        <v>83</v>
      </c>
      <c r="AY283" s="14" t="s">
        <v>155</v>
      </c>
      <c r="BE283" s="195">
        <f>IF(N283="základní",J283,0)</f>
        <v>0</v>
      </c>
      <c r="BF283" s="195">
        <f>IF(N283="snížená",J283,0)</f>
        <v>0</v>
      </c>
      <c r="BG283" s="195">
        <f>IF(N283="zákl. přenesená",J283,0)</f>
        <v>0</v>
      </c>
      <c r="BH283" s="195">
        <f>IF(N283="sníž. přenesená",J283,0)</f>
        <v>0</v>
      </c>
      <c r="BI283" s="195">
        <f>IF(N283="nulová",J283,0)</f>
        <v>0</v>
      </c>
      <c r="BJ283" s="14" t="s">
        <v>81</v>
      </c>
      <c r="BK283" s="195">
        <f>ROUND(I283*H283,2)</f>
        <v>0</v>
      </c>
      <c r="BL283" s="14" t="s">
        <v>255</v>
      </c>
      <c r="BM283" s="194" t="s">
        <v>885</v>
      </c>
    </row>
    <row r="284" spans="1:65" s="2" customFormat="1">
      <c r="A284" s="31"/>
      <c r="B284" s="32"/>
      <c r="C284" s="33"/>
      <c r="D284" s="196" t="s">
        <v>163</v>
      </c>
      <c r="E284" s="33"/>
      <c r="F284" s="197" t="s">
        <v>1585</v>
      </c>
      <c r="G284" s="33"/>
      <c r="H284" s="33"/>
      <c r="I284" s="198"/>
      <c r="J284" s="33"/>
      <c r="K284" s="33"/>
      <c r="L284" s="36"/>
      <c r="M284" s="199"/>
      <c r="N284" s="200"/>
      <c r="O284" s="68"/>
      <c r="P284" s="68"/>
      <c r="Q284" s="68"/>
      <c r="R284" s="68"/>
      <c r="S284" s="68"/>
      <c r="T284" s="69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T284" s="14" t="s">
        <v>163</v>
      </c>
      <c r="AU284" s="14" t="s">
        <v>83</v>
      </c>
    </row>
    <row r="285" spans="1:65" s="2" customFormat="1" ht="24.2" customHeight="1">
      <c r="A285" s="31"/>
      <c r="B285" s="32"/>
      <c r="C285" s="203" t="s">
        <v>400</v>
      </c>
      <c r="D285" s="203" t="s">
        <v>232</v>
      </c>
      <c r="E285" s="204" t="s">
        <v>1586</v>
      </c>
      <c r="F285" s="205" t="s">
        <v>1587</v>
      </c>
      <c r="G285" s="206" t="s">
        <v>290</v>
      </c>
      <c r="H285" s="207">
        <v>4</v>
      </c>
      <c r="I285" s="208"/>
      <c r="J285" s="209">
        <f t="shared" ref="J285:J292" si="20">ROUND(I285*H285,2)</f>
        <v>0</v>
      </c>
      <c r="K285" s="205" t="s">
        <v>1</v>
      </c>
      <c r="L285" s="210"/>
      <c r="M285" s="211" t="s">
        <v>1</v>
      </c>
      <c r="N285" s="212" t="s">
        <v>38</v>
      </c>
      <c r="O285" s="68"/>
      <c r="P285" s="192">
        <f t="shared" ref="P285:P292" si="21">O285*H285</f>
        <v>0</v>
      </c>
      <c r="Q285" s="192">
        <v>0</v>
      </c>
      <c r="R285" s="192">
        <f t="shared" ref="R285:R292" si="22">Q285*H285</f>
        <v>0</v>
      </c>
      <c r="S285" s="192">
        <v>0</v>
      </c>
      <c r="T285" s="193">
        <f t="shared" ref="T285:T292" si="23"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94" t="s">
        <v>429</v>
      </c>
      <c r="AT285" s="194" t="s">
        <v>232</v>
      </c>
      <c r="AU285" s="194" t="s">
        <v>83</v>
      </c>
      <c r="AY285" s="14" t="s">
        <v>155</v>
      </c>
      <c r="BE285" s="195">
        <f t="shared" ref="BE285:BE292" si="24">IF(N285="základní",J285,0)</f>
        <v>0</v>
      </c>
      <c r="BF285" s="195">
        <f t="shared" ref="BF285:BF292" si="25">IF(N285="snížená",J285,0)</f>
        <v>0</v>
      </c>
      <c r="BG285" s="195">
        <f t="shared" ref="BG285:BG292" si="26">IF(N285="zákl. přenesená",J285,0)</f>
        <v>0</v>
      </c>
      <c r="BH285" s="195">
        <f t="shared" ref="BH285:BH292" si="27">IF(N285="sníž. přenesená",J285,0)</f>
        <v>0</v>
      </c>
      <c r="BI285" s="195">
        <f t="shared" ref="BI285:BI292" si="28">IF(N285="nulová",J285,0)</f>
        <v>0</v>
      </c>
      <c r="BJ285" s="14" t="s">
        <v>81</v>
      </c>
      <c r="BK285" s="195">
        <f t="shared" ref="BK285:BK292" si="29">ROUND(I285*H285,2)</f>
        <v>0</v>
      </c>
      <c r="BL285" s="14" t="s">
        <v>255</v>
      </c>
      <c r="BM285" s="194" t="s">
        <v>904</v>
      </c>
    </row>
    <row r="286" spans="1:65" s="2" customFormat="1" ht="24.2" customHeight="1">
      <c r="A286" s="31"/>
      <c r="B286" s="32"/>
      <c r="C286" s="203" t="s">
        <v>906</v>
      </c>
      <c r="D286" s="203" t="s">
        <v>232</v>
      </c>
      <c r="E286" s="204" t="s">
        <v>1588</v>
      </c>
      <c r="F286" s="205" t="s">
        <v>1589</v>
      </c>
      <c r="G286" s="206" t="s">
        <v>290</v>
      </c>
      <c r="H286" s="207">
        <v>4</v>
      </c>
      <c r="I286" s="208"/>
      <c r="J286" s="209">
        <f t="shared" si="20"/>
        <v>0</v>
      </c>
      <c r="K286" s="205" t="s">
        <v>161</v>
      </c>
      <c r="L286" s="210"/>
      <c r="M286" s="211" t="s">
        <v>1</v>
      </c>
      <c r="N286" s="212" t="s">
        <v>38</v>
      </c>
      <c r="O286" s="68"/>
      <c r="P286" s="192">
        <f t="shared" si="21"/>
        <v>0</v>
      </c>
      <c r="Q286" s="192">
        <v>0</v>
      </c>
      <c r="R286" s="192">
        <f t="shared" si="22"/>
        <v>0</v>
      </c>
      <c r="S286" s="192">
        <v>0</v>
      </c>
      <c r="T286" s="193">
        <f t="shared" si="23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94" t="s">
        <v>429</v>
      </c>
      <c r="AT286" s="194" t="s">
        <v>232</v>
      </c>
      <c r="AU286" s="194" t="s">
        <v>83</v>
      </c>
      <c r="AY286" s="14" t="s">
        <v>155</v>
      </c>
      <c r="BE286" s="195">
        <f t="shared" si="24"/>
        <v>0</v>
      </c>
      <c r="BF286" s="195">
        <f t="shared" si="25"/>
        <v>0</v>
      </c>
      <c r="BG286" s="195">
        <f t="shared" si="26"/>
        <v>0</v>
      </c>
      <c r="BH286" s="195">
        <f t="shared" si="27"/>
        <v>0</v>
      </c>
      <c r="BI286" s="195">
        <f t="shared" si="28"/>
        <v>0</v>
      </c>
      <c r="BJ286" s="14" t="s">
        <v>81</v>
      </c>
      <c r="BK286" s="195">
        <f t="shared" si="29"/>
        <v>0</v>
      </c>
      <c r="BL286" s="14" t="s">
        <v>255</v>
      </c>
      <c r="BM286" s="194" t="s">
        <v>909</v>
      </c>
    </row>
    <row r="287" spans="1:65" s="2" customFormat="1" ht="24.2" customHeight="1">
      <c r="A287" s="31"/>
      <c r="B287" s="32"/>
      <c r="C287" s="203" t="s">
        <v>405</v>
      </c>
      <c r="D287" s="203" t="s">
        <v>232</v>
      </c>
      <c r="E287" s="204" t="s">
        <v>1590</v>
      </c>
      <c r="F287" s="205" t="s">
        <v>1591</v>
      </c>
      <c r="G287" s="206" t="s">
        <v>290</v>
      </c>
      <c r="H287" s="207">
        <v>11</v>
      </c>
      <c r="I287" s="208"/>
      <c r="J287" s="209">
        <f t="shared" si="20"/>
        <v>0</v>
      </c>
      <c r="K287" s="205" t="s">
        <v>1</v>
      </c>
      <c r="L287" s="210"/>
      <c r="M287" s="211" t="s">
        <v>1</v>
      </c>
      <c r="N287" s="212" t="s">
        <v>38</v>
      </c>
      <c r="O287" s="68"/>
      <c r="P287" s="192">
        <f t="shared" si="21"/>
        <v>0</v>
      </c>
      <c r="Q287" s="192">
        <v>0</v>
      </c>
      <c r="R287" s="192">
        <f t="shared" si="22"/>
        <v>0</v>
      </c>
      <c r="S287" s="192">
        <v>0</v>
      </c>
      <c r="T287" s="193">
        <f t="shared" si="23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94" t="s">
        <v>429</v>
      </c>
      <c r="AT287" s="194" t="s">
        <v>232</v>
      </c>
      <c r="AU287" s="194" t="s">
        <v>83</v>
      </c>
      <c r="AY287" s="14" t="s">
        <v>155</v>
      </c>
      <c r="BE287" s="195">
        <f t="shared" si="24"/>
        <v>0</v>
      </c>
      <c r="BF287" s="195">
        <f t="shared" si="25"/>
        <v>0</v>
      </c>
      <c r="BG287" s="195">
        <f t="shared" si="26"/>
        <v>0</v>
      </c>
      <c r="BH287" s="195">
        <f t="shared" si="27"/>
        <v>0</v>
      </c>
      <c r="BI287" s="195">
        <f t="shared" si="28"/>
        <v>0</v>
      </c>
      <c r="BJ287" s="14" t="s">
        <v>81</v>
      </c>
      <c r="BK287" s="195">
        <f t="shared" si="29"/>
        <v>0</v>
      </c>
      <c r="BL287" s="14" t="s">
        <v>255</v>
      </c>
      <c r="BM287" s="194" t="s">
        <v>911</v>
      </c>
    </row>
    <row r="288" spans="1:65" s="2" customFormat="1" ht="37.9" customHeight="1">
      <c r="A288" s="31"/>
      <c r="B288" s="32"/>
      <c r="C288" s="203" t="s">
        <v>912</v>
      </c>
      <c r="D288" s="203" t="s">
        <v>232</v>
      </c>
      <c r="E288" s="204" t="s">
        <v>1592</v>
      </c>
      <c r="F288" s="205" t="s">
        <v>1593</v>
      </c>
      <c r="G288" s="206" t="s">
        <v>290</v>
      </c>
      <c r="H288" s="207">
        <v>11</v>
      </c>
      <c r="I288" s="208"/>
      <c r="J288" s="209">
        <f t="shared" si="20"/>
        <v>0</v>
      </c>
      <c r="K288" s="205" t="s">
        <v>1</v>
      </c>
      <c r="L288" s="210"/>
      <c r="M288" s="211" t="s">
        <v>1</v>
      </c>
      <c r="N288" s="212" t="s">
        <v>38</v>
      </c>
      <c r="O288" s="68"/>
      <c r="P288" s="192">
        <f t="shared" si="21"/>
        <v>0</v>
      </c>
      <c r="Q288" s="192">
        <v>0</v>
      </c>
      <c r="R288" s="192">
        <f t="shared" si="22"/>
        <v>0</v>
      </c>
      <c r="S288" s="192">
        <v>0</v>
      </c>
      <c r="T288" s="193">
        <f t="shared" si="23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94" t="s">
        <v>429</v>
      </c>
      <c r="AT288" s="194" t="s">
        <v>232</v>
      </c>
      <c r="AU288" s="194" t="s">
        <v>83</v>
      </c>
      <c r="AY288" s="14" t="s">
        <v>155</v>
      </c>
      <c r="BE288" s="195">
        <f t="shared" si="24"/>
        <v>0</v>
      </c>
      <c r="BF288" s="195">
        <f t="shared" si="25"/>
        <v>0</v>
      </c>
      <c r="BG288" s="195">
        <f t="shared" si="26"/>
        <v>0</v>
      </c>
      <c r="BH288" s="195">
        <f t="shared" si="27"/>
        <v>0</v>
      </c>
      <c r="BI288" s="195">
        <f t="shared" si="28"/>
        <v>0</v>
      </c>
      <c r="BJ288" s="14" t="s">
        <v>81</v>
      </c>
      <c r="BK288" s="195">
        <f t="shared" si="29"/>
        <v>0</v>
      </c>
      <c r="BL288" s="14" t="s">
        <v>255</v>
      </c>
      <c r="BM288" s="194" t="s">
        <v>913</v>
      </c>
    </row>
    <row r="289" spans="1:65" s="2" customFormat="1" ht="21.75" customHeight="1">
      <c r="A289" s="31"/>
      <c r="B289" s="32"/>
      <c r="C289" s="203" t="s">
        <v>408</v>
      </c>
      <c r="D289" s="203" t="s">
        <v>232</v>
      </c>
      <c r="E289" s="204" t="s">
        <v>1594</v>
      </c>
      <c r="F289" s="205" t="s">
        <v>1595</v>
      </c>
      <c r="G289" s="206" t="s">
        <v>334</v>
      </c>
      <c r="H289" s="207">
        <v>6</v>
      </c>
      <c r="I289" s="208"/>
      <c r="J289" s="209">
        <f t="shared" si="20"/>
        <v>0</v>
      </c>
      <c r="K289" s="205" t="s">
        <v>1</v>
      </c>
      <c r="L289" s="210"/>
      <c r="M289" s="211" t="s">
        <v>1</v>
      </c>
      <c r="N289" s="212" t="s">
        <v>38</v>
      </c>
      <c r="O289" s="68"/>
      <c r="P289" s="192">
        <f t="shared" si="21"/>
        <v>0</v>
      </c>
      <c r="Q289" s="192">
        <v>0</v>
      </c>
      <c r="R289" s="192">
        <f t="shared" si="22"/>
        <v>0</v>
      </c>
      <c r="S289" s="192">
        <v>0</v>
      </c>
      <c r="T289" s="193">
        <f t="shared" si="23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94" t="s">
        <v>429</v>
      </c>
      <c r="AT289" s="194" t="s">
        <v>232</v>
      </c>
      <c r="AU289" s="194" t="s">
        <v>83</v>
      </c>
      <c r="AY289" s="14" t="s">
        <v>155</v>
      </c>
      <c r="BE289" s="195">
        <f t="shared" si="24"/>
        <v>0</v>
      </c>
      <c r="BF289" s="195">
        <f t="shared" si="25"/>
        <v>0</v>
      </c>
      <c r="BG289" s="195">
        <f t="shared" si="26"/>
        <v>0</v>
      </c>
      <c r="BH289" s="195">
        <f t="shared" si="27"/>
        <v>0</v>
      </c>
      <c r="BI289" s="195">
        <f t="shared" si="28"/>
        <v>0</v>
      </c>
      <c r="BJ289" s="14" t="s">
        <v>81</v>
      </c>
      <c r="BK289" s="195">
        <f t="shared" si="29"/>
        <v>0</v>
      </c>
      <c r="BL289" s="14" t="s">
        <v>255</v>
      </c>
      <c r="BM289" s="194" t="s">
        <v>916</v>
      </c>
    </row>
    <row r="290" spans="1:65" s="2" customFormat="1" ht="16.5" customHeight="1">
      <c r="A290" s="31"/>
      <c r="B290" s="32"/>
      <c r="C290" s="203" t="s">
        <v>918</v>
      </c>
      <c r="D290" s="203" t="s">
        <v>232</v>
      </c>
      <c r="E290" s="204" t="s">
        <v>1596</v>
      </c>
      <c r="F290" s="205" t="s">
        <v>1597</v>
      </c>
      <c r="G290" s="206" t="s">
        <v>334</v>
      </c>
      <c r="H290" s="207">
        <v>6</v>
      </c>
      <c r="I290" s="208"/>
      <c r="J290" s="209">
        <f t="shared" si="20"/>
        <v>0</v>
      </c>
      <c r="K290" s="205" t="s">
        <v>1</v>
      </c>
      <c r="L290" s="210"/>
      <c r="M290" s="211" t="s">
        <v>1</v>
      </c>
      <c r="N290" s="212" t="s">
        <v>38</v>
      </c>
      <c r="O290" s="68"/>
      <c r="P290" s="192">
        <f t="shared" si="21"/>
        <v>0</v>
      </c>
      <c r="Q290" s="192">
        <v>0</v>
      </c>
      <c r="R290" s="192">
        <f t="shared" si="22"/>
        <v>0</v>
      </c>
      <c r="S290" s="192">
        <v>0</v>
      </c>
      <c r="T290" s="193">
        <f t="shared" si="23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94" t="s">
        <v>429</v>
      </c>
      <c r="AT290" s="194" t="s">
        <v>232</v>
      </c>
      <c r="AU290" s="194" t="s">
        <v>83</v>
      </c>
      <c r="AY290" s="14" t="s">
        <v>155</v>
      </c>
      <c r="BE290" s="195">
        <f t="shared" si="24"/>
        <v>0</v>
      </c>
      <c r="BF290" s="195">
        <f t="shared" si="25"/>
        <v>0</v>
      </c>
      <c r="BG290" s="195">
        <f t="shared" si="26"/>
        <v>0</v>
      </c>
      <c r="BH290" s="195">
        <f t="shared" si="27"/>
        <v>0</v>
      </c>
      <c r="BI290" s="195">
        <f t="shared" si="28"/>
        <v>0</v>
      </c>
      <c r="BJ290" s="14" t="s">
        <v>81</v>
      </c>
      <c r="BK290" s="195">
        <f t="shared" si="29"/>
        <v>0</v>
      </c>
      <c r="BL290" s="14" t="s">
        <v>255</v>
      </c>
      <c r="BM290" s="194" t="s">
        <v>921</v>
      </c>
    </row>
    <row r="291" spans="1:65" s="2" customFormat="1" ht="24.2" customHeight="1">
      <c r="A291" s="31"/>
      <c r="B291" s="32"/>
      <c r="C291" s="203" t="s">
        <v>413</v>
      </c>
      <c r="D291" s="203" t="s">
        <v>232</v>
      </c>
      <c r="E291" s="204" t="s">
        <v>1598</v>
      </c>
      <c r="F291" s="205" t="s">
        <v>1599</v>
      </c>
      <c r="G291" s="206" t="s">
        <v>290</v>
      </c>
      <c r="H291" s="207">
        <v>6</v>
      </c>
      <c r="I291" s="208"/>
      <c r="J291" s="209">
        <f t="shared" si="20"/>
        <v>0</v>
      </c>
      <c r="K291" s="205" t="s">
        <v>161</v>
      </c>
      <c r="L291" s="210"/>
      <c r="M291" s="211" t="s">
        <v>1</v>
      </c>
      <c r="N291" s="212" t="s">
        <v>38</v>
      </c>
      <c r="O291" s="68"/>
      <c r="P291" s="192">
        <f t="shared" si="21"/>
        <v>0</v>
      </c>
      <c r="Q291" s="192">
        <v>0</v>
      </c>
      <c r="R291" s="192">
        <f t="shared" si="22"/>
        <v>0</v>
      </c>
      <c r="S291" s="192">
        <v>0</v>
      </c>
      <c r="T291" s="193">
        <f t="shared" si="23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94" t="s">
        <v>429</v>
      </c>
      <c r="AT291" s="194" t="s">
        <v>232</v>
      </c>
      <c r="AU291" s="194" t="s">
        <v>83</v>
      </c>
      <c r="AY291" s="14" t="s">
        <v>155</v>
      </c>
      <c r="BE291" s="195">
        <f t="shared" si="24"/>
        <v>0</v>
      </c>
      <c r="BF291" s="195">
        <f t="shared" si="25"/>
        <v>0</v>
      </c>
      <c r="BG291" s="195">
        <f t="shared" si="26"/>
        <v>0</v>
      </c>
      <c r="BH291" s="195">
        <f t="shared" si="27"/>
        <v>0</v>
      </c>
      <c r="BI291" s="195">
        <f t="shared" si="28"/>
        <v>0</v>
      </c>
      <c r="BJ291" s="14" t="s">
        <v>81</v>
      </c>
      <c r="BK291" s="195">
        <f t="shared" si="29"/>
        <v>0</v>
      </c>
      <c r="BL291" s="14" t="s">
        <v>255</v>
      </c>
      <c r="BM291" s="194" t="s">
        <v>925</v>
      </c>
    </row>
    <row r="292" spans="1:65" s="2" customFormat="1" ht="33" customHeight="1">
      <c r="A292" s="31"/>
      <c r="B292" s="32"/>
      <c r="C292" s="183" t="s">
        <v>927</v>
      </c>
      <c r="D292" s="183" t="s">
        <v>157</v>
      </c>
      <c r="E292" s="184" t="s">
        <v>1600</v>
      </c>
      <c r="F292" s="185" t="s">
        <v>1601</v>
      </c>
      <c r="G292" s="186" t="s">
        <v>290</v>
      </c>
      <c r="H292" s="187">
        <v>10</v>
      </c>
      <c r="I292" s="188"/>
      <c r="J292" s="189">
        <f t="shared" si="20"/>
        <v>0</v>
      </c>
      <c r="K292" s="185" t="s">
        <v>161</v>
      </c>
      <c r="L292" s="36"/>
      <c r="M292" s="190" t="s">
        <v>1</v>
      </c>
      <c r="N292" s="191" t="s">
        <v>38</v>
      </c>
      <c r="O292" s="68"/>
      <c r="P292" s="192">
        <f t="shared" si="21"/>
        <v>0</v>
      </c>
      <c r="Q292" s="192">
        <v>0</v>
      </c>
      <c r="R292" s="192">
        <f t="shared" si="22"/>
        <v>0</v>
      </c>
      <c r="S292" s="192">
        <v>0</v>
      </c>
      <c r="T292" s="193">
        <f t="shared" si="23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94" t="s">
        <v>255</v>
      </c>
      <c r="AT292" s="194" t="s">
        <v>157</v>
      </c>
      <c r="AU292" s="194" t="s">
        <v>83</v>
      </c>
      <c r="AY292" s="14" t="s">
        <v>155</v>
      </c>
      <c r="BE292" s="195">
        <f t="shared" si="24"/>
        <v>0</v>
      </c>
      <c r="BF292" s="195">
        <f t="shared" si="25"/>
        <v>0</v>
      </c>
      <c r="BG292" s="195">
        <f t="shared" si="26"/>
        <v>0</v>
      </c>
      <c r="BH292" s="195">
        <f t="shared" si="27"/>
        <v>0</v>
      </c>
      <c r="BI292" s="195">
        <f t="shared" si="28"/>
        <v>0</v>
      </c>
      <c r="BJ292" s="14" t="s">
        <v>81</v>
      </c>
      <c r="BK292" s="195">
        <f t="shared" si="29"/>
        <v>0</v>
      </c>
      <c r="BL292" s="14" t="s">
        <v>255</v>
      </c>
      <c r="BM292" s="194" t="s">
        <v>930</v>
      </c>
    </row>
    <row r="293" spans="1:65" s="2" customFormat="1">
      <c r="A293" s="31"/>
      <c r="B293" s="32"/>
      <c r="C293" s="33"/>
      <c r="D293" s="196" t="s">
        <v>163</v>
      </c>
      <c r="E293" s="33"/>
      <c r="F293" s="197" t="s">
        <v>1602</v>
      </c>
      <c r="G293" s="33"/>
      <c r="H293" s="33"/>
      <c r="I293" s="198"/>
      <c r="J293" s="33"/>
      <c r="K293" s="33"/>
      <c r="L293" s="36"/>
      <c r="M293" s="199"/>
      <c r="N293" s="200"/>
      <c r="O293" s="68"/>
      <c r="P293" s="68"/>
      <c r="Q293" s="68"/>
      <c r="R293" s="68"/>
      <c r="S293" s="68"/>
      <c r="T293" s="69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T293" s="14" t="s">
        <v>163</v>
      </c>
      <c r="AU293" s="14" t="s">
        <v>83</v>
      </c>
    </row>
    <row r="294" spans="1:65" s="2" customFormat="1" ht="24.2" customHeight="1">
      <c r="A294" s="31"/>
      <c r="B294" s="32"/>
      <c r="C294" s="203" t="s">
        <v>424</v>
      </c>
      <c r="D294" s="203" t="s">
        <v>232</v>
      </c>
      <c r="E294" s="204" t="s">
        <v>1603</v>
      </c>
      <c r="F294" s="205" t="s">
        <v>1604</v>
      </c>
      <c r="G294" s="206" t="s">
        <v>334</v>
      </c>
      <c r="H294" s="207">
        <v>4</v>
      </c>
      <c r="I294" s="208"/>
      <c r="J294" s="209">
        <f>ROUND(I294*H294,2)</f>
        <v>0</v>
      </c>
      <c r="K294" s="205" t="s">
        <v>1</v>
      </c>
      <c r="L294" s="210"/>
      <c r="M294" s="211" t="s">
        <v>1</v>
      </c>
      <c r="N294" s="212" t="s">
        <v>38</v>
      </c>
      <c r="O294" s="68"/>
      <c r="P294" s="192">
        <f>O294*H294</f>
        <v>0</v>
      </c>
      <c r="Q294" s="192">
        <v>0</v>
      </c>
      <c r="R294" s="192">
        <f>Q294*H294</f>
        <v>0</v>
      </c>
      <c r="S294" s="192">
        <v>0</v>
      </c>
      <c r="T294" s="193">
        <f>S294*H294</f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94" t="s">
        <v>429</v>
      </c>
      <c r="AT294" s="194" t="s">
        <v>232</v>
      </c>
      <c r="AU294" s="194" t="s">
        <v>83</v>
      </c>
      <c r="AY294" s="14" t="s">
        <v>155</v>
      </c>
      <c r="BE294" s="195">
        <f>IF(N294="základní",J294,0)</f>
        <v>0</v>
      </c>
      <c r="BF294" s="195">
        <f>IF(N294="snížená",J294,0)</f>
        <v>0</v>
      </c>
      <c r="BG294" s="195">
        <f>IF(N294="zákl. přenesená",J294,0)</f>
        <v>0</v>
      </c>
      <c r="BH294" s="195">
        <f>IF(N294="sníž. přenesená",J294,0)</f>
        <v>0</v>
      </c>
      <c r="BI294" s="195">
        <f>IF(N294="nulová",J294,0)</f>
        <v>0</v>
      </c>
      <c r="BJ294" s="14" t="s">
        <v>81</v>
      </c>
      <c r="BK294" s="195">
        <f>ROUND(I294*H294,2)</f>
        <v>0</v>
      </c>
      <c r="BL294" s="14" t="s">
        <v>255</v>
      </c>
      <c r="BM294" s="194" t="s">
        <v>934</v>
      </c>
    </row>
    <row r="295" spans="1:65" s="2" customFormat="1" ht="16.5" customHeight="1">
      <c r="A295" s="31"/>
      <c r="B295" s="32"/>
      <c r="C295" s="203" t="s">
        <v>936</v>
      </c>
      <c r="D295" s="203" t="s">
        <v>232</v>
      </c>
      <c r="E295" s="204" t="s">
        <v>1605</v>
      </c>
      <c r="F295" s="205" t="s">
        <v>1606</v>
      </c>
      <c r="G295" s="206" t="s">
        <v>290</v>
      </c>
      <c r="H295" s="207">
        <v>5</v>
      </c>
      <c r="I295" s="208"/>
      <c r="J295" s="209">
        <f>ROUND(I295*H295,2)</f>
        <v>0</v>
      </c>
      <c r="K295" s="205" t="s">
        <v>1</v>
      </c>
      <c r="L295" s="210"/>
      <c r="M295" s="211" t="s">
        <v>1</v>
      </c>
      <c r="N295" s="212" t="s">
        <v>38</v>
      </c>
      <c r="O295" s="68"/>
      <c r="P295" s="192">
        <f>O295*H295</f>
        <v>0</v>
      </c>
      <c r="Q295" s="192">
        <v>0</v>
      </c>
      <c r="R295" s="192">
        <f>Q295*H295</f>
        <v>0</v>
      </c>
      <c r="S295" s="192">
        <v>0</v>
      </c>
      <c r="T295" s="193">
        <f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94" t="s">
        <v>429</v>
      </c>
      <c r="AT295" s="194" t="s">
        <v>232</v>
      </c>
      <c r="AU295" s="194" t="s">
        <v>83</v>
      </c>
      <c r="AY295" s="14" t="s">
        <v>155</v>
      </c>
      <c r="BE295" s="195">
        <f>IF(N295="základní",J295,0)</f>
        <v>0</v>
      </c>
      <c r="BF295" s="195">
        <f>IF(N295="snížená",J295,0)</f>
        <v>0</v>
      </c>
      <c r="BG295" s="195">
        <f>IF(N295="zákl. přenesená",J295,0)</f>
        <v>0</v>
      </c>
      <c r="BH295" s="195">
        <f>IF(N295="sníž. přenesená",J295,0)</f>
        <v>0</v>
      </c>
      <c r="BI295" s="195">
        <f>IF(N295="nulová",J295,0)</f>
        <v>0</v>
      </c>
      <c r="BJ295" s="14" t="s">
        <v>81</v>
      </c>
      <c r="BK295" s="195">
        <f>ROUND(I295*H295,2)</f>
        <v>0</v>
      </c>
      <c r="BL295" s="14" t="s">
        <v>255</v>
      </c>
      <c r="BM295" s="194" t="s">
        <v>939</v>
      </c>
    </row>
    <row r="296" spans="1:65" s="2" customFormat="1" ht="33" customHeight="1">
      <c r="A296" s="31"/>
      <c r="B296" s="32"/>
      <c r="C296" s="183" t="s">
        <v>430</v>
      </c>
      <c r="D296" s="183" t="s">
        <v>157</v>
      </c>
      <c r="E296" s="184" t="s">
        <v>1607</v>
      </c>
      <c r="F296" s="185" t="s">
        <v>1608</v>
      </c>
      <c r="G296" s="186" t="s">
        <v>290</v>
      </c>
      <c r="H296" s="187">
        <v>26</v>
      </c>
      <c r="I296" s="188"/>
      <c r="J296" s="189">
        <f>ROUND(I296*H296,2)</f>
        <v>0</v>
      </c>
      <c r="K296" s="185" t="s">
        <v>161</v>
      </c>
      <c r="L296" s="36"/>
      <c r="M296" s="190" t="s">
        <v>1</v>
      </c>
      <c r="N296" s="191" t="s">
        <v>38</v>
      </c>
      <c r="O296" s="68"/>
      <c r="P296" s="192">
        <f>O296*H296</f>
        <v>0</v>
      </c>
      <c r="Q296" s="192">
        <v>0</v>
      </c>
      <c r="R296" s="192">
        <f>Q296*H296</f>
        <v>0</v>
      </c>
      <c r="S296" s="192">
        <v>0</v>
      </c>
      <c r="T296" s="193">
        <f>S296*H296</f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94" t="s">
        <v>255</v>
      </c>
      <c r="AT296" s="194" t="s">
        <v>157</v>
      </c>
      <c r="AU296" s="194" t="s">
        <v>83</v>
      </c>
      <c r="AY296" s="14" t="s">
        <v>155</v>
      </c>
      <c r="BE296" s="195">
        <f>IF(N296="základní",J296,0)</f>
        <v>0</v>
      </c>
      <c r="BF296" s="195">
        <f>IF(N296="snížená",J296,0)</f>
        <v>0</v>
      </c>
      <c r="BG296" s="195">
        <f>IF(N296="zákl. přenesená",J296,0)</f>
        <v>0</v>
      </c>
      <c r="BH296" s="195">
        <f>IF(N296="sníž. přenesená",J296,0)</f>
        <v>0</v>
      </c>
      <c r="BI296" s="195">
        <f>IF(N296="nulová",J296,0)</f>
        <v>0</v>
      </c>
      <c r="BJ296" s="14" t="s">
        <v>81</v>
      </c>
      <c r="BK296" s="195">
        <f>ROUND(I296*H296,2)</f>
        <v>0</v>
      </c>
      <c r="BL296" s="14" t="s">
        <v>255</v>
      </c>
      <c r="BM296" s="194" t="s">
        <v>943</v>
      </c>
    </row>
    <row r="297" spans="1:65" s="2" customFormat="1">
      <c r="A297" s="31"/>
      <c r="B297" s="32"/>
      <c r="C297" s="33"/>
      <c r="D297" s="196" t="s">
        <v>163</v>
      </c>
      <c r="E297" s="33"/>
      <c r="F297" s="197" t="s">
        <v>1609</v>
      </c>
      <c r="G297" s="33"/>
      <c r="H297" s="33"/>
      <c r="I297" s="198"/>
      <c r="J297" s="33"/>
      <c r="K297" s="33"/>
      <c r="L297" s="36"/>
      <c r="M297" s="199"/>
      <c r="N297" s="200"/>
      <c r="O297" s="68"/>
      <c r="P297" s="68"/>
      <c r="Q297" s="68"/>
      <c r="R297" s="68"/>
      <c r="S297" s="68"/>
      <c r="T297" s="69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T297" s="14" t="s">
        <v>163</v>
      </c>
      <c r="AU297" s="14" t="s">
        <v>83</v>
      </c>
    </row>
    <row r="298" spans="1:65" s="2" customFormat="1" ht="16.5" customHeight="1">
      <c r="A298" s="31"/>
      <c r="B298" s="32"/>
      <c r="C298" s="203" t="s">
        <v>945</v>
      </c>
      <c r="D298" s="203" t="s">
        <v>232</v>
      </c>
      <c r="E298" s="204" t="s">
        <v>1610</v>
      </c>
      <c r="F298" s="205" t="s">
        <v>1611</v>
      </c>
      <c r="G298" s="206" t="s">
        <v>290</v>
      </c>
      <c r="H298" s="207">
        <v>26</v>
      </c>
      <c r="I298" s="208"/>
      <c r="J298" s="209">
        <f>ROUND(I298*H298,2)</f>
        <v>0</v>
      </c>
      <c r="K298" s="205" t="s">
        <v>1</v>
      </c>
      <c r="L298" s="210"/>
      <c r="M298" s="211" t="s">
        <v>1</v>
      </c>
      <c r="N298" s="212" t="s">
        <v>38</v>
      </c>
      <c r="O298" s="68"/>
      <c r="P298" s="192">
        <f>O298*H298</f>
        <v>0</v>
      </c>
      <c r="Q298" s="192">
        <v>0</v>
      </c>
      <c r="R298" s="192">
        <f>Q298*H298</f>
        <v>0</v>
      </c>
      <c r="S298" s="192">
        <v>0</v>
      </c>
      <c r="T298" s="193">
        <f>S298*H298</f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94" t="s">
        <v>429</v>
      </c>
      <c r="AT298" s="194" t="s">
        <v>232</v>
      </c>
      <c r="AU298" s="194" t="s">
        <v>83</v>
      </c>
      <c r="AY298" s="14" t="s">
        <v>155</v>
      </c>
      <c r="BE298" s="195">
        <f>IF(N298="základní",J298,0)</f>
        <v>0</v>
      </c>
      <c r="BF298" s="195">
        <f>IF(N298="snížená",J298,0)</f>
        <v>0</v>
      </c>
      <c r="BG298" s="195">
        <f>IF(N298="zákl. přenesená",J298,0)</f>
        <v>0</v>
      </c>
      <c r="BH298" s="195">
        <f>IF(N298="sníž. přenesená",J298,0)</f>
        <v>0</v>
      </c>
      <c r="BI298" s="195">
        <f>IF(N298="nulová",J298,0)</f>
        <v>0</v>
      </c>
      <c r="BJ298" s="14" t="s">
        <v>81</v>
      </c>
      <c r="BK298" s="195">
        <f>ROUND(I298*H298,2)</f>
        <v>0</v>
      </c>
      <c r="BL298" s="14" t="s">
        <v>255</v>
      </c>
      <c r="BM298" s="194" t="s">
        <v>947</v>
      </c>
    </row>
    <row r="299" spans="1:65" s="2" customFormat="1" ht="33" customHeight="1">
      <c r="A299" s="31"/>
      <c r="B299" s="32"/>
      <c r="C299" s="183" t="s">
        <v>436</v>
      </c>
      <c r="D299" s="183" t="s">
        <v>157</v>
      </c>
      <c r="E299" s="184" t="s">
        <v>1612</v>
      </c>
      <c r="F299" s="185" t="s">
        <v>1613</v>
      </c>
      <c r="G299" s="186" t="s">
        <v>290</v>
      </c>
      <c r="H299" s="187">
        <v>20</v>
      </c>
      <c r="I299" s="188"/>
      <c r="J299" s="189">
        <f>ROUND(I299*H299,2)</f>
        <v>0</v>
      </c>
      <c r="K299" s="185" t="s">
        <v>161</v>
      </c>
      <c r="L299" s="36"/>
      <c r="M299" s="190" t="s">
        <v>1</v>
      </c>
      <c r="N299" s="191" t="s">
        <v>38</v>
      </c>
      <c r="O299" s="68"/>
      <c r="P299" s="192">
        <f>O299*H299</f>
        <v>0</v>
      </c>
      <c r="Q299" s="192">
        <v>0</v>
      </c>
      <c r="R299" s="192">
        <f>Q299*H299</f>
        <v>0</v>
      </c>
      <c r="S299" s="192">
        <v>0</v>
      </c>
      <c r="T299" s="193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94" t="s">
        <v>255</v>
      </c>
      <c r="AT299" s="194" t="s">
        <v>157</v>
      </c>
      <c r="AU299" s="194" t="s">
        <v>83</v>
      </c>
      <c r="AY299" s="14" t="s">
        <v>155</v>
      </c>
      <c r="BE299" s="195">
        <f>IF(N299="základní",J299,0)</f>
        <v>0</v>
      </c>
      <c r="BF299" s="195">
        <f>IF(N299="snížená",J299,0)</f>
        <v>0</v>
      </c>
      <c r="BG299" s="195">
        <f>IF(N299="zákl. přenesená",J299,0)</f>
        <v>0</v>
      </c>
      <c r="BH299" s="195">
        <f>IF(N299="sníž. přenesená",J299,0)</f>
        <v>0</v>
      </c>
      <c r="BI299" s="195">
        <f>IF(N299="nulová",J299,0)</f>
        <v>0</v>
      </c>
      <c r="BJ299" s="14" t="s">
        <v>81</v>
      </c>
      <c r="BK299" s="195">
        <f>ROUND(I299*H299,2)</f>
        <v>0</v>
      </c>
      <c r="BL299" s="14" t="s">
        <v>255</v>
      </c>
      <c r="BM299" s="194" t="s">
        <v>1614</v>
      </c>
    </row>
    <row r="300" spans="1:65" s="2" customFormat="1">
      <c r="A300" s="31"/>
      <c r="B300" s="32"/>
      <c r="C300" s="33"/>
      <c r="D300" s="196" t="s">
        <v>163</v>
      </c>
      <c r="E300" s="33"/>
      <c r="F300" s="197" t="s">
        <v>1615</v>
      </c>
      <c r="G300" s="33"/>
      <c r="H300" s="33"/>
      <c r="I300" s="198"/>
      <c r="J300" s="33"/>
      <c r="K300" s="33"/>
      <c r="L300" s="36"/>
      <c r="M300" s="199"/>
      <c r="N300" s="200"/>
      <c r="O300" s="68"/>
      <c r="P300" s="68"/>
      <c r="Q300" s="68"/>
      <c r="R300" s="68"/>
      <c r="S300" s="68"/>
      <c r="T300" s="69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T300" s="14" t="s">
        <v>163</v>
      </c>
      <c r="AU300" s="14" t="s">
        <v>83</v>
      </c>
    </row>
    <row r="301" spans="1:65" s="2" customFormat="1" ht="16.5" customHeight="1">
      <c r="A301" s="31"/>
      <c r="B301" s="32"/>
      <c r="C301" s="203" t="s">
        <v>1616</v>
      </c>
      <c r="D301" s="203" t="s">
        <v>232</v>
      </c>
      <c r="E301" s="204" t="s">
        <v>1617</v>
      </c>
      <c r="F301" s="205" t="s">
        <v>1618</v>
      </c>
      <c r="G301" s="206" t="s">
        <v>290</v>
      </c>
      <c r="H301" s="207">
        <v>20</v>
      </c>
      <c r="I301" s="208"/>
      <c r="J301" s="209">
        <f>ROUND(I301*H301,2)</f>
        <v>0</v>
      </c>
      <c r="K301" s="205" t="s">
        <v>161</v>
      </c>
      <c r="L301" s="210"/>
      <c r="M301" s="211" t="s">
        <v>1</v>
      </c>
      <c r="N301" s="212" t="s">
        <v>38</v>
      </c>
      <c r="O301" s="68"/>
      <c r="P301" s="192">
        <f>O301*H301</f>
        <v>0</v>
      </c>
      <c r="Q301" s="192">
        <v>0</v>
      </c>
      <c r="R301" s="192">
        <f>Q301*H301</f>
        <v>0</v>
      </c>
      <c r="S301" s="192">
        <v>0</v>
      </c>
      <c r="T301" s="193">
        <f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94" t="s">
        <v>429</v>
      </c>
      <c r="AT301" s="194" t="s">
        <v>232</v>
      </c>
      <c r="AU301" s="194" t="s">
        <v>83</v>
      </c>
      <c r="AY301" s="14" t="s">
        <v>155</v>
      </c>
      <c r="BE301" s="195">
        <f>IF(N301="základní",J301,0)</f>
        <v>0</v>
      </c>
      <c r="BF301" s="195">
        <f>IF(N301="snížená",J301,0)</f>
        <v>0</v>
      </c>
      <c r="BG301" s="195">
        <f>IF(N301="zákl. přenesená",J301,0)</f>
        <v>0</v>
      </c>
      <c r="BH301" s="195">
        <f>IF(N301="sníž. přenesená",J301,0)</f>
        <v>0</v>
      </c>
      <c r="BI301" s="195">
        <f>IF(N301="nulová",J301,0)</f>
        <v>0</v>
      </c>
      <c r="BJ301" s="14" t="s">
        <v>81</v>
      </c>
      <c r="BK301" s="195">
        <f>ROUND(I301*H301,2)</f>
        <v>0</v>
      </c>
      <c r="BL301" s="14" t="s">
        <v>255</v>
      </c>
      <c r="BM301" s="194" t="s">
        <v>1619</v>
      </c>
    </row>
    <row r="302" spans="1:65" s="2" customFormat="1" ht="33" customHeight="1">
      <c r="A302" s="31"/>
      <c r="B302" s="32"/>
      <c r="C302" s="183" t="s">
        <v>442</v>
      </c>
      <c r="D302" s="183" t="s">
        <v>157</v>
      </c>
      <c r="E302" s="184" t="s">
        <v>538</v>
      </c>
      <c r="F302" s="185" t="s">
        <v>539</v>
      </c>
      <c r="G302" s="186" t="s">
        <v>290</v>
      </c>
      <c r="H302" s="187">
        <v>40</v>
      </c>
      <c r="I302" s="188"/>
      <c r="J302" s="189">
        <f>ROUND(I302*H302,2)</f>
        <v>0</v>
      </c>
      <c r="K302" s="185" t="s">
        <v>161</v>
      </c>
      <c r="L302" s="36"/>
      <c r="M302" s="190" t="s">
        <v>1</v>
      </c>
      <c r="N302" s="191" t="s">
        <v>38</v>
      </c>
      <c r="O302" s="68"/>
      <c r="P302" s="192">
        <f>O302*H302</f>
        <v>0</v>
      </c>
      <c r="Q302" s="192">
        <v>0</v>
      </c>
      <c r="R302" s="192">
        <f>Q302*H302</f>
        <v>0</v>
      </c>
      <c r="S302" s="192">
        <v>0</v>
      </c>
      <c r="T302" s="193">
        <f>S302*H302</f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94" t="s">
        <v>255</v>
      </c>
      <c r="AT302" s="194" t="s">
        <v>157</v>
      </c>
      <c r="AU302" s="194" t="s">
        <v>83</v>
      </c>
      <c r="AY302" s="14" t="s">
        <v>155</v>
      </c>
      <c r="BE302" s="195">
        <f>IF(N302="základní",J302,0)</f>
        <v>0</v>
      </c>
      <c r="BF302" s="195">
        <f>IF(N302="snížená",J302,0)</f>
        <v>0</v>
      </c>
      <c r="BG302" s="195">
        <f>IF(N302="zákl. přenesená",J302,0)</f>
        <v>0</v>
      </c>
      <c r="BH302" s="195">
        <f>IF(N302="sníž. přenesená",J302,0)</f>
        <v>0</v>
      </c>
      <c r="BI302" s="195">
        <f>IF(N302="nulová",J302,0)</f>
        <v>0</v>
      </c>
      <c r="BJ302" s="14" t="s">
        <v>81</v>
      </c>
      <c r="BK302" s="195">
        <f>ROUND(I302*H302,2)</f>
        <v>0</v>
      </c>
      <c r="BL302" s="14" t="s">
        <v>255</v>
      </c>
      <c r="BM302" s="194" t="s">
        <v>957</v>
      </c>
    </row>
    <row r="303" spans="1:65" s="2" customFormat="1">
      <c r="A303" s="31"/>
      <c r="B303" s="32"/>
      <c r="C303" s="33"/>
      <c r="D303" s="196" t="s">
        <v>163</v>
      </c>
      <c r="E303" s="33"/>
      <c r="F303" s="197" t="s">
        <v>540</v>
      </c>
      <c r="G303" s="33"/>
      <c r="H303" s="33"/>
      <c r="I303" s="198"/>
      <c r="J303" s="33"/>
      <c r="K303" s="33"/>
      <c r="L303" s="36"/>
      <c r="M303" s="199"/>
      <c r="N303" s="200"/>
      <c r="O303" s="68"/>
      <c r="P303" s="68"/>
      <c r="Q303" s="68"/>
      <c r="R303" s="68"/>
      <c r="S303" s="68"/>
      <c r="T303" s="69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T303" s="14" t="s">
        <v>163</v>
      </c>
      <c r="AU303" s="14" t="s">
        <v>83</v>
      </c>
    </row>
    <row r="304" spans="1:65" s="2" customFormat="1" ht="24.2" customHeight="1">
      <c r="A304" s="31"/>
      <c r="B304" s="32"/>
      <c r="C304" s="203" t="s">
        <v>959</v>
      </c>
      <c r="D304" s="203" t="s">
        <v>232</v>
      </c>
      <c r="E304" s="204" t="s">
        <v>1620</v>
      </c>
      <c r="F304" s="205" t="s">
        <v>1621</v>
      </c>
      <c r="G304" s="206" t="s">
        <v>334</v>
      </c>
      <c r="H304" s="207">
        <v>4</v>
      </c>
      <c r="I304" s="208"/>
      <c r="J304" s="209">
        <f>ROUND(I304*H304,2)</f>
        <v>0</v>
      </c>
      <c r="K304" s="205" t="s">
        <v>1</v>
      </c>
      <c r="L304" s="210"/>
      <c r="M304" s="211" t="s">
        <v>1</v>
      </c>
      <c r="N304" s="212" t="s">
        <v>38</v>
      </c>
      <c r="O304" s="68"/>
      <c r="P304" s="192">
        <f>O304*H304</f>
        <v>0</v>
      </c>
      <c r="Q304" s="192">
        <v>0</v>
      </c>
      <c r="R304" s="192">
        <f>Q304*H304</f>
        <v>0</v>
      </c>
      <c r="S304" s="192">
        <v>0</v>
      </c>
      <c r="T304" s="193">
        <f>S304*H304</f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94" t="s">
        <v>429</v>
      </c>
      <c r="AT304" s="194" t="s">
        <v>232</v>
      </c>
      <c r="AU304" s="194" t="s">
        <v>83</v>
      </c>
      <c r="AY304" s="14" t="s">
        <v>155</v>
      </c>
      <c r="BE304" s="195">
        <f>IF(N304="základní",J304,0)</f>
        <v>0</v>
      </c>
      <c r="BF304" s="195">
        <f>IF(N304="snížená",J304,0)</f>
        <v>0</v>
      </c>
      <c r="BG304" s="195">
        <f>IF(N304="zákl. přenesená",J304,0)</f>
        <v>0</v>
      </c>
      <c r="BH304" s="195">
        <f>IF(N304="sníž. přenesená",J304,0)</f>
        <v>0</v>
      </c>
      <c r="BI304" s="195">
        <f>IF(N304="nulová",J304,0)</f>
        <v>0</v>
      </c>
      <c r="BJ304" s="14" t="s">
        <v>81</v>
      </c>
      <c r="BK304" s="195">
        <f>ROUND(I304*H304,2)</f>
        <v>0</v>
      </c>
      <c r="BL304" s="14" t="s">
        <v>255</v>
      </c>
      <c r="BM304" s="194" t="s">
        <v>962</v>
      </c>
    </row>
    <row r="305" spans="1:65" s="2" customFormat="1" ht="16.5" customHeight="1">
      <c r="A305" s="31"/>
      <c r="B305" s="32"/>
      <c r="C305" s="203" t="s">
        <v>450</v>
      </c>
      <c r="D305" s="203" t="s">
        <v>232</v>
      </c>
      <c r="E305" s="204" t="s">
        <v>1622</v>
      </c>
      <c r="F305" s="205" t="s">
        <v>2530</v>
      </c>
      <c r="G305" s="206" t="s">
        <v>290</v>
      </c>
      <c r="H305" s="207">
        <v>10</v>
      </c>
      <c r="I305" s="208"/>
      <c r="J305" s="209">
        <f>ROUND(I305*H305,2)</f>
        <v>0</v>
      </c>
      <c r="K305" s="205" t="s">
        <v>161</v>
      </c>
      <c r="L305" s="210"/>
      <c r="M305" s="211" t="s">
        <v>1</v>
      </c>
      <c r="N305" s="212" t="s">
        <v>38</v>
      </c>
      <c r="O305" s="68"/>
      <c r="P305" s="192">
        <f>O305*H305</f>
        <v>0</v>
      </c>
      <c r="Q305" s="192">
        <v>0</v>
      </c>
      <c r="R305" s="192">
        <f>Q305*H305</f>
        <v>0</v>
      </c>
      <c r="S305" s="192">
        <v>0</v>
      </c>
      <c r="T305" s="193">
        <f>S305*H305</f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94" t="s">
        <v>429</v>
      </c>
      <c r="AT305" s="194" t="s">
        <v>232</v>
      </c>
      <c r="AU305" s="194" t="s">
        <v>83</v>
      </c>
      <c r="AY305" s="14" t="s">
        <v>155</v>
      </c>
      <c r="BE305" s="195">
        <f>IF(N305="základní",J305,0)</f>
        <v>0</v>
      </c>
      <c r="BF305" s="195">
        <f>IF(N305="snížená",J305,0)</f>
        <v>0</v>
      </c>
      <c r="BG305" s="195">
        <f>IF(N305="zákl. přenesená",J305,0)</f>
        <v>0</v>
      </c>
      <c r="BH305" s="195">
        <f>IF(N305="sníž. přenesená",J305,0)</f>
        <v>0</v>
      </c>
      <c r="BI305" s="195">
        <f>IF(N305="nulová",J305,0)</f>
        <v>0</v>
      </c>
      <c r="BJ305" s="14" t="s">
        <v>81</v>
      </c>
      <c r="BK305" s="195">
        <f>ROUND(I305*H305,2)</f>
        <v>0</v>
      </c>
      <c r="BL305" s="14" t="s">
        <v>255</v>
      </c>
      <c r="BM305" s="194" t="s">
        <v>966</v>
      </c>
    </row>
    <row r="306" spans="1:65" s="2" customFormat="1" ht="16.5" customHeight="1">
      <c r="A306" s="31"/>
      <c r="B306" s="32"/>
      <c r="C306" s="203" t="s">
        <v>968</v>
      </c>
      <c r="D306" s="203" t="s">
        <v>232</v>
      </c>
      <c r="E306" s="204" t="s">
        <v>1624</v>
      </c>
      <c r="F306" s="205" t="s">
        <v>1625</v>
      </c>
      <c r="G306" s="206" t="s">
        <v>290</v>
      </c>
      <c r="H306" s="207">
        <v>26</v>
      </c>
      <c r="I306" s="208"/>
      <c r="J306" s="209">
        <f>ROUND(I306*H306,2)</f>
        <v>0</v>
      </c>
      <c r="K306" s="205" t="s">
        <v>161</v>
      </c>
      <c r="L306" s="210"/>
      <c r="M306" s="211" t="s">
        <v>1</v>
      </c>
      <c r="N306" s="212" t="s">
        <v>38</v>
      </c>
      <c r="O306" s="68"/>
      <c r="P306" s="192">
        <f>O306*H306</f>
        <v>0</v>
      </c>
      <c r="Q306" s="192">
        <v>0</v>
      </c>
      <c r="R306" s="192">
        <f>Q306*H306</f>
        <v>0</v>
      </c>
      <c r="S306" s="192">
        <v>0</v>
      </c>
      <c r="T306" s="193">
        <f>S306*H306</f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94" t="s">
        <v>429</v>
      </c>
      <c r="AT306" s="194" t="s">
        <v>232</v>
      </c>
      <c r="AU306" s="194" t="s">
        <v>83</v>
      </c>
      <c r="AY306" s="14" t="s">
        <v>155</v>
      </c>
      <c r="BE306" s="195">
        <f>IF(N306="základní",J306,0)</f>
        <v>0</v>
      </c>
      <c r="BF306" s="195">
        <f>IF(N306="snížená",J306,0)</f>
        <v>0</v>
      </c>
      <c r="BG306" s="195">
        <f>IF(N306="zákl. přenesená",J306,0)</f>
        <v>0</v>
      </c>
      <c r="BH306" s="195">
        <f>IF(N306="sníž. přenesená",J306,0)</f>
        <v>0</v>
      </c>
      <c r="BI306" s="195">
        <f>IF(N306="nulová",J306,0)</f>
        <v>0</v>
      </c>
      <c r="BJ306" s="14" t="s">
        <v>81</v>
      </c>
      <c r="BK306" s="195">
        <f>ROUND(I306*H306,2)</f>
        <v>0</v>
      </c>
      <c r="BL306" s="14" t="s">
        <v>255</v>
      </c>
      <c r="BM306" s="194" t="s">
        <v>971</v>
      </c>
    </row>
    <row r="307" spans="1:65" s="2" customFormat="1" ht="33" customHeight="1">
      <c r="A307" s="31"/>
      <c r="B307" s="32"/>
      <c r="C307" s="183" t="s">
        <v>456</v>
      </c>
      <c r="D307" s="183" t="s">
        <v>157</v>
      </c>
      <c r="E307" s="184" t="s">
        <v>1626</v>
      </c>
      <c r="F307" s="185" t="s">
        <v>1627</v>
      </c>
      <c r="G307" s="186" t="s">
        <v>290</v>
      </c>
      <c r="H307" s="187">
        <v>27</v>
      </c>
      <c r="I307" s="188"/>
      <c r="J307" s="189">
        <f>ROUND(I307*H307,2)</f>
        <v>0</v>
      </c>
      <c r="K307" s="185" t="s">
        <v>161</v>
      </c>
      <c r="L307" s="36"/>
      <c r="M307" s="190" t="s">
        <v>1</v>
      </c>
      <c r="N307" s="191" t="s">
        <v>38</v>
      </c>
      <c r="O307" s="68"/>
      <c r="P307" s="192">
        <f>O307*H307</f>
        <v>0</v>
      </c>
      <c r="Q307" s="192">
        <v>0</v>
      </c>
      <c r="R307" s="192">
        <f>Q307*H307</f>
        <v>0</v>
      </c>
      <c r="S307" s="192">
        <v>0</v>
      </c>
      <c r="T307" s="193">
        <f>S307*H307</f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94" t="s">
        <v>255</v>
      </c>
      <c r="AT307" s="194" t="s">
        <v>157</v>
      </c>
      <c r="AU307" s="194" t="s">
        <v>83</v>
      </c>
      <c r="AY307" s="14" t="s">
        <v>155</v>
      </c>
      <c r="BE307" s="195">
        <f>IF(N307="základní",J307,0)</f>
        <v>0</v>
      </c>
      <c r="BF307" s="195">
        <f>IF(N307="snížená",J307,0)</f>
        <v>0</v>
      </c>
      <c r="BG307" s="195">
        <f>IF(N307="zákl. přenesená",J307,0)</f>
        <v>0</v>
      </c>
      <c r="BH307" s="195">
        <f>IF(N307="sníž. přenesená",J307,0)</f>
        <v>0</v>
      </c>
      <c r="BI307" s="195">
        <f>IF(N307="nulová",J307,0)</f>
        <v>0</v>
      </c>
      <c r="BJ307" s="14" t="s">
        <v>81</v>
      </c>
      <c r="BK307" s="195">
        <f>ROUND(I307*H307,2)</f>
        <v>0</v>
      </c>
      <c r="BL307" s="14" t="s">
        <v>255</v>
      </c>
      <c r="BM307" s="194" t="s">
        <v>975</v>
      </c>
    </row>
    <row r="308" spans="1:65" s="2" customFormat="1">
      <c r="A308" s="31"/>
      <c r="B308" s="32"/>
      <c r="C308" s="33"/>
      <c r="D308" s="196" t="s">
        <v>163</v>
      </c>
      <c r="E308" s="33"/>
      <c r="F308" s="197" t="s">
        <v>1628</v>
      </c>
      <c r="G308" s="33"/>
      <c r="H308" s="33"/>
      <c r="I308" s="198"/>
      <c r="J308" s="33"/>
      <c r="K308" s="33"/>
      <c r="L308" s="36"/>
      <c r="M308" s="199"/>
      <c r="N308" s="200"/>
      <c r="O308" s="68"/>
      <c r="P308" s="68"/>
      <c r="Q308" s="68"/>
      <c r="R308" s="68"/>
      <c r="S308" s="68"/>
      <c r="T308" s="69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T308" s="14" t="s">
        <v>163</v>
      </c>
      <c r="AU308" s="14" t="s">
        <v>83</v>
      </c>
    </row>
    <row r="309" spans="1:65" s="2" customFormat="1" ht="24.2" customHeight="1">
      <c r="A309" s="31"/>
      <c r="B309" s="32"/>
      <c r="C309" s="183" t="s">
        <v>1120</v>
      </c>
      <c r="D309" s="183" t="s">
        <v>157</v>
      </c>
      <c r="E309" s="184" t="s">
        <v>585</v>
      </c>
      <c r="F309" s="185" t="s">
        <v>1629</v>
      </c>
      <c r="G309" s="186" t="s">
        <v>583</v>
      </c>
      <c r="H309" s="187">
        <v>1</v>
      </c>
      <c r="I309" s="188"/>
      <c r="J309" s="189">
        <f>ROUND(I309*H309,2)</f>
        <v>0</v>
      </c>
      <c r="K309" s="185" t="s">
        <v>161</v>
      </c>
      <c r="L309" s="36"/>
      <c r="M309" s="190" t="s">
        <v>1</v>
      </c>
      <c r="N309" s="191" t="s">
        <v>38</v>
      </c>
      <c r="O309" s="68"/>
      <c r="P309" s="192">
        <f>O309*H309</f>
        <v>0</v>
      </c>
      <c r="Q309" s="192">
        <v>0</v>
      </c>
      <c r="R309" s="192">
        <f>Q309*H309</f>
        <v>0</v>
      </c>
      <c r="S309" s="192">
        <v>0</v>
      </c>
      <c r="T309" s="193">
        <f>S309*H309</f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94" t="s">
        <v>255</v>
      </c>
      <c r="AT309" s="194" t="s">
        <v>157</v>
      </c>
      <c r="AU309" s="194" t="s">
        <v>83</v>
      </c>
      <c r="AY309" s="14" t="s">
        <v>155</v>
      </c>
      <c r="BE309" s="195">
        <f>IF(N309="základní",J309,0)</f>
        <v>0</v>
      </c>
      <c r="BF309" s="195">
        <f>IF(N309="snížená",J309,0)</f>
        <v>0</v>
      </c>
      <c r="BG309" s="195">
        <f>IF(N309="zákl. přenesená",J309,0)</f>
        <v>0</v>
      </c>
      <c r="BH309" s="195">
        <f>IF(N309="sníž. přenesená",J309,0)</f>
        <v>0</v>
      </c>
      <c r="BI309" s="195">
        <f>IF(N309="nulová",J309,0)</f>
        <v>0</v>
      </c>
      <c r="BJ309" s="14" t="s">
        <v>81</v>
      </c>
      <c r="BK309" s="195">
        <f>ROUND(I309*H309,2)</f>
        <v>0</v>
      </c>
      <c r="BL309" s="14" t="s">
        <v>255</v>
      </c>
      <c r="BM309" s="194" t="s">
        <v>1630</v>
      </c>
    </row>
    <row r="310" spans="1:65" s="2" customFormat="1">
      <c r="A310" s="31"/>
      <c r="B310" s="32"/>
      <c r="C310" s="33"/>
      <c r="D310" s="196" t="s">
        <v>163</v>
      </c>
      <c r="E310" s="33"/>
      <c r="F310" s="197" t="s">
        <v>587</v>
      </c>
      <c r="G310" s="33"/>
      <c r="H310" s="33"/>
      <c r="I310" s="198"/>
      <c r="J310" s="33"/>
      <c r="K310" s="33"/>
      <c r="L310" s="36"/>
      <c r="M310" s="199"/>
      <c r="N310" s="200"/>
      <c r="O310" s="68"/>
      <c r="P310" s="68"/>
      <c r="Q310" s="68"/>
      <c r="R310" s="68"/>
      <c r="S310" s="68"/>
      <c r="T310" s="69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T310" s="14" t="s">
        <v>163</v>
      </c>
      <c r="AU310" s="14" t="s">
        <v>83</v>
      </c>
    </row>
    <row r="311" spans="1:65" s="2" customFormat="1" ht="21.75" customHeight="1">
      <c r="A311" s="31"/>
      <c r="B311" s="32"/>
      <c r="C311" s="183" t="s">
        <v>979</v>
      </c>
      <c r="D311" s="183" t="s">
        <v>157</v>
      </c>
      <c r="E311" s="184" t="s">
        <v>343</v>
      </c>
      <c r="F311" s="185" t="s">
        <v>1631</v>
      </c>
      <c r="G311" s="186" t="s">
        <v>1632</v>
      </c>
      <c r="H311" s="187">
        <v>4</v>
      </c>
      <c r="I311" s="188"/>
      <c r="J311" s="189">
        <f>ROUND(I311*H311,2)</f>
        <v>0</v>
      </c>
      <c r="K311" s="185" t="s">
        <v>1</v>
      </c>
      <c r="L311" s="36"/>
      <c r="M311" s="190" t="s">
        <v>1</v>
      </c>
      <c r="N311" s="191" t="s">
        <v>38</v>
      </c>
      <c r="O311" s="68"/>
      <c r="P311" s="192">
        <f>O311*H311</f>
        <v>0</v>
      </c>
      <c r="Q311" s="192">
        <v>0</v>
      </c>
      <c r="R311" s="192">
        <f>Q311*H311</f>
        <v>0</v>
      </c>
      <c r="S311" s="192">
        <v>0</v>
      </c>
      <c r="T311" s="193">
        <f>S311*H311</f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94" t="s">
        <v>255</v>
      </c>
      <c r="AT311" s="194" t="s">
        <v>157</v>
      </c>
      <c r="AU311" s="194" t="s">
        <v>83</v>
      </c>
      <c r="AY311" s="14" t="s">
        <v>155</v>
      </c>
      <c r="BE311" s="195">
        <f>IF(N311="základní",J311,0)</f>
        <v>0</v>
      </c>
      <c r="BF311" s="195">
        <f>IF(N311="snížená",J311,0)</f>
        <v>0</v>
      </c>
      <c r="BG311" s="195">
        <f>IF(N311="zákl. přenesená",J311,0)</f>
        <v>0</v>
      </c>
      <c r="BH311" s="195">
        <f>IF(N311="sníž. přenesená",J311,0)</f>
        <v>0</v>
      </c>
      <c r="BI311" s="195">
        <f>IF(N311="nulová",J311,0)</f>
        <v>0</v>
      </c>
      <c r="BJ311" s="14" t="s">
        <v>81</v>
      </c>
      <c r="BK311" s="195">
        <f>ROUND(I311*H311,2)</f>
        <v>0</v>
      </c>
      <c r="BL311" s="14" t="s">
        <v>255</v>
      </c>
      <c r="BM311" s="194" t="s">
        <v>982</v>
      </c>
    </row>
    <row r="312" spans="1:65" s="2" customFormat="1" ht="21.75" customHeight="1">
      <c r="A312" s="31"/>
      <c r="B312" s="32"/>
      <c r="C312" s="183" t="s">
        <v>461</v>
      </c>
      <c r="D312" s="183" t="s">
        <v>157</v>
      </c>
      <c r="E312" s="184" t="s">
        <v>199</v>
      </c>
      <c r="F312" s="185" t="s">
        <v>1633</v>
      </c>
      <c r="G312" s="186" t="s">
        <v>1632</v>
      </c>
      <c r="H312" s="187">
        <v>5</v>
      </c>
      <c r="I312" s="188"/>
      <c r="J312" s="189">
        <f>ROUND(I312*H312,2)</f>
        <v>0</v>
      </c>
      <c r="K312" s="185" t="s">
        <v>1</v>
      </c>
      <c r="L312" s="36"/>
      <c r="M312" s="190" t="s">
        <v>1</v>
      </c>
      <c r="N312" s="191" t="s">
        <v>38</v>
      </c>
      <c r="O312" s="68"/>
      <c r="P312" s="192">
        <f>O312*H312</f>
        <v>0</v>
      </c>
      <c r="Q312" s="192">
        <v>0</v>
      </c>
      <c r="R312" s="192">
        <f>Q312*H312</f>
        <v>0</v>
      </c>
      <c r="S312" s="192">
        <v>0</v>
      </c>
      <c r="T312" s="193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94" t="s">
        <v>255</v>
      </c>
      <c r="AT312" s="194" t="s">
        <v>157</v>
      </c>
      <c r="AU312" s="194" t="s">
        <v>83</v>
      </c>
      <c r="AY312" s="14" t="s">
        <v>155</v>
      </c>
      <c r="BE312" s="195">
        <f>IF(N312="základní",J312,0)</f>
        <v>0</v>
      </c>
      <c r="BF312" s="195">
        <f>IF(N312="snížená",J312,0)</f>
        <v>0</v>
      </c>
      <c r="BG312" s="195">
        <f>IF(N312="zákl. přenesená",J312,0)</f>
        <v>0</v>
      </c>
      <c r="BH312" s="195">
        <f>IF(N312="sníž. přenesená",J312,0)</f>
        <v>0</v>
      </c>
      <c r="BI312" s="195">
        <f>IF(N312="nulová",J312,0)</f>
        <v>0</v>
      </c>
      <c r="BJ312" s="14" t="s">
        <v>81</v>
      </c>
      <c r="BK312" s="195">
        <f>ROUND(I312*H312,2)</f>
        <v>0</v>
      </c>
      <c r="BL312" s="14" t="s">
        <v>255</v>
      </c>
      <c r="BM312" s="194" t="s">
        <v>988</v>
      </c>
    </row>
    <row r="313" spans="1:65" s="2" customFormat="1" ht="33" customHeight="1">
      <c r="A313" s="31"/>
      <c r="B313" s="32"/>
      <c r="C313" s="183" t="s">
        <v>999</v>
      </c>
      <c r="D313" s="183" t="s">
        <v>157</v>
      </c>
      <c r="E313" s="184" t="s">
        <v>1634</v>
      </c>
      <c r="F313" s="185" t="s">
        <v>1635</v>
      </c>
      <c r="G313" s="186" t="s">
        <v>290</v>
      </c>
      <c r="H313" s="187">
        <v>5</v>
      </c>
      <c r="I313" s="188"/>
      <c r="J313" s="189">
        <f>ROUND(I313*H313,2)</f>
        <v>0</v>
      </c>
      <c r="K313" s="185" t="s">
        <v>161</v>
      </c>
      <c r="L313" s="36"/>
      <c r="M313" s="190" t="s">
        <v>1</v>
      </c>
      <c r="N313" s="191" t="s">
        <v>38</v>
      </c>
      <c r="O313" s="68"/>
      <c r="P313" s="192">
        <f>O313*H313</f>
        <v>0</v>
      </c>
      <c r="Q313" s="192">
        <v>0</v>
      </c>
      <c r="R313" s="192">
        <f>Q313*H313</f>
        <v>0</v>
      </c>
      <c r="S313" s="192">
        <v>0</v>
      </c>
      <c r="T313" s="193">
        <f>S313*H313</f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94" t="s">
        <v>255</v>
      </c>
      <c r="AT313" s="194" t="s">
        <v>157</v>
      </c>
      <c r="AU313" s="194" t="s">
        <v>83</v>
      </c>
      <c r="AY313" s="14" t="s">
        <v>155</v>
      </c>
      <c r="BE313" s="195">
        <f>IF(N313="základní",J313,0)</f>
        <v>0</v>
      </c>
      <c r="BF313" s="195">
        <f>IF(N313="snížená",J313,0)</f>
        <v>0</v>
      </c>
      <c r="BG313" s="195">
        <f>IF(N313="zákl. přenesená",J313,0)</f>
        <v>0</v>
      </c>
      <c r="BH313" s="195">
        <f>IF(N313="sníž. přenesená",J313,0)</f>
        <v>0</v>
      </c>
      <c r="BI313" s="195">
        <f>IF(N313="nulová",J313,0)</f>
        <v>0</v>
      </c>
      <c r="BJ313" s="14" t="s">
        <v>81</v>
      </c>
      <c r="BK313" s="195">
        <f>ROUND(I313*H313,2)</f>
        <v>0</v>
      </c>
      <c r="BL313" s="14" t="s">
        <v>255</v>
      </c>
      <c r="BM313" s="194" t="s">
        <v>1002</v>
      </c>
    </row>
    <row r="314" spans="1:65" s="2" customFormat="1">
      <c r="A314" s="31"/>
      <c r="B314" s="32"/>
      <c r="C314" s="33"/>
      <c r="D314" s="196" t="s">
        <v>163</v>
      </c>
      <c r="E314" s="33"/>
      <c r="F314" s="197" t="s">
        <v>1636</v>
      </c>
      <c r="G314" s="33"/>
      <c r="H314" s="33"/>
      <c r="I314" s="198"/>
      <c r="J314" s="33"/>
      <c r="K314" s="33"/>
      <c r="L314" s="36"/>
      <c r="M314" s="199"/>
      <c r="N314" s="200"/>
      <c r="O314" s="68"/>
      <c r="P314" s="68"/>
      <c r="Q314" s="68"/>
      <c r="R314" s="68"/>
      <c r="S314" s="68"/>
      <c r="T314" s="69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T314" s="14" t="s">
        <v>163</v>
      </c>
      <c r="AU314" s="14" t="s">
        <v>83</v>
      </c>
    </row>
    <row r="315" spans="1:65" s="2" customFormat="1" ht="21.75" customHeight="1">
      <c r="A315" s="31"/>
      <c r="B315" s="32"/>
      <c r="C315" s="183" t="s">
        <v>470</v>
      </c>
      <c r="D315" s="183" t="s">
        <v>157</v>
      </c>
      <c r="E315" s="184" t="s">
        <v>206</v>
      </c>
      <c r="F315" s="185" t="s">
        <v>1639</v>
      </c>
      <c r="G315" s="186" t="s">
        <v>1632</v>
      </c>
      <c r="H315" s="187">
        <v>1</v>
      </c>
      <c r="I315" s="188"/>
      <c r="J315" s="189">
        <f>ROUND(I315*H315,2)</f>
        <v>0</v>
      </c>
      <c r="K315" s="185" t="s">
        <v>1</v>
      </c>
      <c r="L315" s="36"/>
      <c r="M315" s="190" t="s">
        <v>1</v>
      </c>
      <c r="N315" s="191" t="s">
        <v>38</v>
      </c>
      <c r="O315" s="68"/>
      <c r="P315" s="192">
        <f>O315*H315</f>
        <v>0</v>
      </c>
      <c r="Q315" s="192">
        <v>0</v>
      </c>
      <c r="R315" s="192">
        <f>Q315*H315</f>
        <v>0</v>
      </c>
      <c r="S315" s="192">
        <v>0</v>
      </c>
      <c r="T315" s="193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94" t="s">
        <v>255</v>
      </c>
      <c r="AT315" s="194" t="s">
        <v>157</v>
      </c>
      <c r="AU315" s="194" t="s">
        <v>83</v>
      </c>
      <c r="AY315" s="14" t="s">
        <v>155</v>
      </c>
      <c r="BE315" s="195">
        <f>IF(N315="základní",J315,0)</f>
        <v>0</v>
      </c>
      <c r="BF315" s="195">
        <f>IF(N315="snížená",J315,0)</f>
        <v>0</v>
      </c>
      <c r="BG315" s="195">
        <f>IF(N315="zákl. přenesená",J315,0)</f>
        <v>0</v>
      </c>
      <c r="BH315" s="195">
        <f>IF(N315="sníž. přenesená",J315,0)</f>
        <v>0</v>
      </c>
      <c r="BI315" s="195">
        <f>IF(N315="nulová",J315,0)</f>
        <v>0</v>
      </c>
      <c r="BJ315" s="14" t="s">
        <v>81</v>
      </c>
      <c r="BK315" s="195">
        <f>ROUND(I315*H315,2)</f>
        <v>0</v>
      </c>
      <c r="BL315" s="14" t="s">
        <v>255</v>
      </c>
      <c r="BM315" s="194" t="s">
        <v>1013</v>
      </c>
    </row>
    <row r="316" spans="1:65" s="2" customFormat="1" ht="24.2" customHeight="1">
      <c r="A316" s="31"/>
      <c r="B316" s="32"/>
      <c r="C316" s="183" t="s">
        <v>1015</v>
      </c>
      <c r="D316" s="183" t="s">
        <v>157</v>
      </c>
      <c r="E316" s="184" t="s">
        <v>1260</v>
      </c>
      <c r="F316" s="185" t="s">
        <v>1261</v>
      </c>
      <c r="G316" s="186" t="s">
        <v>290</v>
      </c>
      <c r="H316" s="187">
        <v>1</v>
      </c>
      <c r="I316" s="188"/>
      <c r="J316" s="189">
        <f>ROUND(I316*H316,2)</f>
        <v>0</v>
      </c>
      <c r="K316" s="185" t="s">
        <v>161</v>
      </c>
      <c r="L316" s="36"/>
      <c r="M316" s="190" t="s">
        <v>1</v>
      </c>
      <c r="N316" s="191" t="s">
        <v>38</v>
      </c>
      <c r="O316" s="68"/>
      <c r="P316" s="192">
        <f>O316*H316</f>
        <v>0</v>
      </c>
      <c r="Q316" s="192">
        <v>0</v>
      </c>
      <c r="R316" s="192">
        <f>Q316*H316</f>
        <v>0</v>
      </c>
      <c r="S316" s="192">
        <v>0</v>
      </c>
      <c r="T316" s="193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94" t="s">
        <v>255</v>
      </c>
      <c r="AT316" s="194" t="s">
        <v>157</v>
      </c>
      <c r="AU316" s="194" t="s">
        <v>83</v>
      </c>
      <c r="AY316" s="14" t="s">
        <v>155</v>
      </c>
      <c r="BE316" s="195">
        <f>IF(N316="základní",J316,0)</f>
        <v>0</v>
      </c>
      <c r="BF316" s="195">
        <f>IF(N316="snížená",J316,0)</f>
        <v>0</v>
      </c>
      <c r="BG316" s="195">
        <f>IF(N316="zákl. přenesená",J316,0)</f>
        <v>0</v>
      </c>
      <c r="BH316" s="195">
        <f>IF(N316="sníž. přenesená",J316,0)</f>
        <v>0</v>
      </c>
      <c r="BI316" s="195">
        <f>IF(N316="nulová",J316,0)</f>
        <v>0</v>
      </c>
      <c r="BJ316" s="14" t="s">
        <v>81</v>
      </c>
      <c r="BK316" s="195">
        <f>ROUND(I316*H316,2)</f>
        <v>0</v>
      </c>
      <c r="BL316" s="14" t="s">
        <v>255</v>
      </c>
      <c r="BM316" s="194" t="s">
        <v>1018</v>
      </c>
    </row>
    <row r="317" spans="1:65" s="2" customFormat="1">
      <c r="A317" s="31"/>
      <c r="B317" s="32"/>
      <c r="C317" s="33"/>
      <c r="D317" s="196" t="s">
        <v>163</v>
      </c>
      <c r="E317" s="33"/>
      <c r="F317" s="197" t="s">
        <v>1262</v>
      </c>
      <c r="G317" s="33"/>
      <c r="H317" s="33"/>
      <c r="I317" s="198"/>
      <c r="J317" s="33"/>
      <c r="K317" s="33"/>
      <c r="L317" s="36"/>
      <c r="M317" s="199"/>
      <c r="N317" s="200"/>
      <c r="O317" s="68"/>
      <c r="P317" s="68"/>
      <c r="Q317" s="68"/>
      <c r="R317" s="68"/>
      <c r="S317" s="68"/>
      <c r="T317" s="69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T317" s="14" t="s">
        <v>163</v>
      </c>
      <c r="AU317" s="14" t="s">
        <v>83</v>
      </c>
    </row>
    <row r="318" spans="1:65" s="2" customFormat="1" ht="24.2" customHeight="1">
      <c r="A318" s="31"/>
      <c r="B318" s="32"/>
      <c r="C318" s="183" t="s">
        <v>478</v>
      </c>
      <c r="D318" s="183" t="s">
        <v>157</v>
      </c>
      <c r="E318" s="184" t="s">
        <v>450</v>
      </c>
      <c r="F318" s="185" t="s">
        <v>1640</v>
      </c>
      <c r="G318" s="186" t="s">
        <v>1632</v>
      </c>
      <c r="H318" s="187">
        <v>2</v>
      </c>
      <c r="I318" s="188"/>
      <c r="J318" s="189">
        <f t="shared" ref="J318:J323" si="30">ROUND(I318*H318,2)</f>
        <v>0</v>
      </c>
      <c r="K318" s="185" t="s">
        <v>1</v>
      </c>
      <c r="L318" s="36"/>
      <c r="M318" s="190" t="s">
        <v>1</v>
      </c>
      <c r="N318" s="191" t="s">
        <v>38</v>
      </c>
      <c r="O318" s="68"/>
      <c r="P318" s="192">
        <f t="shared" ref="P318:P323" si="31">O318*H318</f>
        <v>0</v>
      </c>
      <c r="Q318" s="192">
        <v>0</v>
      </c>
      <c r="R318" s="192">
        <f t="shared" ref="R318:R323" si="32">Q318*H318</f>
        <v>0</v>
      </c>
      <c r="S318" s="192">
        <v>0</v>
      </c>
      <c r="T318" s="193">
        <f t="shared" ref="T318:T323" si="33">S318*H318</f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94" t="s">
        <v>255</v>
      </c>
      <c r="AT318" s="194" t="s">
        <v>157</v>
      </c>
      <c r="AU318" s="194" t="s">
        <v>83</v>
      </c>
      <c r="AY318" s="14" t="s">
        <v>155</v>
      </c>
      <c r="BE318" s="195">
        <f t="shared" ref="BE318:BE323" si="34">IF(N318="základní",J318,0)</f>
        <v>0</v>
      </c>
      <c r="BF318" s="195">
        <f t="shared" ref="BF318:BF323" si="35">IF(N318="snížená",J318,0)</f>
        <v>0</v>
      </c>
      <c r="BG318" s="195">
        <f t="shared" ref="BG318:BG323" si="36">IF(N318="zákl. přenesená",J318,0)</f>
        <v>0</v>
      </c>
      <c r="BH318" s="195">
        <f t="shared" ref="BH318:BH323" si="37">IF(N318="sníž. přenesená",J318,0)</f>
        <v>0</v>
      </c>
      <c r="BI318" s="195">
        <f t="shared" ref="BI318:BI323" si="38">IF(N318="nulová",J318,0)</f>
        <v>0</v>
      </c>
      <c r="BJ318" s="14" t="s">
        <v>81</v>
      </c>
      <c r="BK318" s="195">
        <f t="shared" ref="BK318:BK323" si="39">ROUND(I318*H318,2)</f>
        <v>0</v>
      </c>
      <c r="BL318" s="14" t="s">
        <v>255</v>
      </c>
      <c r="BM318" s="194" t="s">
        <v>1021</v>
      </c>
    </row>
    <row r="319" spans="1:65" s="2" customFormat="1" ht="24.2" customHeight="1">
      <c r="A319" s="31"/>
      <c r="B319" s="32"/>
      <c r="C319" s="183" t="s">
        <v>1023</v>
      </c>
      <c r="D319" s="183" t="s">
        <v>157</v>
      </c>
      <c r="E319" s="184" t="s">
        <v>834</v>
      </c>
      <c r="F319" s="185" t="s">
        <v>1641</v>
      </c>
      <c r="G319" s="186" t="s">
        <v>1632</v>
      </c>
      <c r="H319" s="187">
        <v>6</v>
      </c>
      <c r="I319" s="188"/>
      <c r="J319" s="189">
        <f t="shared" si="30"/>
        <v>0</v>
      </c>
      <c r="K319" s="185" t="s">
        <v>1</v>
      </c>
      <c r="L319" s="36"/>
      <c r="M319" s="190" t="s">
        <v>1</v>
      </c>
      <c r="N319" s="191" t="s">
        <v>38</v>
      </c>
      <c r="O319" s="68"/>
      <c r="P319" s="192">
        <f t="shared" si="31"/>
        <v>0</v>
      </c>
      <c r="Q319" s="192">
        <v>0</v>
      </c>
      <c r="R319" s="192">
        <f t="shared" si="32"/>
        <v>0</v>
      </c>
      <c r="S319" s="192">
        <v>0</v>
      </c>
      <c r="T319" s="193">
        <f t="shared" si="33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94" t="s">
        <v>255</v>
      </c>
      <c r="AT319" s="194" t="s">
        <v>157</v>
      </c>
      <c r="AU319" s="194" t="s">
        <v>83</v>
      </c>
      <c r="AY319" s="14" t="s">
        <v>155</v>
      </c>
      <c r="BE319" s="195">
        <f t="shared" si="34"/>
        <v>0</v>
      </c>
      <c r="BF319" s="195">
        <f t="shared" si="35"/>
        <v>0</v>
      </c>
      <c r="BG319" s="195">
        <f t="shared" si="36"/>
        <v>0</v>
      </c>
      <c r="BH319" s="195">
        <f t="shared" si="37"/>
        <v>0</v>
      </c>
      <c r="BI319" s="195">
        <f t="shared" si="38"/>
        <v>0</v>
      </c>
      <c r="BJ319" s="14" t="s">
        <v>81</v>
      </c>
      <c r="BK319" s="195">
        <f t="shared" si="39"/>
        <v>0</v>
      </c>
      <c r="BL319" s="14" t="s">
        <v>255</v>
      </c>
      <c r="BM319" s="194" t="s">
        <v>1026</v>
      </c>
    </row>
    <row r="320" spans="1:65" s="2" customFormat="1" ht="24.2" customHeight="1">
      <c r="A320" s="31"/>
      <c r="B320" s="32"/>
      <c r="C320" s="183" t="s">
        <v>482</v>
      </c>
      <c r="D320" s="183" t="s">
        <v>157</v>
      </c>
      <c r="E320" s="184" t="s">
        <v>354</v>
      </c>
      <c r="F320" s="185" t="s">
        <v>1642</v>
      </c>
      <c r="G320" s="186" t="s">
        <v>1632</v>
      </c>
      <c r="H320" s="187">
        <v>8</v>
      </c>
      <c r="I320" s="188"/>
      <c r="J320" s="189">
        <f t="shared" si="30"/>
        <v>0</v>
      </c>
      <c r="K320" s="185" t="s">
        <v>1</v>
      </c>
      <c r="L320" s="36"/>
      <c r="M320" s="190" t="s">
        <v>1</v>
      </c>
      <c r="N320" s="191" t="s">
        <v>38</v>
      </c>
      <c r="O320" s="68"/>
      <c r="P320" s="192">
        <f t="shared" si="31"/>
        <v>0</v>
      </c>
      <c r="Q320" s="192">
        <v>0</v>
      </c>
      <c r="R320" s="192">
        <f t="shared" si="32"/>
        <v>0</v>
      </c>
      <c r="S320" s="192">
        <v>0</v>
      </c>
      <c r="T320" s="193">
        <f t="shared" si="33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94" t="s">
        <v>255</v>
      </c>
      <c r="AT320" s="194" t="s">
        <v>157</v>
      </c>
      <c r="AU320" s="194" t="s">
        <v>83</v>
      </c>
      <c r="AY320" s="14" t="s">
        <v>155</v>
      </c>
      <c r="BE320" s="195">
        <f t="shared" si="34"/>
        <v>0</v>
      </c>
      <c r="BF320" s="195">
        <f t="shared" si="35"/>
        <v>0</v>
      </c>
      <c r="BG320" s="195">
        <f t="shared" si="36"/>
        <v>0</v>
      </c>
      <c r="BH320" s="195">
        <f t="shared" si="37"/>
        <v>0</v>
      </c>
      <c r="BI320" s="195">
        <f t="shared" si="38"/>
        <v>0</v>
      </c>
      <c r="BJ320" s="14" t="s">
        <v>81</v>
      </c>
      <c r="BK320" s="195">
        <f t="shared" si="39"/>
        <v>0</v>
      </c>
      <c r="BL320" s="14" t="s">
        <v>255</v>
      </c>
      <c r="BM320" s="194" t="s">
        <v>1032</v>
      </c>
    </row>
    <row r="321" spans="1:65" s="2" customFormat="1" ht="24.2" customHeight="1">
      <c r="A321" s="31"/>
      <c r="B321" s="32"/>
      <c r="C321" s="183" t="s">
        <v>1034</v>
      </c>
      <c r="D321" s="183" t="s">
        <v>157</v>
      </c>
      <c r="E321" s="184" t="s">
        <v>245</v>
      </c>
      <c r="F321" s="185" t="s">
        <v>1643</v>
      </c>
      <c r="G321" s="186" t="s">
        <v>1632</v>
      </c>
      <c r="H321" s="187">
        <v>4</v>
      </c>
      <c r="I321" s="188"/>
      <c r="J321" s="189">
        <f t="shared" si="30"/>
        <v>0</v>
      </c>
      <c r="K321" s="185" t="s">
        <v>1</v>
      </c>
      <c r="L321" s="36"/>
      <c r="M321" s="190" t="s">
        <v>1</v>
      </c>
      <c r="N321" s="191" t="s">
        <v>38</v>
      </c>
      <c r="O321" s="68"/>
      <c r="P321" s="192">
        <f t="shared" si="31"/>
        <v>0</v>
      </c>
      <c r="Q321" s="192">
        <v>0</v>
      </c>
      <c r="R321" s="192">
        <f t="shared" si="32"/>
        <v>0</v>
      </c>
      <c r="S321" s="192">
        <v>0</v>
      </c>
      <c r="T321" s="193">
        <f t="shared" si="33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94" t="s">
        <v>255</v>
      </c>
      <c r="AT321" s="194" t="s">
        <v>157</v>
      </c>
      <c r="AU321" s="194" t="s">
        <v>83</v>
      </c>
      <c r="AY321" s="14" t="s">
        <v>155</v>
      </c>
      <c r="BE321" s="195">
        <f t="shared" si="34"/>
        <v>0</v>
      </c>
      <c r="BF321" s="195">
        <f t="shared" si="35"/>
        <v>0</v>
      </c>
      <c r="BG321" s="195">
        <f t="shared" si="36"/>
        <v>0</v>
      </c>
      <c r="BH321" s="195">
        <f t="shared" si="37"/>
        <v>0</v>
      </c>
      <c r="BI321" s="195">
        <f t="shared" si="38"/>
        <v>0</v>
      </c>
      <c r="BJ321" s="14" t="s">
        <v>81</v>
      </c>
      <c r="BK321" s="195">
        <f t="shared" si="39"/>
        <v>0</v>
      </c>
      <c r="BL321" s="14" t="s">
        <v>255</v>
      </c>
      <c r="BM321" s="194" t="s">
        <v>1037</v>
      </c>
    </row>
    <row r="322" spans="1:65" s="2" customFormat="1" ht="24.2" customHeight="1">
      <c r="A322" s="31"/>
      <c r="B322" s="32"/>
      <c r="C322" s="183" t="s">
        <v>487</v>
      </c>
      <c r="D322" s="183" t="s">
        <v>157</v>
      </c>
      <c r="E322" s="184" t="s">
        <v>968</v>
      </c>
      <c r="F322" s="185" t="s">
        <v>1644</v>
      </c>
      <c r="G322" s="186" t="s">
        <v>1632</v>
      </c>
      <c r="H322" s="187">
        <v>1</v>
      </c>
      <c r="I322" s="188"/>
      <c r="J322" s="189">
        <f t="shared" si="30"/>
        <v>0</v>
      </c>
      <c r="K322" s="185" t="s">
        <v>1</v>
      </c>
      <c r="L322" s="36"/>
      <c r="M322" s="190" t="s">
        <v>1</v>
      </c>
      <c r="N322" s="191" t="s">
        <v>38</v>
      </c>
      <c r="O322" s="68"/>
      <c r="P322" s="192">
        <f t="shared" si="31"/>
        <v>0</v>
      </c>
      <c r="Q322" s="192">
        <v>0</v>
      </c>
      <c r="R322" s="192">
        <f t="shared" si="32"/>
        <v>0</v>
      </c>
      <c r="S322" s="192">
        <v>0</v>
      </c>
      <c r="T322" s="193">
        <f t="shared" si="33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94" t="s">
        <v>255</v>
      </c>
      <c r="AT322" s="194" t="s">
        <v>157</v>
      </c>
      <c r="AU322" s="194" t="s">
        <v>83</v>
      </c>
      <c r="AY322" s="14" t="s">
        <v>155</v>
      </c>
      <c r="BE322" s="195">
        <f t="shared" si="34"/>
        <v>0</v>
      </c>
      <c r="BF322" s="195">
        <f t="shared" si="35"/>
        <v>0</v>
      </c>
      <c r="BG322" s="195">
        <f t="shared" si="36"/>
        <v>0</v>
      </c>
      <c r="BH322" s="195">
        <f t="shared" si="37"/>
        <v>0</v>
      </c>
      <c r="BI322" s="195">
        <f t="shared" si="38"/>
        <v>0</v>
      </c>
      <c r="BJ322" s="14" t="s">
        <v>81</v>
      </c>
      <c r="BK322" s="195">
        <f t="shared" si="39"/>
        <v>0</v>
      </c>
      <c r="BL322" s="14" t="s">
        <v>255</v>
      </c>
      <c r="BM322" s="194" t="s">
        <v>1043</v>
      </c>
    </row>
    <row r="323" spans="1:65" s="2" customFormat="1" ht="24.2" customHeight="1">
      <c r="A323" s="31"/>
      <c r="B323" s="32"/>
      <c r="C323" s="183" t="s">
        <v>1044</v>
      </c>
      <c r="D323" s="183" t="s">
        <v>157</v>
      </c>
      <c r="E323" s="184" t="s">
        <v>174</v>
      </c>
      <c r="F323" s="185" t="s">
        <v>1645</v>
      </c>
      <c r="G323" s="186" t="s">
        <v>1632</v>
      </c>
      <c r="H323" s="187">
        <v>7</v>
      </c>
      <c r="I323" s="188"/>
      <c r="J323" s="189">
        <f t="shared" si="30"/>
        <v>0</v>
      </c>
      <c r="K323" s="185" t="s">
        <v>1</v>
      </c>
      <c r="L323" s="36"/>
      <c r="M323" s="190" t="s">
        <v>1</v>
      </c>
      <c r="N323" s="191" t="s">
        <v>38</v>
      </c>
      <c r="O323" s="68"/>
      <c r="P323" s="192">
        <f t="shared" si="31"/>
        <v>0</v>
      </c>
      <c r="Q323" s="192">
        <v>0</v>
      </c>
      <c r="R323" s="192">
        <f t="shared" si="32"/>
        <v>0</v>
      </c>
      <c r="S323" s="192">
        <v>0</v>
      </c>
      <c r="T323" s="193">
        <f t="shared" si="33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94" t="s">
        <v>255</v>
      </c>
      <c r="AT323" s="194" t="s">
        <v>157</v>
      </c>
      <c r="AU323" s="194" t="s">
        <v>83</v>
      </c>
      <c r="AY323" s="14" t="s">
        <v>155</v>
      </c>
      <c r="BE323" s="195">
        <f t="shared" si="34"/>
        <v>0</v>
      </c>
      <c r="BF323" s="195">
        <f t="shared" si="35"/>
        <v>0</v>
      </c>
      <c r="BG323" s="195">
        <f t="shared" si="36"/>
        <v>0</v>
      </c>
      <c r="BH323" s="195">
        <f t="shared" si="37"/>
        <v>0</v>
      </c>
      <c r="BI323" s="195">
        <f t="shared" si="38"/>
        <v>0</v>
      </c>
      <c r="BJ323" s="14" t="s">
        <v>81</v>
      </c>
      <c r="BK323" s="195">
        <f t="shared" si="39"/>
        <v>0</v>
      </c>
      <c r="BL323" s="14" t="s">
        <v>255</v>
      </c>
      <c r="BM323" s="194" t="s">
        <v>1047</v>
      </c>
    </row>
    <row r="324" spans="1:65" s="12" customFormat="1" ht="25.9" customHeight="1">
      <c r="B324" s="167"/>
      <c r="C324" s="168"/>
      <c r="D324" s="169" t="s">
        <v>72</v>
      </c>
      <c r="E324" s="170" t="s">
        <v>93</v>
      </c>
      <c r="F324" s="170" t="s">
        <v>445</v>
      </c>
      <c r="G324" s="168"/>
      <c r="H324" s="168"/>
      <c r="I324" s="171"/>
      <c r="J324" s="172">
        <f>BK324</f>
        <v>0</v>
      </c>
      <c r="K324" s="168"/>
      <c r="L324" s="173"/>
      <c r="M324" s="174"/>
      <c r="N324" s="175"/>
      <c r="O324" s="175"/>
      <c r="P324" s="176">
        <f>P325+P328</f>
        <v>0</v>
      </c>
      <c r="Q324" s="175"/>
      <c r="R324" s="176">
        <f>R325+R328</f>
        <v>0</v>
      </c>
      <c r="S324" s="175"/>
      <c r="T324" s="177">
        <f>T325+T328</f>
        <v>0</v>
      </c>
      <c r="AR324" s="178" t="s">
        <v>180</v>
      </c>
      <c r="AT324" s="179" t="s">
        <v>72</v>
      </c>
      <c r="AU324" s="179" t="s">
        <v>73</v>
      </c>
      <c r="AY324" s="178" t="s">
        <v>155</v>
      </c>
      <c r="BK324" s="180">
        <f>BK325+BK328</f>
        <v>0</v>
      </c>
    </row>
    <row r="325" spans="1:65" s="12" customFormat="1" ht="22.9" customHeight="1">
      <c r="B325" s="167"/>
      <c r="C325" s="168"/>
      <c r="D325" s="169" t="s">
        <v>72</v>
      </c>
      <c r="E325" s="181" t="s">
        <v>446</v>
      </c>
      <c r="F325" s="181" t="s">
        <v>447</v>
      </c>
      <c r="G325" s="168"/>
      <c r="H325" s="168"/>
      <c r="I325" s="171"/>
      <c r="J325" s="182">
        <f>BK325</f>
        <v>0</v>
      </c>
      <c r="K325" s="168"/>
      <c r="L325" s="173"/>
      <c r="M325" s="174"/>
      <c r="N325" s="175"/>
      <c r="O325" s="175"/>
      <c r="P325" s="176">
        <f>SUM(P326:P327)</f>
        <v>0</v>
      </c>
      <c r="Q325" s="175"/>
      <c r="R325" s="176">
        <f>SUM(R326:R327)</f>
        <v>0</v>
      </c>
      <c r="S325" s="175"/>
      <c r="T325" s="177">
        <f>SUM(T326:T327)</f>
        <v>0</v>
      </c>
      <c r="AR325" s="178" t="s">
        <v>180</v>
      </c>
      <c r="AT325" s="179" t="s">
        <v>72</v>
      </c>
      <c r="AU325" s="179" t="s">
        <v>81</v>
      </c>
      <c r="AY325" s="178" t="s">
        <v>155</v>
      </c>
      <c r="BK325" s="180">
        <f>SUM(BK326:BK327)</f>
        <v>0</v>
      </c>
    </row>
    <row r="326" spans="1:65" s="2" customFormat="1" ht="16.5" customHeight="1">
      <c r="A326" s="31"/>
      <c r="B326" s="32"/>
      <c r="C326" s="183" t="s">
        <v>501</v>
      </c>
      <c r="D326" s="183" t="s">
        <v>157</v>
      </c>
      <c r="E326" s="184" t="s">
        <v>459</v>
      </c>
      <c r="F326" s="185" t="s">
        <v>460</v>
      </c>
      <c r="G326" s="186" t="s">
        <v>188</v>
      </c>
      <c r="H326" s="187">
        <v>120</v>
      </c>
      <c r="I326" s="188"/>
      <c r="J326" s="189">
        <f>ROUND(I326*H326,2)</f>
        <v>0</v>
      </c>
      <c r="K326" s="185" t="s">
        <v>161</v>
      </c>
      <c r="L326" s="36"/>
      <c r="M326" s="190" t="s">
        <v>1</v>
      </c>
      <c r="N326" s="191" t="s">
        <v>38</v>
      </c>
      <c r="O326" s="68"/>
      <c r="P326" s="192">
        <f>O326*H326</f>
        <v>0</v>
      </c>
      <c r="Q326" s="192">
        <v>0</v>
      </c>
      <c r="R326" s="192">
        <f>Q326*H326</f>
        <v>0</v>
      </c>
      <c r="S326" s="192">
        <v>0</v>
      </c>
      <c r="T326" s="193">
        <f>S326*H326</f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94" t="s">
        <v>162</v>
      </c>
      <c r="AT326" s="194" t="s">
        <v>157</v>
      </c>
      <c r="AU326" s="194" t="s">
        <v>83</v>
      </c>
      <c r="AY326" s="14" t="s">
        <v>155</v>
      </c>
      <c r="BE326" s="195">
        <f>IF(N326="základní",J326,0)</f>
        <v>0</v>
      </c>
      <c r="BF326" s="195">
        <f>IF(N326="snížená",J326,0)</f>
        <v>0</v>
      </c>
      <c r="BG326" s="195">
        <f>IF(N326="zákl. přenesená",J326,0)</f>
        <v>0</v>
      </c>
      <c r="BH326" s="195">
        <f>IF(N326="sníž. přenesená",J326,0)</f>
        <v>0</v>
      </c>
      <c r="BI326" s="195">
        <f>IF(N326="nulová",J326,0)</f>
        <v>0</v>
      </c>
      <c r="BJ326" s="14" t="s">
        <v>81</v>
      </c>
      <c r="BK326" s="195">
        <f>ROUND(I326*H326,2)</f>
        <v>0</v>
      </c>
      <c r="BL326" s="14" t="s">
        <v>162</v>
      </c>
      <c r="BM326" s="194" t="s">
        <v>1051</v>
      </c>
    </row>
    <row r="327" spans="1:65" s="2" customFormat="1">
      <c r="A327" s="31"/>
      <c r="B327" s="32"/>
      <c r="C327" s="33"/>
      <c r="D327" s="196" t="s">
        <v>163</v>
      </c>
      <c r="E327" s="33"/>
      <c r="F327" s="197" t="s">
        <v>462</v>
      </c>
      <c r="G327" s="33"/>
      <c r="H327" s="33"/>
      <c r="I327" s="198"/>
      <c r="J327" s="33"/>
      <c r="K327" s="33"/>
      <c r="L327" s="36"/>
      <c r="M327" s="199"/>
      <c r="N327" s="200"/>
      <c r="O327" s="68"/>
      <c r="P327" s="68"/>
      <c r="Q327" s="68"/>
      <c r="R327" s="68"/>
      <c r="S327" s="68"/>
      <c r="T327" s="69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T327" s="14" t="s">
        <v>163</v>
      </c>
      <c r="AU327" s="14" t="s">
        <v>83</v>
      </c>
    </row>
    <row r="328" spans="1:65" s="12" customFormat="1" ht="22.9" customHeight="1">
      <c r="B328" s="167"/>
      <c r="C328" s="168"/>
      <c r="D328" s="169" t="s">
        <v>72</v>
      </c>
      <c r="E328" s="181" t="s">
        <v>489</v>
      </c>
      <c r="F328" s="181" t="s">
        <v>490</v>
      </c>
      <c r="G328" s="168"/>
      <c r="H328" s="168"/>
      <c r="I328" s="171"/>
      <c r="J328" s="182">
        <f>BK328</f>
        <v>0</v>
      </c>
      <c r="K328" s="168"/>
      <c r="L328" s="173"/>
      <c r="M328" s="174"/>
      <c r="N328" s="175"/>
      <c r="O328" s="175"/>
      <c r="P328" s="176">
        <f>SUM(P329:P336)</f>
        <v>0</v>
      </c>
      <c r="Q328" s="175"/>
      <c r="R328" s="176">
        <f>SUM(R329:R336)</f>
        <v>0</v>
      </c>
      <c r="S328" s="175"/>
      <c r="T328" s="177">
        <f>SUM(T329:T336)</f>
        <v>0</v>
      </c>
      <c r="AR328" s="178" t="s">
        <v>180</v>
      </c>
      <c r="AT328" s="179" t="s">
        <v>72</v>
      </c>
      <c r="AU328" s="179" t="s">
        <v>81</v>
      </c>
      <c r="AY328" s="178" t="s">
        <v>155</v>
      </c>
      <c r="BK328" s="180">
        <f>SUM(BK329:BK336)</f>
        <v>0</v>
      </c>
    </row>
    <row r="329" spans="1:65" s="2" customFormat="1" ht="16.5" customHeight="1">
      <c r="A329" s="31"/>
      <c r="B329" s="32"/>
      <c r="C329" s="183" t="s">
        <v>1055</v>
      </c>
      <c r="D329" s="183" t="s">
        <v>157</v>
      </c>
      <c r="E329" s="184" t="s">
        <v>600</v>
      </c>
      <c r="F329" s="185" t="s">
        <v>1646</v>
      </c>
      <c r="G329" s="186" t="s">
        <v>334</v>
      </c>
      <c r="H329" s="187">
        <v>10</v>
      </c>
      <c r="I329" s="188"/>
      <c r="J329" s="189">
        <f>ROUND(I329*H329,2)</f>
        <v>0</v>
      </c>
      <c r="K329" s="185" t="s">
        <v>161</v>
      </c>
      <c r="L329" s="36"/>
      <c r="M329" s="190" t="s">
        <v>1</v>
      </c>
      <c r="N329" s="191" t="s">
        <v>38</v>
      </c>
      <c r="O329" s="68"/>
      <c r="P329" s="192">
        <f>O329*H329</f>
        <v>0</v>
      </c>
      <c r="Q329" s="192">
        <v>0</v>
      </c>
      <c r="R329" s="192">
        <f>Q329*H329</f>
        <v>0</v>
      </c>
      <c r="S329" s="192">
        <v>0</v>
      </c>
      <c r="T329" s="193">
        <f>S329*H329</f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94" t="s">
        <v>162</v>
      </c>
      <c r="AT329" s="194" t="s">
        <v>157</v>
      </c>
      <c r="AU329" s="194" t="s">
        <v>83</v>
      </c>
      <c r="AY329" s="14" t="s">
        <v>155</v>
      </c>
      <c r="BE329" s="195">
        <f>IF(N329="základní",J329,0)</f>
        <v>0</v>
      </c>
      <c r="BF329" s="195">
        <f>IF(N329="snížená",J329,0)</f>
        <v>0</v>
      </c>
      <c r="BG329" s="195">
        <f>IF(N329="zákl. přenesená",J329,0)</f>
        <v>0</v>
      </c>
      <c r="BH329" s="195">
        <f>IF(N329="sníž. přenesená",J329,0)</f>
        <v>0</v>
      </c>
      <c r="BI329" s="195">
        <f>IF(N329="nulová",J329,0)</f>
        <v>0</v>
      </c>
      <c r="BJ329" s="14" t="s">
        <v>81</v>
      </c>
      <c r="BK329" s="195">
        <f>ROUND(I329*H329,2)</f>
        <v>0</v>
      </c>
      <c r="BL329" s="14" t="s">
        <v>162</v>
      </c>
      <c r="BM329" s="194" t="s">
        <v>1058</v>
      </c>
    </row>
    <row r="330" spans="1:65" s="2" customFormat="1">
      <c r="A330" s="31"/>
      <c r="B330" s="32"/>
      <c r="C330" s="33"/>
      <c r="D330" s="196" t="s">
        <v>163</v>
      </c>
      <c r="E330" s="33"/>
      <c r="F330" s="197" t="s">
        <v>602</v>
      </c>
      <c r="G330" s="33"/>
      <c r="H330" s="33"/>
      <c r="I330" s="198"/>
      <c r="J330" s="33"/>
      <c r="K330" s="33"/>
      <c r="L330" s="36"/>
      <c r="M330" s="199"/>
      <c r="N330" s="200"/>
      <c r="O330" s="68"/>
      <c r="P330" s="68"/>
      <c r="Q330" s="68"/>
      <c r="R330" s="68"/>
      <c r="S330" s="68"/>
      <c r="T330" s="69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T330" s="14" t="s">
        <v>163</v>
      </c>
      <c r="AU330" s="14" t="s">
        <v>83</v>
      </c>
    </row>
    <row r="331" spans="1:65" s="2" customFormat="1" ht="16.5" customHeight="1">
      <c r="A331" s="31"/>
      <c r="B331" s="32"/>
      <c r="C331" s="183" t="s">
        <v>807</v>
      </c>
      <c r="D331" s="183" t="s">
        <v>157</v>
      </c>
      <c r="E331" s="184" t="s">
        <v>603</v>
      </c>
      <c r="F331" s="185" t="s">
        <v>604</v>
      </c>
      <c r="G331" s="186" t="s">
        <v>334</v>
      </c>
      <c r="H331" s="187">
        <v>80</v>
      </c>
      <c r="I331" s="188"/>
      <c r="J331" s="189">
        <f>ROUND(I331*H331,2)</f>
        <v>0</v>
      </c>
      <c r="K331" s="185" t="s">
        <v>1</v>
      </c>
      <c r="L331" s="36"/>
      <c r="M331" s="190" t="s">
        <v>1</v>
      </c>
      <c r="N331" s="191" t="s">
        <v>38</v>
      </c>
      <c r="O331" s="68"/>
      <c r="P331" s="192">
        <f>O331*H331</f>
        <v>0</v>
      </c>
      <c r="Q331" s="192">
        <v>0</v>
      </c>
      <c r="R331" s="192">
        <f>Q331*H331</f>
        <v>0</v>
      </c>
      <c r="S331" s="192">
        <v>0</v>
      </c>
      <c r="T331" s="193">
        <f>S331*H331</f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94" t="s">
        <v>162</v>
      </c>
      <c r="AT331" s="194" t="s">
        <v>157</v>
      </c>
      <c r="AU331" s="194" t="s">
        <v>83</v>
      </c>
      <c r="AY331" s="14" t="s">
        <v>155</v>
      </c>
      <c r="BE331" s="195">
        <f>IF(N331="základní",J331,0)</f>
        <v>0</v>
      </c>
      <c r="BF331" s="195">
        <f>IF(N331="snížená",J331,0)</f>
        <v>0</v>
      </c>
      <c r="BG331" s="195">
        <f>IF(N331="zákl. přenesená",J331,0)</f>
        <v>0</v>
      </c>
      <c r="BH331" s="195">
        <f>IF(N331="sníž. přenesená",J331,0)</f>
        <v>0</v>
      </c>
      <c r="BI331" s="195">
        <f>IF(N331="nulová",J331,0)</f>
        <v>0</v>
      </c>
      <c r="BJ331" s="14" t="s">
        <v>81</v>
      </c>
      <c r="BK331" s="195">
        <f>ROUND(I331*H331,2)</f>
        <v>0</v>
      </c>
      <c r="BL331" s="14" t="s">
        <v>162</v>
      </c>
      <c r="BM331" s="194" t="s">
        <v>1063</v>
      </c>
    </row>
    <row r="332" spans="1:65" s="2" customFormat="1" ht="16.5" customHeight="1">
      <c r="A332" s="31"/>
      <c r="B332" s="32"/>
      <c r="C332" s="183" t="s">
        <v>1064</v>
      </c>
      <c r="D332" s="183" t="s">
        <v>157</v>
      </c>
      <c r="E332" s="184" t="s">
        <v>605</v>
      </c>
      <c r="F332" s="185" t="s">
        <v>606</v>
      </c>
      <c r="G332" s="186" t="s">
        <v>188</v>
      </c>
      <c r="H332" s="187">
        <v>3</v>
      </c>
      <c r="I332" s="188"/>
      <c r="J332" s="189">
        <f>ROUND(I332*H332,2)</f>
        <v>0</v>
      </c>
      <c r="K332" s="185" t="s">
        <v>161</v>
      </c>
      <c r="L332" s="36"/>
      <c r="M332" s="190" t="s">
        <v>1</v>
      </c>
      <c r="N332" s="191" t="s">
        <v>38</v>
      </c>
      <c r="O332" s="68"/>
      <c r="P332" s="192">
        <f>O332*H332</f>
        <v>0</v>
      </c>
      <c r="Q332" s="192">
        <v>0</v>
      </c>
      <c r="R332" s="192">
        <f>Q332*H332</f>
        <v>0</v>
      </c>
      <c r="S332" s="192">
        <v>0</v>
      </c>
      <c r="T332" s="193">
        <f>S332*H332</f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94" t="s">
        <v>162</v>
      </c>
      <c r="AT332" s="194" t="s">
        <v>157</v>
      </c>
      <c r="AU332" s="194" t="s">
        <v>83</v>
      </c>
      <c r="AY332" s="14" t="s">
        <v>155</v>
      </c>
      <c r="BE332" s="195">
        <f>IF(N332="základní",J332,0)</f>
        <v>0</v>
      </c>
      <c r="BF332" s="195">
        <f>IF(N332="snížená",J332,0)</f>
        <v>0</v>
      </c>
      <c r="BG332" s="195">
        <f>IF(N332="zákl. přenesená",J332,0)</f>
        <v>0</v>
      </c>
      <c r="BH332" s="195">
        <f>IF(N332="sníž. přenesená",J332,0)</f>
        <v>0</v>
      </c>
      <c r="BI332" s="195">
        <f>IF(N332="nulová",J332,0)</f>
        <v>0</v>
      </c>
      <c r="BJ332" s="14" t="s">
        <v>81</v>
      </c>
      <c r="BK332" s="195">
        <f>ROUND(I332*H332,2)</f>
        <v>0</v>
      </c>
      <c r="BL332" s="14" t="s">
        <v>162</v>
      </c>
      <c r="BM332" s="194" t="s">
        <v>1068</v>
      </c>
    </row>
    <row r="333" spans="1:65" s="2" customFormat="1">
      <c r="A333" s="31"/>
      <c r="B333" s="32"/>
      <c r="C333" s="33"/>
      <c r="D333" s="196" t="s">
        <v>163</v>
      </c>
      <c r="E333" s="33"/>
      <c r="F333" s="197" t="s">
        <v>607</v>
      </c>
      <c r="G333" s="33"/>
      <c r="H333" s="33"/>
      <c r="I333" s="198"/>
      <c r="J333" s="33"/>
      <c r="K333" s="33"/>
      <c r="L333" s="36"/>
      <c r="M333" s="199"/>
      <c r="N333" s="200"/>
      <c r="O333" s="68"/>
      <c r="P333" s="68"/>
      <c r="Q333" s="68"/>
      <c r="R333" s="68"/>
      <c r="S333" s="68"/>
      <c r="T333" s="69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T333" s="14" t="s">
        <v>163</v>
      </c>
      <c r="AU333" s="14" t="s">
        <v>83</v>
      </c>
    </row>
    <row r="334" spans="1:65" s="2" customFormat="1" ht="19.5">
      <c r="A334" s="31"/>
      <c r="B334" s="32"/>
      <c r="C334" s="33"/>
      <c r="D334" s="201" t="s">
        <v>168</v>
      </c>
      <c r="E334" s="33"/>
      <c r="F334" s="202" t="s">
        <v>608</v>
      </c>
      <c r="G334" s="33"/>
      <c r="H334" s="33"/>
      <c r="I334" s="198"/>
      <c r="J334" s="33"/>
      <c r="K334" s="33"/>
      <c r="L334" s="36"/>
      <c r="M334" s="199"/>
      <c r="N334" s="200"/>
      <c r="O334" s="68"/>
      <c r="P334" s="68"/>
      <c r="Q334" s="68"/>
      <c r="R334" s="68"/>
      <c r="S334" s="68"/>
      <c r="T334" s="69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T334" s="14" t="s">
        <v>168</v>
      </c>
      <c r="AU334" s="14" t="s">
        <v>83</v>
      </c>
    </row>
    <row r="335" spans="1:65" s="2" customFormat="1" ht="16.5" customHeight="1">
      <c r="A335" s="31"/>
      <c r="B335" s="32"/>
      <c r="C335" s="183" t="s">
        <v>811</v>
      </c>
      <c r="D335" s="183" t="s">
        <v>157</v>
      </c>
      <c r="E335" s="184" t="s">
        <v>609</v>
      </c>
      <c r="F335" s="185" t="s">
        <v>610</v>
      </c>
      <c r="G335" s="186" t="s">
        <v>188</v>
      </c>
      <c r="H335" s="187">
        <v>2</v>
      </c>
      <c r="I335" s="188"/>
      <c r="J335" s="189">
        <f>ROUND(I335*H335,2)</f>
        <v>0</v>
      </c>
      <c r="K335" s="185" t="s">
        <v>1</v>
      </c>
      <c r="L335" s="36"/>
      <c r="M335" s="190" t="s">
        <v>1</v>
      </c>
      <c r="N335" s="191" t="s">
        <v>38</v>
      </c>
      <c r="O335" s="68"/>
      <c r="P335" s="192">
        <f>O335*H335</f>
        <v>0</v>
      </c>
      <c r="Q335" s="192">
        <v>0</v>
      </c>
      <c r="R335" s="192">
        <f>Q335*H335</f>
        <v>0</v>
      </c>
      <c r="S335" s="192">
        <v>0</v>
      </c>
      <c r="T335" s="193">
        <f>S335*H335</f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94" t="s">
        <v>162</v>
      </c>
      <c r="AT335" s="194" t="s">
        <v>157</v>
      </c>
      <c r="AU335" s="194" t="s">
        <v>83</v>
      </c>
      <c r="AY335" s="14" t="s">
        <v>155</v>
      </c>
      <c r="BE335" s="195">
        <f>IF(N335="základní",J335,0)</f>
        <v>0</v>
      </c>
      <c r="BF335" s="195">
        <f>IF(N335="snížená",J335,0)</f>
        <v>0</v>
      </c>
      <c r="BG335" s="195">
        <f>IF(N335="zákl. přenesená",J335,0)</f>
        <v>0</v>
      </c>
      <c r="BH335" s="195">
        <f>IF(N335="sníž. přenesená",J335,0)</f>
        <v>0</v>
      </c>
      <c r="BI335" s="195">
        <f>IF(N335="nulová",J335,0)</f>
        <v>0</v>
      </c>
      <c r="BJ335" s="14" t="s">
        <v>81</v>
      </c>
      <c r="BK335" s="195">
        <f>ROUND(I335*H335,2)</f>
        <v>0</v>
      </c>
      <c r="BL335" s="14" t="s">
        <v>162</v>
      </c>
      <c r="BM335" s="194" t="s">
        <v>1072</v>
      </c>
    </row>
    <row r="336" spans="1:65" s="2" customFormat="1" ht="19.5">
      <c r="A336" s="31"/>
      <c r="B336" s="32"/>
      <c r="C336" s="33"/>
      <c r="D336" s="201" t="s">
        <v>168</v>
      </c>
      <c r="E336" s="33"/>
      <c r="F336" s="202" t="s">
        <v>608</v>
      </c>
      <c r="G336" s="33"/>
      <c r="H336" s="33"/>
      <c r="I336" s="198"/>
      <c r="J336" s="33"/>
      <c r="K336" s="33"/>
      <c r="L336" s="36"/>
      <c r="M336" s="213"/>
      <c r="N336" s="214"/>
      <c r="O336" s="215"/>
      <c r="P336" s="215"/>
      <c r="Q336" s="215"/>
      <c r="R336" s="215"/>
      <c r="S336" s="215"/>
      <c r="T336" s="216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T336" s="14" t="s">
        <v>168</v>
      </c>
      <c r="AU336" s="14" t="s">
        <v>83</v>
      </c>
    </row>
    <row r="337" spans="1:31" s="2" customFormat="1" ht="6.95" customHeight="1">
      <c r="A337" s="31"/>
      <c r="B337" s="51"/>
      <c r="C337" s="52"/>
      <c r="D337" s="52"/>
      <c r="E337" s="52"/>
      <c r="F337" s="52"/>
      <c r="G337" s="52"/>
      <c r="H337" s="52"/>
      <c r="I337" s="52"/>
      <c r="J337" s="52"/>
      <c r="K337" s="52"/>
      <c r="L337" s="36"/>
      <c r="M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</row>
  </sheetData>
  <sheetProtection algorithmName="SHA-512" hashValue="bRNhEqBEcA55zC3VO5vTE1yPlReSxXXMtrw2bBtyRBNzp/4lYaQcFtZOHIQYkzzzE9ejS/1/hq0k8twc6n+9LQ==" saltValue="1+f0+sneVNHre7GLtsrrMQ==" spinCount="100000" sheet="1" objects="1" scenarios="1" formatColumns="0" formatRows="0" autoFilter="0"/>
  <autoFilter ref="C126:K336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1" r:id="rId1"/>
    <hyperlink ref="F137" r:id="rId2"/>
    <hyperlink ref="F150" r:id="rId3"/>
    <hyperlink ref="F153" r:id="rId4"/>
    <hyperlink ref="F156" r:id="rId5"/>
    <hyperlink ref="F158" r:id="rId6"/>
    <hyperlink ref="F164" r:id="rId7"/>
    <hyperlink ref="F166" r:id="rId8"/>
    <hyperlink ref="F168" r:id="rId9"/>
    <hyperlink ref="F170" r:id="rId10"/>
    <hyperlink ref="F172" r:id="rId11"/>
    <hyperlink ref="F174" r:id="rId12"/>
    <hyperlink ref="F176" r:id="rId13"/>
    <hyperlink ref="F178" r:id="rId14"/>
    <hyperlink ref="F180" r:id="rId15"/>
    <hyperlink ref="F182" r:id="rId16"/>
    <hyperlink ref="F184" r:id="rId17"/>
    <hyperlink ref="F187" r:id="rId18"/>
    <hyperlink ref="F189" r:id="rId19"/>
    <hyperlink ref="F191" r:id="rId20"/>
    <hyperlink ref="F193" r:id="rId21"/>
    <hyperlink ref="F195" r:id="rId22"/>
    <hyperlink ref="F198" r:id="rId23"/>
    <hyperlink ref="F200" r:id="rId24"/>
    <hyperlink ref="F202" r:id="rId25"/>
    <hyperlink ref="F204" r:id="rId26"/>
    <hyperlink ref="F206" r:id="rId27"/>
    <hyperlink ref="F207" r:id="rId28"/>
    <hyperlink ref="F209" r:id="rId29"/>
    <hyperlink ref="F211" r:id="rId30"/>
    <hyperlink ref="F216" r:id="rId31"/>
    <hyperlink ref="F218" r:id="rId32"/>
    <hyperlink ref="F221" r:id="rId33"/>
    <hyperlink ref="F225" r:id="rId34"/>
    <hyperlink ref="F227" r:id="rId35"/>
    <hyperlink ref="F232" r:id="rId36"/>
    <hyperlink ref="F234" r:id="rId37"/>
    <hyperlink ref="F236" r:id="rId38"/>
    <hyperlink ref="F238" r:id="rId39"/>
    <hyperlink ref="F240" r:id="rId40"/>
    <hyperlink ref="F242" r:id="rId41"/>
    <hyperlink ref="F244" r:id="rId42"/>
    <hyperlink ref="F246" r:id="rId43"/>
    <hyperlink ref="F248" r:id="rId44"/>
    <hyperlink ref="F250" r:id="rId45"/>
    <hyperlink ref="F252" r:id="rId46"/>
    <hyperlink ref="F254" r:id="rId47"/>
    <hyperlink ref="F258" r:id="rId48"/>
    <hyperlink ref="F260" r:id="rId49"/>
    <hyperlink ref="F262" r:id="rId50"/>
    <hyperlink ref="F264" r:id="rId51"/>
    <hyperlink ref="F266" r:id="rId52"/>
    <hyperlink ref="F269" r:id="rId53"/>
    <hyperlink ref="F272" r:id="rId54"/>
    <hyperlink ref="F278" r:id="rId55"/>
    <hyperlink ref="F281" r:id="rId56"/>
    <hyperlink ref="F284" r:id="rId57"/>
    <hyperlink ref="F293" r:id="rId58"/>
    <hyperlink ref="F297" r:id="rId59"/>
    <hyperlink ref="F300" r:id="rId60"/>
    <hyperlink ref="F303" r:id="rId61"/>
    <hyperlink ref="F308" r:id="rId62"/>
    <hyperlink ref="F310" r:id="rId63"/>
    <hyperlink ref="F314" r:id="rId64"/>
    <hyperlink ref="F317" r:id="rId65"/>
    <hyperlink ref="F327" r:id="rId66"/>
    <hyperlink ref="F330" r:id="rId67"/>
    <hyperlink ref="F333" r:id="rId68"/>
  </hyperlinks>
  <pageMargins left="0.39374999999999999" right="0.39374999999999999" top="0.39374999999999999" bottom="0.39374999999999999" header="0" footer="0"/>
  <pageSetup paperSize="9" fitToHeight="100" orientation="portrait" blackAndWhite="1" r:id="rId69"/>
  <headerFooter>
    <oddFooter>&amp;CStrana &amp;P z &amp;N</oddFooter>
  </headerFooter>
  <drawing r:id="rId7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2:BM198"/>
  <sheetViews>
    <sheetView showGridLines="0" topLeftCell="A182" workbookViewId="0">
      <selection activeCell="K197" sqref="K19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 customWidth="1"/>
    <col min="15" max="20" width="14.1640625" style="1" hidden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 customWidth="1"/>
  </cols>
  <sheetData>
    <row r="2" spans="1:46" s="1" customFormat="1" ht="36.950000000000003" customHeight="1"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14" t="s">
        <v>100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115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569" t="str">
        <f>'Rekapitulace stavby'!K6</f>
        <v>Rozšíření TN Litvínov etapa I.</v>
      </c>
      <c r="F7" s="570"/>
      <c r="G7" s="570"/>
      <c r="H7" s="570"/>
      <c r="L7" s="17"/>
    </row>
    <row r="8" spans="1:46" s="2" customFormat="1" ht="12" customHeight="1">
      <c r="A8" s="31"/>
      <c r="B8" s="36"/>
      <c r="C8" s="31"/>
      <c r="D8" s="109" t="s">
        <v>116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571" t="s">
        <v>1647</v>
      </c>
      <c r="F9" s="572"/>
      <c r="G9" s="572"/>
      <c r="H9" s="57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19. 6. 2024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573" t="str">
        <f>'Rekapitulace stavby'!E14</f>
        <v>Vyplň údaj</v>
      </c>
      <c r="F18" s="574"/>
      <c r="G18" s="574"/>
      <c r="H18" s="57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575" t="s">
        <v>1</v>
      </c>
      <c r="F27" s="575"/>
      <c r="G27" s="575"/>
      <c r="H27" s="57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ROUND(J118,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ROUND((SUM(BE118:BE197)),  2)</f>
        <v>0</v>
      </c>
      <c r="G33" s="31"/>
      <c r="H33" s="31"/>
      <c r="I33" s="121">
        <v>0.21</v>
      </c>
      <c r="J33" s="120">
        <f>ROUND(((SUM(BE118:BE197))*I33),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ROUND((SUM(BF118:BF194)),  2)</f>
        <v>0</v>
      </c>
      <c r="G34" s="31"/>
      <c r="H34" s="31"/>
      <c r="I34" s="121">
        <v>0.12</v>
      </c>
      <c r="J34" s="120">
        <f>ROUND(((SUM(BF118:BF194))*I34),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ROUND((SUM(BG118:BG194)),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ROUND((SUM(BH118:BH194)),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ROUND((SUM(BI118:BI194)),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118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567" t="str">
        <f>E7</f>
        <v>Rozšíření TN Litvínov etapa I.</v>
      </c>
      <c r="F85" s="568"/>
      <c r="G85" s="568"/>
      <c r="H85" s="56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116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527" t="str">
        <f>E9</f>
        <v>PS 01.2 - HVS - Elektročást</v>
      </c>
      <c r="F87" s="566"/>
      <c r="G87" s="566"/>
      <c r="H87" s="56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19. 6. 2024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119</v>
      </c>
      <c r="D94" s="141"/>
      <c r="E94" s="141"/>
      <c r="F94" s="141"/>
      <c r="G94" s="141"/>
      <c r="H94" s="141"/>
      <c r="I94" s="141"/>
      <c r="J94" s="142" t="s">
        <v>120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121</v>
      </c>
      <c r="D96" s="33"/>
      <c r="E96" s="33"/>
      <c r="F96" s="33"/>
      <c r="G96" s="33"/>
      <c r="H96" s="33"/>
      <c r="I96" s="33"/>
      <c r="J96" s="81">
        <f>J118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122</v>
      </c>
    </row>
    <row r="97" spans="1:31" s="9" customFormat="1" ht="24.95" customHeight="1">
      <c r="B97" s="144"/>
      <c r="C97" s="145"/>
      <c r="D97" s="146" t="s">
        <v>128</v>
      </c>
      <c r="E97" s="147"/>
      <c r="F97" s="147"/>
      <c r="G97" s="147"/>
      <c r="H97" s="147"/>
      <c r="I97" s="147"/>
      <c r="J97" s="148">
        <f>J119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129</v>
      </c>
      <c r="E98" s="153"/>
      <c r="F98" s="153"/>
      <c r="G98" s="153"/>
      <c r="H98" s="153"/>
      <c r="I98" s="153"/>
      <c r="J98" s="154">
        <f>J120</f>
        <v>0</v>
      </c>
      <c r="K98" s="151"/>
      <c r="L98" s="155"/>
    </row>
    <row r="99" spans="1:31" s="2" customFormat="1" ht="21.7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48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5" customHeight="1">
      <c r="A100" s="31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48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pans="1:31" s="2" customFormat="1" ht="6.95" customHeight="1">
      <c r="A104" s="31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24.95" customHeight="1">
      <c r="A105" s="31"/>
      <c r="B105" s="32"/>
      <c r="C105" s="20" t="s">
        <v>140</v>
      </c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12" customHeight="1">
      <c r="A107" s="31"/>
      <c r="B107" s="32"/>
      <c r="C107" s="26" t="s">
        <v>16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6.5" customHeight="1">
      <c r="A108" s="31"/>
      <c r="B108" s="32"/>
      <c r="C108" s="33"/>
      <c r="D108" s="33"/>
      <c r="E108" s="567" t="str">
        <f>E7</f>
        <v>Rozšíření TN Litvínov etapa I.</v>
      </c>
      <c r="F108" s="568"/>
      <c r="G108" s="568"/>
      <c r="H108" s="568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116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3"/>
      <c r="D110" s="33"/>
      <c r="E110" s="527" t="str">
        <f>E9</f>
        <v>PS 01.2 - HVS - Elektročást</v>
      </c>
      <c r="F110" s="566"/>
      <c r="G110" s="566"/>
      <c r="H110" s="566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20</v>
      </c>
      <c r="D112" s="33"/>
      <c r="E112" s="33"/>
      <c r="F112" s="24" t="str">
        <f>F12</f>
        <v xml:space="preserve"> </v>
      </c>
      <c r="G112" s="33"/>
      <c r="H112" s="33"/>
      <c r="I112" s="26" t="s">
        <v>22</v>
      </c>
      <c r="J112" s="63" t="str">
        <f>IF(J12="","",J12)</f>
        <v>19. 6. 2024</v>
      </c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5.2" customHeight="1">
      <c r="A114" s="31"/>
      <c r="B114" s="32"/>
      <c r="C114" s="26" t="s">
        <v>24</v>
      </c>
      <c r="D114" s="33"/>
      <c r="E114" s="33"/>
      <c r="F114" s="24" t="str">
        <f>E15</f>
        <v xml:space="preserve"> </v>
      </c>
      <c r="G114" s="33"/>
      <c r="H114" s="33"/>
      <c r="I114" s="26" t="s">
        <v>29</v>
      </c>
      <c r="J114" s="29" t="str">
        <f>E21</f>
        <v xml:space="preserve"> 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>
      <c r="A115" s="31"/>
      <c r="B115" s="32"/>
      <c r="C115" s="26" t="s">
        <v>27</v>
      </c>
      <c r="D115" s="33"/>
      <c r="E115" s="33"/>
      <c r="F115" s="24" t="str">
        <f>IF(E18="","",E18)</f>
        <v>Vyplň údaj</v>
      </c>
      <c r="G115" s="33"/>
      <c r="H115" s="33"/>
      <c r="I115" s="26" t="s">
        <v>31</v>
      </c>
      <c r="J115" s="29" t="str">
        <f>E24</f>
        <v xml:space="preserve"> 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0.3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11" customFormat="1" ht="29.25" customHeight="1">
      <c r="A117" s="156"/>
      <c r="B117" s="157"/>
      <c r="C117" s="158" t="s">
        <v>141</v>
      </c>
      <c r="D117" s="159" t="s">
        <v>58</v>
      </c>
      <c r="E117" s="159" t="s">
        <v>54</v>
      </c>
      <c r="F117" s="159" t="s">
        <v>55</v>
      </c>
      <c r="G117" s="159" t="s">
        <v>142</v>
      </c>
      <c r="H117" s="159" t="s">
        <v>143</v>
      </c>
      <c r="I117" s="159" t="s">
        <v>144</v>
      </c>
      <c r="J117" s="159" t="s">
        <v>120</v>
      </c>
      <c r="K117" s="160" t="s">
        <v>145</v>
      </c>
      <c r="L117" s="161"/>
      <c r="M117" s="72" t="s">
        <v>1</v>
      </c>
      <c r="N117" s="73" t="s">
        <v>37</v>
      </c>
      <c r="O117" s="73" t="s">
        <v>146</v>
      </c>
      <c r="P117" s="73" t="s">
        <v>147</v>
      </c>
      <c r="Q117" s="73" t="s">
        <v>148</v>
      </c>
      <c r="R117" s="73" t="s">
        <v>149</v>
      </c>
      <c r="S117" s="73" t="s">
        <v>150</v>
      </c>
      <c r="T117" s="74" t="s">
        <v>151</v>
      </c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</row>
    <row r="118" spans="1:65" s="2" customFormat="1" ht="22.9" customHeight="1">
      <c r="A118" s="31"/>
      <c r="B118" s="32"/>
      <c r="C118" s="79" t="s">
        <v>152</v>
      </c>
      <c r="D118" s="33"/>
      <c r="E118" s="33"/>
      <c r="F118" s="33"/>
      <c r="G118" s="33"/>
      <c r="H118" s="33"/>
      <c r="I118" s="33"/>
      <c r="J118" s="162">
        <f>BK118</f>
        <v>0</v>
      </c>
      <c r="K118" s="33"/>
      <c r="L118" s="36"/>
      <c r="M118" s="75"/>
      <c r="N118" s="163"/>
      <c r="O118" s="76"/>
      <c r="P118" s="164">
        <f>P119</f>
        <v>0</v>
      </c>
      <c r="Q118" s="76"/>
      <c r="R118" s="164">
        <f>R119</f>
        <v>0</v>
      </c>
      <c r="S118" s="76"/>
      <c r="T118" s="165">
        <f>T119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4" t="s">
        <v>72</v>
      </c>
      <c r="AU118" s="14" t="s">
        <v>122</v>
      </c>
      <c r="BK118" s="166">
        <f>BK119</f>
        <v>0</v>
      </c>
    </row>
    <row r="119" spans="1:65" s="12" customFormat="1" ht="25.9" customHeight="1">
      <c r="B119" s="167"/>
      <c r="C119" s="168"/>
      <c r="D119" s="169" t="s">
        <v>72</v>
      </c>
      <c r="E119" s="170" t="s">
        <v>309</v>
      </c>
      <c r="F119" s="170" t="s">
        <v>310</v>
      </c>
      <c r="G119" s="168"/>
      <c r="H119" s="168"/>
      <c r="I119" s="171"/>
      <c r="J119" s="172">
        <f>BK119</f>
        <v>0</v>
      </c>
      <c r="K119" s="168"/>
      <c r="L119" s="173"/>
      <c r="M119" s="174"/>
      <c r="N119" s="175"/>
      <c r="O119" s="175"/>
      <c r="P119" s="176">
        <f>P120</f>
        <v>0</v>
      </c>
      <c r="Q119" s="175"/>
      <c r="R119" s="176">
        <f>R120</f>
        <v>0</v>
      </c>
      <c r="S119" s="175"/>
      <c r="T119" s="177">
        <f>T120</f>
        <v>0</v>
      </c>
      <c r="AR119" s="178" t="s">
        <v>83</v>
      </c>
      <c r="AT119" s="179" t="s">
        <v>72</v>
      </c>
      <c r="AU119" s="179" t="s">
        <v>73</v>
      </c>
      <c r="AY119" s="178" t="s">
        <v>155</v>
      </c>
      <c r="BK119" s="180">
        <f>BK120</f>
        <v>0</v>
      </c>
    </row>
    <row r="120" spans="1:65" s="12" customFormat="1" ht="22.9" customHeight="1">
      <c r="B120" s="167"/>
      <c r="C120" s="168"/>
      <c r="D120" s="169" t="s">
        <v>72</v>
      </c>
      <c r="E120" s="181" t="s">
        <v>311</v>
      </c>
      <c r="F120" s="181" t="s">
        <v>312</v>
      </c>
      <c r="G120" s="168"/>
      <c r="H120" s="168"/>
      <c r="I120" s="171"/>
      <c r="J120" s="182">
        <f>BK120</f>
        <v>0</v>
      </c>
      <c r="K120" s="168"/>
      <c r="L120" s="173"/>
      <c r="M120" s="174"/>
      <c r="N120" s="175"/>
      <c r="O120" s="175"/>
      <c r="P120" s="176">
        <f>SUM(P121:P197)</f>
        <v>0</v>
      </c>
      <c r="Q120" s="175"/>
      <c r="R120" s="176">
        <f>SUM(R121:R197)</f>
        <v>0</v>
      </c>
      <c r="S120" s="175"/>
      <c r="T120" s="177">
        <f>SUM(T121:T197)</f>
        <v>0</v>
      </c>
      <c r="AR120" s="178" t="s">
        <v>83</v>
      </c>
      <c r="AT120" s="179" t="s">
        <v>72</v>
      </c>
      <c r="AU120" s="179" t="s">
        <v>81</v>
      </c>
      <c r="AY120" s="178" t="s">
        <v>155</v>
      </c>
      <c r="BK120" s="180">
        <f>SUM(BK121:BK197)</f>
        <v>0</v>
      </c>
    </row>
    <row r="121" spans="1:65" s="2" customFormat="1" ht="44.25" customHeight="1">
      <c r="A121" s="31"/>
      <c r="B121" s="32"/>
      <c r="C121" s="183" t="s">
        <v>81</v>
      </c>
      <c r="D121" s="183" t="s">
        <v>157</v>
      </c>
      <c r="E121" s="184" t="s">
        <v>1648</v>
      </c>
      <c r="F121" s="185" t="s">
        <v>1649</v>
      </c>
      <c r="G121" s="186" t="s">
        <v>290</v>
      </c>
      <c r="H121" s="187">
        <v>1</v>
      </c>
      <c r="I121" s="188"/>
      <c r="J121" s="189">
        <f>ROUND(I121*H121,2)</f>
        <v>0</v>
      </c>
      <c r="K121" s="185" t="s">
        <v>161</v>
      </c>
      <c r="L121" s="36"/>
      <c r="M121" s="190" t="s">
        <v>1</v>
      </c>
      <c r="N121" s="191" t="s">
        <v>38</v>
      </c>
      <c r="O121" s="68"/>
      <c r="P121" s="192">
        <f>O121*H121</f>
        <v>0</v>
      </c>
      <c r="Q121" s="192">
        <v>0</v>
      </c>
      <c r="R121" s="192">
        <f>Q121*H121</f>
        <v>0</v>
      </c>
      <c r="S121" s="192">
        <v>0</v>
      </c>
      <c r="T121" s="193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94" t="s">
        <v>206</v>
      </c>
      <c r="AT121" s="194" t="s">
        <v>157</v>
      </c>
      <c r="AU121" s="194" t="s">
        <v>83</v>
      </c>
      <c r="AY121" s="14" t="s">
        <v>155</v>
      </c>
      <c r="BE121" s="195">
        <f>IF(N121="základní",J121,0)</f>
        <v>0</v>
      </c>
      <c r="BF121" s="195">
        <f>IF(N121="snížená",J121,0)</f>
        <v>0</v>
      </c>
      <c r="BG121" s="195">
        <f>IF(N121="zákl. přenesená",J121,0)</f>
        <v>0</v>
      </c>
      <c r="BH121" s="195">
        <f>IF(N121="sníž. přenesená",J121,0)</f>
        <v>0</v>
      </c>
      <c r="BI121" s="195">
        <f>IF(N121="nulová",J121,0)</f>
        <v>0</v>
      </c>
      <c r="BJ121" s="14" t="s">
        <v>81</v>
      </c>
      <c r="BK121" s="195">
        <f>ROUND(I121*H121,2)</f>
        <v>0</v>
      </c>
      <c r="BL121" s="14" t="s">
        <v>206</v>
      </c>
      <c r="BM121" s="194" t="s">
        <v>83</v>
      </c>
    </row>
    <row r="122" spans="1:65" s="2" customFormat="1">
      <c r="A122" s="31"/>
      <c r="B122" s="32"/>
      <c r="C122" s="33"/>
      <c r="D122" s="196" t="s">
        <v>163</v>
      </c>
      <c r="E122" s="33"/>
      <c r="F122" s="197" t="s">
        <v>1650</v>
      </c>
      <c r="G122" s="33"/>
      <c r="H122" s="33"/>
      <c r="I122" s="198"/>
      <c r="J122" s="33"/>
      <c r="K122" s="33"/>
      <c r="L122" s="36"/>
      <c r="M122" s="199"/>
      <c r="N122" s="200"/>
      <c r="O122" s="68"/>
      <c r="P122" s="68"/>
      <c r="Q122" s="68"/>
      <c r="R122" s="68"/>
      <c r="S122" s="68"/>
      <c r="T122" s="69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163</v>
      </c>
      <c r="AU122" s="14" t="s">
        <v>83</v>
      </c>
    </row>
    <row r="123" spans="1:65" s="2" customFormat="1" ht="44.25" customHeight="1">
      <c r="A123" s="31"/>
      <c r="B123" s="32"/>
      <c r="C123" s="183" t="s">
        <v>83</v>
      </c>
      <c r="D123" s="183" t="s">
        <v>157</v>
      </c>
      <c r="E123" s="184" t="s">
        <v>1651</v>
      </c>
      <c r="F123" s="185" t="s">
        <v>1652</v>
      </c>
      <c r="G123" s="186" t="s">
        <v>1165</v>
      </c>
      <c r="H123" s="217"/>
      <c r="I123" s="188"/>
      <c r="J123" s="189">
        <f>ROUND(I123*H123,2)</f>
        <v>0</v>
      </c>
      <c r="K123" s="185" t="s">
        <v>161</v>
      </c>
      <c r="L123" s="36"/>
      <c r="M123" s="190" t="s">
        <v>1</v>
      </c>
      <c r="N123" s="191" t="s">
        <v>38</v>
      </c>
      <c r="O123" s="68"/>
      <c r="P123" s="192">
        <f>O123*H123</f>
        <v>0</v>
      </c>
      <c r="Q123" s="192">
        <v>0</v>
      </c>
      <c r="R123" s="192">
        <f>Q123*H123</f>
        <v>0</v>
      </c>
      <c r="S123" s="192">
        <v>0</v>
      </c>
      <c r="T123" s="193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4" t="s">
        <v>206</v>
      </c>
      <c r="AT123" s="194" t="s">
        <v>157</v>
      </c>
      <c r="AU123" s="194" t="s">
        <v>83</v>
      </c>
      <c r="AY123" s="14" t="s">
        <v>155</v>
      </c>
      <c r="BE123" s="195">
        <f>IF(N123="základní",J123,0)</f>
        <v>0</v>
      </c>
      <c r="BF123" s="195">
        <f>IF(N123="snížená",J123,0)</f>
        <v>0</v>
      </c>
      <c r="BG123" s="195">
        <f>IF(N123="zákl. přenesená",J123,0)</f>
        <v>0</v>
      </c>
      <c r="BH123" s="195">
        <f>IF(N123="sníž. přenesená",J123,0)</f>
        <v>0</v>
      </c>
      <c r="BI123" s="195">
        <f>IF(N123="nulová",J123,0)</f>
        <v>0</v>
      </c>
      <c r="BJ123" s="14" t="s">
        <v>81</v>
      </c>
      <c r="BK123" s="195">
        <f>ROUND(I123*H123,2)</f>
        <v>0</v>
      </c>
      <c r="BL123" s="14" t="s">
        <v>206</v>
      </c>
      <c r="BM123" s="194" t="s">
        <v>162</v>
      </c>
    </row>
    <row r="124" spans="1:65" s="2" customFormat="1">
      <c r="A124" s="31"/>
      <c r="B124" s="32"/>
      <c r="C124" s="33"/>
      <c r="D124" s="196" t="s">
        <v>163</v>
      </c>
      <c r="E124" s="33"/>
      <c r="F124" s="197" t="s">
        <v>1653</v>
      </c>
      <c r="G124" s="33"/>
      <c r="H124" s="33"/>
      <c r="I124" s="198"/>
      <c r="J124" s="33"/>
      <c r="K124" s="33"/>
      <c r="L124" s="36"/>
      <c r="M124" s="199"/>
      <c r="N124" s="200"/>
      <c r="O124" s="68"/>
      <c r="P124" s="68"/>
      <c r="Q124" s="68"/>
      <c r="R124" s="68"/>
      <c r="S124" s="68"/>
      <c r="T124" s="69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4" t="s">
        <v>163</v>
      </c>
      <c r="AU124" s="14" t="s">
        <v>83</v>
      </c>
    </row>
    <row r="125" spans="1:65" s="2" customFormat="1" ht="16.5" customHeight="1">
      <c r="A125" s="31"/>
      <c r="B125" s="32"/>
      <c r="C125" s="183" t="s">
        <v>170</v>
      </c>
      <c r="D125" s="183" t="s">
        <v>157</v>
      </c>
      <c r="E125" s="184" t="s">
        <v>1654</v>
      </c>
      <c r="F125" s="185" t="s">
        <v>1655</v>
      </c>
      <c r="G125" s="186" t="s">
        <v>290</v>
      </c>
      <c r="H125" s="187">
        <v>1</v>
      </c>
      <c r="I125" s="188"/>
      <c r="J125" s="189">
        <f>ROUND(I125*H125,2)</f>
        <v>0</v>
      </c>
      <c r="K125" s="185" t="s">
        <v>1</v>
      </c>
      <c r="L125" s="36"/>
      <c r="M125" s="190" t="s">
        <v>1</v>
      </c>
      <c r="N125" s="191" t="s">
        <v>38</v>
      </c>
      <c r="O125" s="68"/>
      <c r="P125" s="192">
        <f>O125*H125</f>
        <v>0</v>
      </c>
      <c r="Q125" s="192">
        <v>0</v>
      </c>
      <c r="R125" s="192">
        <f>Q125*H125</f>
        <v>0</v>
      </c>
      <c r="S125" s="192">
        <v>0</v>
      </c>
      <c r="T125" s="19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4" t="s">
        <v>206</v>
      </c>
      <c r="AT125" s="194" t="s">
        <v>157</v>
      </c>
      <c r="AU125" s="194" t="s">
        <v>83</v>
      </c>
      <c r="AY125" s="14" t="s">
        <v>155</v>
      </c>
      <c r="BE125" s="195">
        <f>IF(N125="základní",J125,0)</f>
        <v>0</v>
      </c>
      <c r="BF125" s="195">
        <f>IF(N125="snížená",J125,0)</f>
        <v>0</v>
      </c>
      <c r="BG125" s="195">
        <f>IF(N125="zákl. přenesená",J125,0)</f>
        <v>0</v>
      </c>
      <c r="BH125" s="195">
        <f>IF(N125="sníž. přenesená",J125,0)</f>
        <v>0</v>
      </c>
      <c r="BI125" s="195">
        <f>IF(N125="nulová",J125,0)</f>
        <v>0</v>
      </c>
      <c r="BJ125" s="14" t="s">
        <v>81</v>
      </c>
      <c r="BK125" s="195">
        <f>ROUND(I125*H125,2)</f>
        <v>0</v>
      </c>
      <c r="BL125" s="14" t="s">
        <v>206</v>
      </c>
      <c r="BM125" s="194" t="s">
        <v>174</v>
      </c>
    </row>
    <row r="126" spans="1:65" s="2" customFormat="1" ht="24.2" customHeight="1">
      <c r="A126" s="31"/>
      <c r="B126" s="32"/>
      <c r="C126" s="183" t="s">
        <v>162</v>
      </c>
      <c r="D126" s="183" t="s">
        <v>157</v>
      </c>
      <c r="E126" s="184" t="s">
        <v>1656</v>
      </c>
      <c r="F126" s="185" t="s">
        <v>1657</v>
      </c>
      <c r="G126" s="186" t="s">
        <v>290</v>
      </c>
      <c r="H126" s="187">
        <v>1</v>
      </c>
      <c r="I126" s="188"/>
      <c r="J126" s="189">
        <f>ROUND(I126*H126,2)</f>
        <v>0</v>
      </c>
      <c r="K126" s="185" t="s">
        <v>1</v>
      </c>
      <c r="L126" s="36"/>
      <c r="M126" s="190" t="s">
        <v>1</v>
      </c>
      <c r="N126" s="191" t="s">
        <v>38</v>
      </c>
      <c r="O126" s="68"/>
      <c r="P126" s="192">
        <f>O126*H126</f>
        <v>0</v>
      </c>
      <c r="Q126" s="192">
        <v>0</v>
      </c>
      <c r="R126" s="192">
        <f>Q126*H126</f>
        <v>0</v>
      </c>
      <c r="S126" s="192">
        <v>0</v>
      </c>
      <c r="T126" s="19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4" t="s">
        <v>206</v>
      </c>
      <c r="AT126" s="194" t="s">
        <v>157</v>
      </c>
      <c r="AU126" s="194" t="s">
        <v>83</v>
      </c>
      <c r="AY126" s="14" t="s">
        <v>155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14" t="s">
        <v>81</v>
      </c>
      <c r="BK126" s="195">
        <f>ROUND(I126*H126,2)</f>
        <v>0</v>
      </c>
      <c r="BL126" s="14" t="s">
        <v>206</v>
      </c>
      <c r="BM126" s="194" t="s">
        <v>178</v>
      </c>
    </row>
    <row r="127" spans="1:65" s="2" customFormat="1" ht="29.25">
      <c r="A127" s="31"/>
      <c r="B127" s="32"/>
      <c r="C127" s="33"/>
      <c r="D127" s="201" t="s">
        <v>168</v>
      </c>
      <c r="E127" s="33"/>
      <c r="F127" s="202" t="s">
        <v>1658</v>
      </c>
      <c r="G127" s="33"/>
      <c r="H127" s="33"/>
      <c r="I127" s="198"/>
      <c r="J127" s="33"/>
      <c r="K127" s="33"/>
      <c r="L127" s="36"/>
      <c r="M127" s="199"/>
      <c r="N127" s="200"/>
      <c r="O127" s="68"/>
      <c r="P127" s="68"/>
      <c r="Q127" s="68"/>
      <c r="R127" s="68"/>
      <c r="S127" s="68"/>
      <c r="T127" s="69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168</v>
      </c>
      <c r="AU127" s="14" t="s">
        <v>83</v>
      </c>
    </row>
    <row r="128" spans="1:65" s="2" customFormat="1" ht="16.5" customHeight="1">
      <c r="A128" s="31"/>
      <c r="B128" s="32"/>
      <c r="C128" s="183" t="s">
        <v>180</v>
      </c>
      <c r="D128" s="183" t="s">
        <v>157</v>
      </c>
      <c r="E128" s="184" t="s">
        <v>1659</v>
      </c>
      <c r="F128" s="185" t="s">
        <v>1660</v>
      </c>
      <c r="G128" s="186" t="s">
        <v>290</v>
      </c>
      <c r="H128" s="187">
        <v>1</v>
      </c>
      <c r="I128" s="188"/>
      <c r="J128" s="189">
        <f>ROUND(I128*H128,2)</f>
        <v>0</v>
      </c>
      <c r="K128" s="185" t="s">
        <v>1</v>
      </c>
      <c r="L128" s="36"/>
      <c r="M128" s="190" t="s">
        <v>1</v>
      </c>
      <c r="N128" s="191" t="s">
        <v>38</v>
      </c>
      <c r="O128" s="68"/>
      <c r="P128" s="192">
        <f>O128*H128</f>
        <v>0</v>
      </c>
      <c r="Q128" s="192">
        <v>0</v>
      </c>
      <c r="R128" s="192">
        <f>Q128*H128</f>
        <v>0</v>
      </c>
      <c r="S128" s="192">
        <v>0</v>
      </c>
      <c r="T128" s="19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4" t="s">
        <v>206</v>
      </c>
      <c r="AT128" s="194" t="s">
        <v>157</v>
      </c>
      <c r="AU128" s="194" t="s">
        <v>83</v>
      </c>
      <c r="AY128" s="14" t="s">
        <v>155</v>
      </c>
      <c r="BE128" s="195">
        <f>IF(N128="základní",J128,0)</f>
        <v>0</v>
      </c>
      <c r="BF128" s="195">
        <f>IF(N128="snížená",J128,0)</f>
        <v>0</v>
      </c>
      <c r="BG128" s="195">
        <f>IF(N128="zákl. přenesená",J128,0)</f>
        <v>0</v>
      </c>
      <c r="BH128" s="195">
        <f>IF(N128="sníž. přenesená",J128,0)</f>
        <v>0</v>
      </c>
      <c r="BI128" s="195">
        <f>IF(N128="nulová",J128,0)</f>
        <v>0</v>
      </c>
      <c r="BJ128" s="14" t="s">
        <v>81</v>
      </c>
      <c r="BK128" s="195">
        <f>ROUND(I128*H128,2)</f>
        <v>0</v>
      </c>
      <c r="BL128" s="14" t="s">
        <v>206</v>
      </c>
      <c r="BM128" s="194" t="s">
        <v>183</v>
      </c>
    </row>
    <row r="129" spans="1:65" s="2" customFormat="1" ht="19.5">
      <c r="A129" s="31"/>
      <c r="B129" s="32"/>
      <c r="C129" s="33"/>
      <c r="D129" s="201" t="s">
        <v>168</v>
      </c>
      <c r="E129" s="33"/>
      <c r="F129" s="202" t="s">
        <v>1661</v>
      </c>
      <c r="G129" s="33"/>
      <c r="H129" s="33"/>
      <c r="I129" s="198"/>
      <c r="J129" s="33"/>
      <c r="K129" s="33"/>
      <c r="L129" s="36"/>
      <c r="M129" s="199"/>
      <c r="N129" s="200"/>
      <c r="O129" s="68"/>
      <c r="P129" s="68"/>
      <c r="Q129" s="68"/>
      <c r="R129" s="68"/>
      <c r="S129" s="68"/>
      <c r="T129" s="69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4" t="s">
        <v>168</v>
      </c>
      <c r="AU129" s="14" t="s">
        <v>83</v>
      </c>
    </row>
    <row r="130" spans="1:65" s="2" customFormat="1" ht="16.5" customHeight="1">
      <c r="A130" s="31"/>
      <c r="B130" s="32"/>
      <c r="C130" s="183" t="s">
        <v>174</v>
      </c>
      <c r="D130" s="183" t="s">
        <v>157</v>
      </c>
      <c r="E130" s="184" t="s">
        <v>1662</v>
      </c>
      <c r="F130" s="185" t="s">
        <v>1663</v>
      </c>
      <c r="G130" s="186" t="s">
        <v>290</v>
      </c>
      <c r="H130" s="187">
        <v>2</v>
      </c>
      <c r="I130" s="188"/>
      <c r="J130" s="189">
        <f>ROUND(I130*H130,2)</f>
        <v>0</v>
      </c>
      <c r="K130" s="185" t="s">
        <v>1</v>
      </c>
      <c r="L130" s="36"/>
      <c r="M130" s="190" t="s">
        <v>1</v>
      </c>
      <c r="N130" s="191" t="s">
        <v>38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206</v>
      </c>
      <c r="AT130" s="194" t="s">
        <v>157</v>
      </c>
      <c r="AU130" s="194" t="s">
        <v>83</v>
      </c>
      <c r="AY130" s="14" t="s">
        <v>155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14" t="s">
        <v>81</v>
      </c>
      <c r="BK130" s="195">
        <f>ROUND(I130*H130,2)</f>
        <v>0</v>
      </c>
      <c r="BL130" s="14" t="s">
        <v>206</v>
      </c>
      <c r="BM130" s="194" t="s">
        <v>8</v>
      </c>
    </row>
    <row r="131" spans="1:65" s="2" customFormat="1" ht="29.25">
      <c r="A131" s="31"/>
      <c r="B131" s="32"/>
      <c r="C131" s="33"/>
      <c r="D131" s="201" t="s">
        <v>168</v>
      </c>
      <c r="E131" s="33"/>
      <c r="F131" s="202" t="s">
        <v>1664</v>
      </c>
      <c r="G131" s="33"/>
      <c r="H131" s="33"/>
      <c r="I131" s="198"/>
      <c r="J131" s="33"/>
      <c r="K131" s="33"/>
      <c r="L131" s="36"/>
      <c r="M131" s="199"/>
      <c r="N131" s="200"/>
      <c r="O131" s="68"/>
      <c r="P131" s="68"/>
      <c r="Q131" s="68"/>
      <c r="R131" s="68"/>
      <c r="S131" s="68"/>
      <c r="T131" s="69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4" t="s">
        <v>168</v>
      </c>
      <c r="AU131" s="14" t="s">
        <v>83</v>
      </c>
    </row>
    <row r="132" spans="1:65" s="2" customFormat="1" ht="24.2" customHeight="1">
      <c r="A132" s="31"/>
      <c r="B132" s="32"/>
      <c r="C132" s="183" t="s">
        <v>199</v>
      </c>
      <c r="D132" s="183" t="s">
        <v>157</v>
      </c>
      <c r="E132" s="184" t="s">
        <v>1665</v>
      </c>
      <c r="F132" s="185" t="s">
        <v>1666</v>
      </c>
      <c r="G132" s="186" t="s">
        <v>290</v>
      </c>
      <c r="H132" s="187">
        <v>1</v>
      </c>
      <c r="I132" s="188"/>
      <c r="J132" s="189">
        <f>ROUND(I132*H132,2)</f>
        <v>0</v>
      </c>
      <c r="K132" s="185" t="s">
        <v>1</v>
      </c>
      <c r="L132" s="36"/>
      <c r="M132" s="190" t="s">
        <v>1</v>
      </c>
      <c r="N132" s="191" t="s">
        <v>38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206</v>
      </c>
      <c r="AT132" s="194" t="s">
        <v>157</v>
      </c>
      <c r="AU132" s="194" t="s">
        <v>83</v>
      </c>
      <c r="AY132" s="14" t="s">
        <v>155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14" t="s">
        <v>81</v>
      </c>
      <c r="BK132" s="195">
        <f>ROUND(I132*H132,2)</f>
        <v>0</v>
      </c>
      <c r="BL132" s="14" t="s">
        <v>206</v>
      </c>
      <c r="BM132" s="194" t="s">
        <v>202</v>
      </c>
    </row>
    <row r="133" spans="1:65" s="2" customFormat="1" ht="24.2" customHeight="1">
      <c r="A133" s="31"/>
      <c r="B133" s="32"/>
      <c r="C133" s="183" t="s">
        <v>178</v>
      </c>
      <c r="D133" s="183" t="s">
        <v>157</v>
      </c>
      <c r="E133" s="184" t="s">
        <v>1667</v>
      </c>
      <c r="F133" s="185" t="s">
        <v>1668</v>
      </c>
      <c r="G133" s="186" t="s">
        <v>290</v>
      </c>
      <c r="H133" s="187">
        <v>1</v>
      </c>
      <c r="I133" s="188"/>
      <c r="J133" s="189">
        <f>ROUND(I133*H133,2)</f>
        <v>0</v>
      </c>
      <c r="K133" s="185" t="s">
        <v>1</v>
      </c>
      <c r="L133" s="36"/>
      <c r="M133" s="190" t="s">
        <v>1</v>
      </c>
      <c r="N133" s="191" t="s">
        <v>38</v>
      </c>
      <c r="O133" s="68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4" t="s">
        <v>206</v>
      </c>
      <c r="AT133" s="194" t="s">
        <v>157</v>
      </c>
      <c r="AU133" s="194" t="s">
        <v>83</v>
      </c>
      <c r="AY133" s="14" t="s">
        <v>155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14" t="s">
        <v>81</v>
      </c>
      <c r="BK133" s="195">
        <f>ROUND(I133*H133,2)</f>
        <v>0</v>
      </c>
      <c r="BL133" s="14" t="s">
        <v>206</v>
      </c>
      <c r="BM133" s="194" t="s">
        <v>206</v>
      </c>
    </row>
    <row r="134" spans="1:65" s="2" customFormat="1" ht="19.5">
      <c r="A134" s="31"/>
      <c r="B134" s="32"/>
      <c r="C134" s="33"/>
      <c r="D134" s="201" t="s">
        <v>168</v>
      </c>
      <c r="E134" s="33"/>
      <c r="F134" s="202" t="s">
        <v>1669</v>
      </c>
      <c r="G134" s="33"/>
      <c r="H134" s="33"/>
      <c r="I134" s="198"/>
      <c r="J134" s="33"/>
      <c r="K134" s="33"/>
      <c r="L134" s="36"/>
      <c r="M134" s="199"/>
      <c r="N134" s="200"/>
      <c r="O134" s="68"/>
      <c r="P134" s="68"/>
      <c r="Q134" s="68"/>
      <c r="R134" s="68"/>
      <c r="S134" s="68"/>
      <c r="T134" s="69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4" t="s">
        <v>168</v>
      </c>
      <c r="AU134" s="14" t="s">
        <v>83</v>
      </c>
    </row>
    <row r="135" spans="1:65" s="2" customFormat="1" ht="24.2" customHeight="1">
      <c r="A135" s="31"/>
      <c r="B135" s="32"/>
      <c r="C135" s="183" t="s">
        <v>208</v>
      </c>
      <c r="D135" s="183" t="s">
        <v>157</v>
      </c>
      <c r="E135" s="184" t="s">
        <v>1670</v>
      </c>
      <c r="F135" s="185" t="s">
        <v>1671</v>
      </c>
      <c r="G135" s="186" t="s">
        <v>290</v>
      </c>
      <c r="H135" s="187">
        <v>1</v>
      </c>
      <c r="I135" s="188"/>
      <c r="J135" s="189">
        <f>ROUND(I135*H135,2)</f>
        <v>0</v>
      </c>
      <c r="K135" s="185" t="s">
        <v>1</v>
      </c>
      <c r="L135" s="36"/>
      <c r="M135" s="190" t="s">
        <v>1</v>
      </c>
      <c r="N135" s="191" t="s">
        <v>38</v>
      </c>
      <c r="O135" s="68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206</v>
      </c>
      <c r="AT135" s="194" t="s">
        <v>157</v>
      </c>
      <c r="AU135" s="194" t="s">
        <v>83</v>
      </c>
      <c r="AY135" s="14" t="s">
        <v>155</v>
      </c>
      <c r="BE135" s="195">
        <f>IF(N135="základní",J135,0)</f>
        <v>0</v>
      </c>
      <c r="BF135" s="195">
        <f>IF(N135="snížená",J135,0)</f>
        <v>0</v>
      </c>
      <c r="BG135" s="195">
        <f>IF(N135="zákl. přenesená",J135,0)</f>
        <v>0</v>
      </c>
      <c r="BH135" s="195">
        <f>IF(N135="sníž. přenesená",J135,0)</f>
        <v>0</v>
      </c>
      <c r="BI135" s="195">
        <f>IF(N135="nulová",J135,0)</f>
        <v>0</v>
      </c>
      <c r="BJ135" s="14" t="s">
        <v>81</v>
      </c>
      <c r="BK135" s="195">
        <f>ROUND(I135*H135,2)</f>
        <v>0</v>
      </c>
      <c r="BL135" s="14" t="s">
        <v>206</v>
      </c>
      <c r="BM135" s="194" t="s">
        <v>211</v>
      </c>
    </row>
    <row r="136" spans="1:65" s="2" customFormat="1" ht="16.5" customHeight="1">
      <c r="A136" s="31"/>
      <c r="B136" s="32"/>
      <c r="C136" s="183" t="s">
        <v>183</v>
      </c>
      <c r="D136" s="183" t="s">
        <v>157</v>
      </c>
      <c r="E136" s="184" t="s">
        <v>1477</v>
      </c>
      <c r="F136" s="185" t="s">
        <v>1672</v>
      </c>
      <c r="G136" s="186" t="s">
        <v>173</v>
      </c>
      <c r="H136" s="187">
        <v>10</v>
      </c>
      <c r="I136" s="188"/>
      <c r="J136" s="189">
        <f>ROUND(I136*H136,2)</f>
        <v>0</v>
      </c>
      <c r="K136" s="185" t="s">
        <v>1</v>
      </c>
      <c r="L136" s="36"/>
      <c r="M136" s="190" t="s">
        <v>1</v>
      </c>
      <c r="N136" s="191" t="s">
        <v>38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206</v>
      </c>
      <c r="AT136" s="194" t="s">
        <v>157</v>
      </c>
      <c r="AU136" s="194" t="s">
        <v>83</v>
      </c>
      <c r="AY136" s="14" t="s">
        <v>155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4" t="s">
        <v>81</v>
      </c>
      <c r="BK136" s="195">
        <f>ROUND(I136*H136,2)</f>
        <v>0</v>
      </c>
      <c r="BL136" s="14" t="s">
        <v>206</v>
      </c>
      <c r="BM136" s="194" t="s">
        <v>215</v>
      </c>
    </row>
    <row r="137" spans="1:65" s="2" customFormat="1" ht="24.2" customHeight="1">
      <c r="A137" s="31"/>
      <c r="B137" s="32"/>
      <c r="C137" s="183" t="s">
        <v>227</v>
      </c>
      <c r="D137" s="183" t="s">
        <v>157</v>
      </c>
      <c r="E137" s="184" t="s">
        <v>1673</v>
      </c>
      <c r="F137" s="185" t="s">
        <v>1674</v>
      </c>
      <c r="G137" s="186" t="s">
        <v>290</v>
      </c>
      <c r="H137" s="187">
        <v>1</v>
      </c>
      <c r="I137" s="188"/>
      <c r="J137" s="189">
        <f>ROUND(I137*H137,2)</f>
        <v>0</v>
      </c>
      <c r="K137" s="185" t="s">
        <v>1</v>
      </c>
      <c r="L137" s="36"/>
      <c r="M137" s="190" t="s">
        <v>1</v>
      </c>
      <c r="N137" s="191" t="s">
        <v>38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4" t="s">
        <v>206</v>
      </c>
      <c r="AT137" s="194" t="s">
        <v>157</v>
      </c>
      <c r="AU137" s="194" t="s">
        <v>83</v>
      </c>
      <c r="AY137" s="14" t="s">
        <v>155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14" t="s">
        <v>81</v>
      </c>
      <c r="BK137" s="195">
        <f>ROUND(I137*H137,2)</f>
        <v>0</v>
      </c>
      <c r="BL137" s="14" t="s">
        <v>206</v>
      </c>
      <c r="BM137" s="194" t="s">
        <v>230</v>
      </c>
    </row>
    <row r="138" spans="1:65" s="2" customFormat="1" ht="19.5">
      <c r="A138" s="31"/>
      <c r="B138" s="32"/>
      <c r="C138" s="33"/>
      <c r="D138" s="201" t="s">
        <v>168</v>
      </c>
      <c r="E138" s="33"/>
      <c r="F138" s="202" t="s">
        <v>1675</v>
      </c>
      <c r="G138" s="33"/>
      <c r="H138" s="33"/>
      <c r="I138" s="198"/>
      <c r="J138" s="33"/>
      <c r="K138" s="33"/>
      <c r="L138" s="36"/>
      <c r="M138" s="199"/>
      <c r="N138" s="200"/>
      <c r="O138" s="68"/>
      <c r="P138" s="68"/>
      <c r="Q138" s="68"/>
      <c r="R138" s="68"/>
      <c r="S138" s="68"/>
      <c r="T138" s="69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4" t="s">
        <v>168</v>
      </c>
      <c r="AU138" s="14" t="s">
        <v>83</v>
      </c>
    </row>
    <row r="139" spans="1:65" s="2" customFormat="1" ht="16.5" customHeight="1">
      <c r="A139" s="31"/>
      <c r="B139" s="32"/>
      <c r="C139" s="183" t="s">
        <v>8</v>
      </c>
      <c r="D139" s="183" t="s">
        <v>157</v>
      </c>
      <c r="E139" s="184" t="s">
        <v>1481</v>
      </c>
      <c r="F139" s="185" t="s">
        <v>1676</v>
      </c>
      <c r="G139" s="186" t="s">
        <v>173</v>
      </c>
      <c r="H139" s="187">
        <v>10</v>
      </c>
      <c r="I139" s="188"/>
      <c r="J139" s="189">
        <f t="shared" ref="J139:J150" si="0">ROUND(I139*H139,2)</f>
        <v>0</v>
      </c>
      <c r="K139" s="185" t="s">
        <v>1</v>
      </c>
      <c r="L139" s="36"/>
      <c r="M139" s="190" t="s">
        <v>1</v>
      </c>
      <c r="N139" s="191" t="s">
        <v>38</v>
      </c>
      <c r="O139" s="68"/>
      <c r="P139" s="192">
        <f t="shared" ref="P139:P150" si="1">O139*H139</f>
        <v>0</v>
      </c>
      <c r="Q139" s="192">
        <v>0</v>
      </c>
      <c r="R139" s="192">
        <f t="shared" ref="R139:R150" si="2">Q139*H139</f>
        <v>0</v>
      </c>
      <c r="S139" s="192">
        <v>0</v>
      </c>
      <c r="T139" s="193">
        <f t="shared" ref="T139:T150" si="3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206</v>
      </c>
      <c r="AT139" s="194" t="s">
        <v>157</v>
      </c>
      <c r="AU139" s="194" t="s">
        <v>83</v>
      </c>
      <c r="AY139" s="14" t="s">
        <v>155</v>
      </c>
      <c r="BE139" s="195">
        <f t="shared" ref="BE139:BE150" si="4">IF(N139="základní",J139,0)</f>
        <v>0</v>
      </c>
      <c r="BF139" s="195">
        <f t="shared" ref="BF139:BF150" si="5">IF(N139="snížená",J139,0)</f>
        <v>0</v>
      </c>
      <c r="BG139" s="195">
        <f t="shared" ref="BG139:BG150" si="6">IF(N139="zákl. přenesená",J139,0)</f>
        <v>0</v>
      </c>
      <c r="BH139" s="195">
        <f t="shared" ref="BH139:BH150" si="7">IF(N139="sníž. přenesená",J139,0)</f>
        <v>0</v>
      </c>
      <c r="BI139" s="195">
        <f t="shared" ref="BI139:BI150" si="8">IF(N139="nulová",J139,0)</f>
        <v>0</v>
      </c>
      <c r="BJ139" s="14" t="s">
        <v>81</v>
      </c>
      <c r="BK139" s="195">
        <f t="shared" ref="BK139:BK150" si="9">ROUND(I139*H139,2)</f>
        <v>0</v>
      </c>
      <c r="BL139" s="14" t="s">
        <v>206</v>
      </c>
      <c r="BM139" s="194" t="s">
        <v>236</v>
      </c>
    </row>
    <row r="140" spans="1:65" s="2" customFormat="1" ht="24.2" customHeight="1">
      <c r="A140" s="31"/>
      <c r="B140" s="32"/>
      <c r="C140" s="183" t="s">
        <v>237</v>
      </c>
      <c r="D140" s="183" t="s">
        <v>157</v>
      </c>
      <c r="E140" s="184" t="s">
        <v>1677</v>
      </c>
      <c r="F140" s="185" t="s">
        <v>1678</v>
      </c>
      <c r="G140" s="186" t="s">
        <v>290</v>
      </c>
      <c r="H140" s="187">
        <v>1</v>
      </c>
      <c r="I140" s="188"/>
      <c r="J140" s="189">
        <f t="shared" si="0"/>
        <v>0</v>
      </c>
      <c r="K140" s="185" t="s">
        <v>1</v>
      </c>
      <c r="L140" s="36"/>
      <c r="M140" s="190" t="s">
        <v>1</v>
      </c>
      <c r="N140" s="191" t="s">
        <v>38</v>
      </c>
      <c r="O140" s="68"/>
      <c r="P140" s="192">
        <f t="shared" si="1"/>
        <v>0</v>
      </c>
      <c r="Q140" s="192">
        <v>0</v>
      </c>
      <c r="R140" s="192">
        <f t="shared" si="2"/>
        <v>0</v>
      </c>
      <c r="S140" s="192">
        <v>0</v>
      </c>
      <c r="T140" s="19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206</v>
      </c>
      <c r="AT140" s="194" t="s">
        <v>157</v>
      </c>
      <c r="AU140" s="194" t="s">
        <v>83</v>
      </c>
      <c r="AY140" s="14" t="s">
        <v>155</v>
      </c>
      <c r="BE140" s="195">
        <f t="shared" si="4"/>
        <v>0</v>
      </c>
      <c r="BF140" s="195">
        <f t="shared" si="5"/>
        <v>0</v>
      </c>
      <c r="BG140" s="195">
        <f t="shared" si="6"/>
        <v>0</v>
      </c>
      <c r="BH140" s="195">
        <f t="shared" si="7"/>
        <v>0</v>
      </c>
      <c r="BI140" s="195">
        <f t="shared" si="8"/>
        <v>0</v>
      </c>
      <c r="BJ140" s="14" t="s">
        <v>81</v>
      </c>
      <c r="BK140" s="195">
        <f t="shared" si="9"/>
        <v>0</v>
      </c>
      <c r="BL140" s="14" t="s">
        <v>206</v>
      </c>
      <c r="BM140" s="194" t="s">
        <v>240</v>
      </c>
    </row>
    <row r="141" spans="1:65" s="2" customFormat="1" ht="16.5" customHeight="1">
      <c r="A141" s="31"/>
      <c r="B141" s="32"/>
      <c r="C141" s="183" t="s">
        <v>202</v>
      </c>
      <c r="D141" s="183" t="s">
        <v>157</v>
      </c>
      <c r="E141" s="184" t="s">
        <v>1679</v>
      </c>
      <c r="F141" s="185" t="s">
        <v>1680</v>
      </c>
      <c r="G141" s="186" t="s">
        <v>173</v>
      </c>
      <c r="H141" s="187">
        <v>15</v>
      </c>
      <c r="I141" s="188"/>
      <c r="J141" s="189">
        <f t="shared" si="0"/>
        <v>0</v>
      </c>
      <c r="K141" s="185" t="s">
        <v>1</v>
      </c>
      <c r="L141" s="36"/>
      <c r="M141" s="190" t="s">
        <v>1</v>
      </c>
      <c r="N141" s="191" t="s">
        <v>38</v>
      </c>
      <c r="O141" s="68"/>
      <c r="P141" s="192">
        <f t="shared" si="1"/>
        <v>0</v>
      </c>
      <c r="Q141" s="192">
        <v>0</v>
      </c>
      <c r="R141" s="192">
        <f t="shared" si="2"/>
        <v>0</v>
      </c>
      <c r="S141" s="192">
        <v>0</v>
      </c>
      <c r="T141" s="19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4" t="s">
        <v>206</v>
      </c>
      <c r="AT141" s="194" t="s">
        <v>157</v>
      </c>
      <c r="AU141" s="194" t="s">
        <v>83</v>
      </c>
      <c r="AY141" s="14" t="s">
        <v>155</v>
      </c>
      <c r="BE141" s="195">
        <f t="shared" si="4"/>
        <v>0</v>
      </c>
      <c r="BF141" s="195">
        <f t="shared" si="5"/>
        <v>0</v>
      </c>
      <c r="BG141" s="195">
        <f t="shared" si="6"/>
        <v>0</v>
      </c>
      <c r="BH141" s="195">
        <f t="shared" si="7"/>
        <v>0</v>
      </c>
      <c r="BI141" s="195">
        <f t="shared" si="8"/>
        <v>0</v>
      </c>
      <c r="BJ141" s="14" t="s">
        <v>81</v>
      </c>
      <c r="BK141" s="195">
        <f t="shared" si="9"/>
        <v>0</v>
      </c>
      <c r="BL141" s="14" t="s">
        <v>206</v>
      </c>
      <c r="BM141" s="194" t="s">
        <v>244</v>
      </c>
    </row>
    <row r="142" spans="1:65" s="2" customFormat="1" ht="16.5" customHeight="1">
      <c r="A142" s="31"/>
      <c r="B142" s="32"/>
      <c r="C142" s="183" t="s">
        <v>245</v>
      </c>
      <c r="D142" s="183" t="s">
        <v>157</v>
      </c>
      <c r="E142" s="184" t="s">
        <v>1681</v>
      </c>
      <c r="F142" s="185" t="s">
        <v>1682</v>
      </c>
      <c r="G142" s="186" t="s">
        <v>290</v>
      </c>
      <c r="H142" s="187">
        <v>3</v>
      </c>
      <c r="I142" s="188"/>
      <c r="J142" s="189">
        <f t="shared" si="0"/>
        <v>0</v>
      </c>
      <c r="K142" s="185" t="s">
        <v>1</v>
      </c>
      <c r="L142" s="36"/>
      <c r="M142" s="190" t="s">
        <v>1</v>
      </c>
      <c r="N142" s="191" t="s">
        <v>38</v>
      </c>
      <c r="O142" s="68"/>
      <c r="P142" s="192">
        <f t="shared" si="1"/>
        <v>0</v>
      </c>
      <c r="Q142" s="192">
        <v>0</v>
      </c>
      <c r="R142" s="192">
        <f t="shared" si="2"/>
        <v>0</v>
      </c>
      <c r="S142" s="192">
        <v>0</v>
      </c>
      <c r="T142" s="19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4" t="s">
        <v>206</v>
      </c>
      <c r="AT142" s="194" t="s">
        <v>157</v>
      </c>
      <c r="AU142" s="194" t="s">
        <v>83</v>
      </c>
      <c r="AY142" s="14" t="s">
        <v>155</v>
      </c>
      <c r="BE142" s="195">
        <f t="shared" si="4"/>
        <v>0</v>
      </c>
      <c r="BF142" s="195">
        <f t="shared" si="5"/>
        <v>0</v>
      </c>
      <c r="BG142" s="195">
        <f t="shared" si="6"/>
        <v>0</v>
      </c>
      <c r="BH142" s="195">
        <f t="shared" si="7"/>
        <v>0</v>
      </c>
      <c r="BI142" s="195">
        <f t="shared" si="8"/>
        <v>0</v>
      </c>
      <c r="BJ142" s="14" t="s">
        <v>81</v>
      </c>
      <c r="BK142" s="195">
        <f t="shared" si="9"/>
        <v>0</v>
      </c>
      <c r="BL142" s="14" t="s">
        <v>206</v>
      </c>
      <c r="BM142" s="194" t="s">
        <v>248</v>
      </c>
    </row>
    <row r="143" spans="1:65" s="2" customFormat="1" ht="16.5" customHeight="1">
      <c r="A143" s="31"/>
      <c r="B143" s="32"/>
      <c r="C143" s="183" t="s">
        <v>206</v>
      </c>
      <c r="D143" s="183" t="s">
        <v>157</v>
      </c>
      <c r="E143" s="184" t="s">
        <v>1257</v>
      </c>
      <c r="F143" s="185" t="s">
        <v>1683</v>
      </c>
      <c r="G143" s="186" t="s">
        <v>173</v>
      </c>
      <c r="H143" s="187">
        <v>20</v>
      </c>
      <c r="I143" s="188"/>
      <c r="J143" s="189">
        <f t="shared" si="0"/>
        <v>0</v>
      </c>
      <c r="K143" s="185" t="s">
        <v>1</v>
      </c>
      <c r="L143" s="36"/>
      <c r="M143" s="190" t="s">
        <v>1</v>
      </c>
      <c r="N143" s="191" t="s">
        <v>38</v>
      </c>
      <c r="O143" s="68"/>
      <c r="P143" s="192">
        <f t="shared" si="1"/>
        <v>0</v>
      </c>
      <c r="Q143" s="192">
        <v>0</v>
      </c>
      <c r="R143" s="192">
        <f t="shared" si="2"/>
        <v>0</v>
      </c>
      <c r="S143" s="192">
        <v>0</v>
      </c>
      <c r="T143" s="193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206</v>
      </c>
      <c r="AT143" s="194" t="s">
        <v>157</v>
      </c>
      <c r="AU143" s="194" t="s">
        <v>83</v>
      </c>
      <c r="AY143" s="14" t="s">
        <v>155</v>
      </c>
      <c r="BE143" s="195">
        <f t="shared" si="4"/>
        <v>0</v>
      </c>
      <c r="BF143" s="195">
        <f t="shared" si="5"/>
        <v>0</v>
      </c>
      <c r="BG143" s="195">
        <f t="shared" si="6"/>
        <v>0</v>
      </c>
      <c r="BH143" s="195">
        <f t="shared" si="7"/>
        <v>0</v>
      </c>
      <c r="BI143" s="195">
        <f t="shared" si="8"/>
        <v>0</v>
      </c>
      <c r="BJ143" s="14" t="s">
        <v>81</v>
      </c>
      <c r="BK143" s="195">
        <f t="shared" si="9"/>
        <v>0</v>
      </c>
      <c r="BL143" s="14" t="s">
        <v>206</v>
      </c>
      <c r="BM143" s="194" t="s">
        <v>253</v>
      </c>
    </row>
    <row r="144" spans="1:65" s="2" customFormat="1" ht="16.5" customHeight="1">
      <c r="A144" s="31"/>
      <c r="B144" s="32"/>
      <c r="C144" s="183" t="s">
        <v>559</v>
      </c>
      <c r="D144" s="183" t="s">
        <v>157</v>
      </c>
      <c r="E144" s="184" t="s">
        <v>1684</v>
      </c>
      <c r="F144" s="185" t="s">
        <v>1685</v>
      </c>
      <c r="G144" s="186" t="s">
        <v>290</v>
      </c>
      <c r="H144" s="187">
        <v>1</v>
      </c>
      <c r="I144" s="188"/>
      <c r="J144" s="189">
        <f t="shared" si="0"/>
        <v>0</v>
      </c>
      <c r="K144" s="185" t="s">
        <v>1</v>
      </c>
      <c r="L144" s="36"/>
      <c r="M144" s="190" t="s">
        <v>1</v>
      </c>
      <c r="N144" s="191" t="s">
        <v>38</v>
      </c>
      <c r="O144" s="68"/>
      <c r="P144" s="192">
        <f t="shared" si="1"/>
        <v>0</v>
      </c>
      <c r="Q144" s="192">
        <v>0</v>
      </c>
      <c r="R144" s="192">
        <f t="shared" si="2"/>
        <v>0</v>
      </c>
      <c r="S144" s="192">
        <v>0</v>
      </c>
      <c r="T144" s="193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4" t="s">
        <v>206</v>
      </c>
      <c r="AT144" s="194" t="s">
        <v>157</v>
      </c>
      <c r="AU144" s="194" t="s">
        <v>83</v>
      </c>
      <c r="AY144" s="14" t="s">
        <v>155</v>
      </c>
      <c r="BE144" s="195">
        <f t="shared" si="4"/>
        <v>0</v>
      </c>
      <c r="BF144" s="195">
        <f t="shared" si="5"/>
        <v>0</v>
      </c>
      <c r="BG144" s="195">
        <f t="shared" si="6"/>
        <v>0</v>
      </c>
      <c r="BH144" s="195">
        <f t="shared" si="7"/>
        <v>0</v>
      </c>
      <c r="BI144" s="195">
        <f t="shared" si="8"/>
        <v>0</v>
      </c>
      <c r="BJ144" s="14" t="s">
        <v>81</v>
      </c>
      <c r="BK144" s="195">
        <f t="shared" si="9"/>
        <v>0</v>
      </c>
      <c r="BL144" s="14" t="s">
        <v>206</v>
      </c>
      <c r="BM144" s="194" t="s">
        <v>345</v>
      </c>
    </row>
    <row r="145" spans="1:65" s="2" customFormat="1" ht="16.5" customHeight="1">
      <c r="A145" s="31"/>
      <c r="B145" s="32"/>
      <c r="C145" s="183" t="s">
        <v>211</v>
      </c>
      <c r="D145" s="183" t="s">
        <v>157</v>
      </c>
      <c r="E145" s="184" t="s">
        <v>1568</v>
      </c>
      <c r="F145" s="185" t="s">
        <v>1686</v>
      </c>
      <c r="G145" s="186" t="s">
        <v>173</v>
      </c>
      <c r="H145" s="187">
        <v>10</v>
      </c>
      <c r="I145" s="188"/>
      <c r="J145" s="189">
        <f t="shared" si="0"/>
        <v>0</v>
      </c>
      <c r="K145" s="185" t="s">
        <v>1</v>
      </c>
      <c r="L145" s="36"/>
      <c r="M145" s="190" t="s">
        <v>1</v>
      </c>
      <c r="N145" s="191" t="s">
        <v>38</v>
      </c>
      <c r="O145" s="68"/>
      <c r="P145" s="192">
        <f t="shared" si="1"/>
        <v>0</v>
      </c>
      <c r="Q145" s="192">
        <v>0</v>
      </c>
      <c r="R145" s="192">
        <f t="shared" si="2"/>
        <v>0</v>
      </c>
      <c r="S145" s="192">
        <v>0</v>
      </c>
      <c r="T145" s="193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206</v>
      </c>
      <c r="AT145" s="194" t="s">
        <v>157</v>
      </c>
      <c r="AU145" s="194" t="s">
        <v>83</v>
      </c>
      <c r="AY145" s="14" t="s">
        <v>155</v>
      </c>
      <c r="BE145" s="195">
        <f t="shared" si="4"/>
        <v>0</v>
      </c>
      <c r="BF145" s="195">
        <f t="shared" si="5"/>
        <v>0</v>
      </c>
      <c r="BG145" s="195">
        <f t="shared" si="6"/>
        <v>0</v>
      </c>
      <c r="BH145" s="195">
        <f t="shared" si="7"/>
        <v>0</v>
      </c>
      <c r="BI145" s="195">
        <f t="shared" si="8"/>
        <v>0</v>
      </c>
      <c r="BJ145" s="14" t="s">
        <v>81</v>
      </c>
      <c r="BK145" s="195">
        <f t="shared" si="9"/>
        <v>0</v>
      </c>
      <c r="BL145" s="14" t="s">
        <v>206</v>
      </c>
      <c r="BM145" s="194" t="s">
        <v>354</v>
      </c>
    </row>
    <row r="146" spans="1:65" s="2" customFormat="1" ht="16.5" customHeight="1">
      <c r="A146" s="31"/>
      <c r="B146" s="32"/>
      <c r="C146" s="183" t="s">
        <v>266</v>
      </c>
      <c r="D146" s="183" t="s">
        <v>157</v>
      </c>
      <c r="E146" s="184" t="s">
        <v>1687</v>
      </c>
      <c r="F146" s="185" t="s">
        <v>1688</v>
      </c>
      <c r="G146" s="186" t="s">
        <v>290</v>
      </c>
      <c r="H146" s="187">
        <v>1</v>
      </c>
      <c r="I146" s="188"/>
      <c r="J146" s="189">
        <f t="shared" si="0"/>
        <v>0</v>
      </c>
      <c r="K146" s="185" t="s">
        <v>1</v>
      </c>
      <c r="L146" s="36"/>
      <c r="M146" s="190" t="s">
        <v>1</v>
      </c>
      <c r="N146" s="191" t="s">
        <v>38</v>
      </c>
      <c r="O146" s="68"/>
      <c r="P146" s="192">
        <f t="shared" si="1"/>
        <v>0</v>
      </c>
      <c r="Q146" s="192">
        <v>0</v>
      </c>
      <c r="R146" s="192">
        <f t="shared" si="2"/>
        <v>0</v>
      </c>
      <c r="S146" s="192">
        <v>0</v>
      </c>
      <c r="T146" s="193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206</v>
      </c>
      <c r="AT146" s="194" t="s">
        <v>157</v>
      </c>
      <c r="AU146" s="194" t="s">
        <v>83</v>
      </c>
      <c r="AY146" s="14" t="s">
        <v>155</v>
      </c>
      <c r="BE146" s="195">
        <f t="shared" si="4"/>
        <v>0</v>
      </c>
      <c r="BF146" s="195">
        <f t="shared" si="5"/>
        <v>0</v>
      </c>
      <c r="BG146" s="195">
        <f t="shared" si="6"/>
        <v>0</v>
      </c>
      <c r="BH146" s="195">
        <f t="shared" si="7"/>
        <v>0</v>
      </c>
      <c r="BI146" s="195">
        <f t="shared" si="8"/>
        <v>0</v>
      </c>
      <c r="BJ146" s="14" t="s">
        <v>81</v>
      </c>
      <c r="BK146" s="195">
        <f t="shared" si="9"/>
        <v>0</v>
      </c>
      <c r="BL146" s="14" t="s">
        <v>206</v>
      </c>
      <c r="BM146" s="194" t="s">
        <v>269</v>
      </c>
    </row>
    <row r="147" spans="1:65" s="2" customFormat="1" ht="16.5" customHeight="1">
      <c r="A147" s="31"/>
      <c r="B147" s="32"/>
      <c r="C147" s="183" t="s">
        <v>215</v>
      </c>
      <c r="D147" s="183" t="s">
        <v>157</v>
      </c>
      <c r="E147" s="184" t="s">
        <v>1252</v>
      </c>
      <c r="F147" s="185" t="s">
        <v>1689</v>
      </c>
      <c r="G147" s="186" t="s">
        <v>173</v>
      </c>
      <c r="H147" s="187">
        <v>90</v>
      </c>
      <c r="I147" s="188"/>
      <c r="J147" s="189">
        <f t="shared" si="0"/>
        <v>0</v>
      </c>
      <c r="K147" s="185" t="s">
        <v>1</v>
      </c>
      <c r="L147" s="36"/>
      <c r="M147" s="190" t="s">
        <v>1</v>
      </c>
      <c r="N147" s="191" t="s">
        <v>38</v>
      </c>
      <c r="O147" s="68"/>
      <c r="P147" s="192">
        <f t="shared" si="1"/>
        <v>0</v>
      </c>
      <c r="Q147" s="192">
        <v>0</v>
      </c>
      <c r="R147" s="192">
        <f t="shared" si="2"/>
        <v>0</v>
      </c>
      <c r="S147" s="192">
        <v>0</v>
      </c>
      <c r="T147" s="193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206</v>
      </c>
      <c r="AT147" s="194" t="s">
        <v>157</v>
      </c>
      <c r="AU147" s="194" t="s">
        <v>83</v>
      </c>
      <c r="AY147" s="14" t="s">
        <v>155</v>
      </c>
      <c r="BE147" s="195">
        <f t="shared" si="4"/>
        <v>0</v>
      </c>
      <c r="BF147" s="195">
        <f t="shared" si="5"/>
        <v>0</v>
      </c>
      <c r="BG147" s="195">
        <f t="shared" si="6"/>
        <v>0</v>
      </c>
      <c r="BH147" s="195">
        <f t="shared" si="7"/>
        <v>0</v>
      </c>
      <c r="BI147" s="195">
        <f t="shared" si="8"/>
        <v>0</v>
      </c>
      <c r="BJ147" s="14" t="s">
        <v>81</v>
      </c>
      <c r="BK147" s="195">
        <f t="shared" si="9"/>
        <v>0</v>
      </c>
      <c r="BL147" s="14" t="s">
        <v>206</v>
      </c>
      <c r="BM147" s="194" t="s">
        <v>274</v>
      </c>
    </row>
    <row r="148" spans="1:65" s="2" customFormat="1" ht="16.5" customHeight="1">
      <c r="A148" s="31"/>
      <c r="B148" s="32"/>
      <c r="C148" s="183" t="s">
        <v>7</v>
      </c>
      <c r="D148" s="183" t="s">
        <v>157</v>
      </c>
      <c r="E148" s="184" t="s">
        <v>1690</v>
      </c>
      <c r="F148" s="185" t="s">
        <v>1691</v>
      </c>
      <c r="G148" s="186" t="s">
        <v>290</v>
      </c>
      <c r="H148" s="187">
        <v>20</v>
      </c>
      <c r="I148" s="188"/>
      <c r="J148" s="189">
        <f t="shared" si="0"/>
        <v>0</v>
      </c>
      <c r="K148" s="185" t="s">
        <v>1</v>
      </c>
      <c r="L148" s="36"/>
      <c r="M148" s="190" t="s">
        <v>1</v>
      </c>
      <c r="N148" s="191" t="s">
        <v>38</v>
      </c>
      <c r="O148" s="68"/>
      <c r="P148" s="192">
        <f t="shared" si="1"/>
        <v>0</v>
      </c>
      <c r="Q148" s="192">
        <v>0</v>
      </c>
      <c r="R148" s="192">
        <f t="shared" si="2"/>
        <v>0</v>
      </c>
      <c r="S148" s="192">
        <v>0</v>
      </c>
      <c r="T148" s="193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4" t="s">
        <v>206</v>
      </c>
      <c r="AT148" s="194" t="s">
        <v>157</v>
      </c>
      <c r="AU148" s="194" t="s">
        <v>83</v>
      </c>
      <c r="AY148" s="14" t="s">
        <v>155</v>
      </c>
      <c r="BE148" s="195">
        <f t="shared" si="4"/>
        <v>0</v>
      </c>
      <c r="BF148" s="195">
        <f t="shared" si="5"/>
        <v>0</v>
      </c>
      <c r="BG148" s="195">
        <f t="shared" si="6"/>
        <v>0</v>
      </c>
      <c r="BH148" s="195">
        <f t="shared" si="7"/>
        <v>0</v>
      </c>
      <c r="BI148" s="195">
        <f t="shared" si="8"/>
        <v>0</v>
      </c>
      <c r="BJ148" s="14" t="s">
        <v>81</v>
      </c>
      <c r="BK148" s="195">
        <f t="shared" si="9"/>
        <v>0</v>
      </c>
      <c r="BL148" s="14" t="s">
        <v>206</v>
      </c>
      <c r="BM148" s="194" t="s">
        <v>279</v>
      </c>
    </row>
    <row r="149" spans="1:65" s="2" customFormat="1" ht="16.5" customHeight="1">
      <c r="A149" s="31"/>
      <c r="B149" s="32"/>
      <c r="C149" s="183" t="s">
        <v>230</v>
      </c>
      <c r="D149" s="183" t="s">
        <v>157</v>
      </c>
      <c r="E149" s="184" t="s">
        <v>1620</v>
      </c>
      <c r="F149" s="185" t="s">
        <v>1692</v>
      </c>
      <c r="G149" s="186" t="s">
        <v>173</v>
      </c>
      <c r="H149" s="187">
        <v>15</v>
      </c>
      <c r="I149" s="188"/>
      <c r="J149" s="189">
        <f t="shared" si="0"/>
        <v>0</v>
      </c>
      <c r="K149" s="185" t="s">
        <v>1</v>
      </c>
      <c r="L149" s="36"/>
      <c r="M149" s="190" t="s">
        <v>1</v>
      </c>
      <c r="N149" s="191" t="s">
        <v>38</v>
      </c>
      <c r="O149" s="68"/>
      <c r="P149" s="192">
        <f t="shared" si="1"/>
        <v>0</v>
      </c>
      <c r="Q149" s="192">
        <v>0</v>
      </c>
      <c r="R149" s="192">
        <f t="shared" si="2"/>
        <v>0</v>
      </c>
      <c r="S149" s="192">
        <v>0</v>
      </c>
      <c r="T149" s="193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206</v>
      </c>
      <c r="AT149" s="194" t="s">
        <v>157</v>
      </c>
      <c r="AU149" s="194" t="s">
        <v>83</v>
      </c>
      <c r="AY149" s="14" t="s">
        <v>155</v>
      </c>
      <c r="BE149" s="195">
        <f t="shared" si="4"/>
        <v>0</v>
      </c>
      <c r="BF149" s="195">
        <f t="shared" si="5"/>
        <v>0</v>
      </c>
      <c r="BG149" s="195">
        <f t="shared" si="6"/>
        <v>0</v>
      </c>
      <c r="BH149" s="195">
        <f t="shared" si="7"/>
        <v>0</v>
      </c>
      <c r="BI149" s="195">
        <f t="shared" si="8"/>
        <v>0</v>
      </c>
      <c r="BJ149" s="14" t="s">
        <v>81</v>
      </c>
      <c r="BK149" s="195">
        <f t="shared" si="9"/>
        <v>0</v>
      </c>
      <c r="BL149" s="14" t="s">
        <v>206</v>
      </c>
      <c r="BM149" s="194" t="s">
        <v>284</v>
      </c>
    </row>
    <row r="150" spans="1:65" s="2" customFormat="1" ht="24.2" customHeight="1">
      <c r="A150" s="31"/>
      <c r="B150" s="32"/>
      <c r="C150" s="183" t="s">
        <v>287</v>
      </c>
      <c r="D150" s="183" t="s">
        <v>157</v>
      </c>
      <c r="E150" s="184" t="s">
        <v>1693</v>
      </c>
      <c r="F150" s="185" t="s">
        <v>1694</v>
      </c>
      <c r="G150" s="186" t="s">
        <v>290</v>
      </c>
      <c r="H150" s="187">
        <v>1</v>
      </c>
      <c r="I150" s="188"/>
      <c r="J150" s="189">
        <f t="shared" si="0"/>
        <v>0</v>
      </c>
      <c r="K150" s="185" t="s">
        <v>1</v>
      </c>
      <c r="L150" s="36"/>
      <c r="M150" s="190" t="s">
        <v>1</v>
      </c>
      <c r="N150" s="191" t="s">
        <v>38</v>
      </c>
      <c r="O150" s="68"/>
      <c r="P150" s="192">
        <f t="shared" si="1"/>
        <v>0</v>
      </c>
      <c r="Q150" s="192">
        <v>0</v>
      </c>
      <c r="R150" s="192">
        <f t="shared" si="2"/>
        <v>0</v>
      </c>
      <c r="S150" s="192">
        <v>0</v>
      </c>
      <c r="T150" s="193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4" t="s">
        <v>206</v>
      </c>
      <c r="AT150" s="194" t="s">
        <v>157</v>
      </c>
      <c r="AU150" s="194" t="s">
        <v>83</v>
      </c>
      <c r="AY150" s="14" t="s">
        <v>155</v>
      </c>
      <c r="BE150" s="195">
        <f t="shared" si="4"/>
        <v>0</v>
      </c>
      <c r="BF150" s="195">
        <f t="shared" si="5"/>
        <v>0</v>
      </c>
      <c r="BG150" s="195">
        <f t="shared" si="6"/>
        <v>0</v>
      </c>
      <c r="BH150" s="195">
        <f t="shared" si="7"/>
        <v>0</v>
      </c>
      <c r="BI150" s="195">
        <f t="shared" si="8"/>
        <v>0</v>
      </c>
      <c r="BJ150" s="14" t="s">
        <v>81</v>
      </c>
      <c r="BK150" s="195">
        <f t="shared" si="9"/>
        <v>0</v>
      </c>
      <c r="BL150" s="14" t="s">
        <v>206</v>
      </c>
      <c r="BM150" s="194" t="s">
        <v>291</v>
      </c>
    </row>
    <row r="151" spans="1:65" s="2" customFormat="1" ht="19.5">
      <c r="A151" s="31"/>
      <c r="B151" s="32"/>
      <c r="C151" s="33"/>
      <c r="D151" s="201" t="s">
        <v>168</v>
      </c>
      <c r="E151" s="33"/>
      <c r="F151" s="202" t="s">
        <v>1669</v>
      </c>
      <c r="G151" s="33"/>
      <c r="H151" s="33"/>
      <c r="I151" s="198"/>
      <c r="J151" s="33"/>
      <c r="K151" s="33"/>
      <c r="L151" s="36"/>
      <c r="M151" s="199"/>
      <c r="N151" s="200"/>
      <c r="O151" s="68"/>
      <c r="P151" s="68"/>
      <c r="Q151" s="68"/>
      <c r="R151" s="68"/>
      <c r="S151" s="68"/>
      <c r="T151" s="69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4" t="s">
        <v>168</v>
      </c>
      <c r="AU151" s="14" t="s">
        <v>83</v>
      </c>
    </row>
    <row r="152" spans="1:65" s="2" customFormat="1" ht="16.5" customHeight="1">
      <c r="A152" s="31"/>
      <c r="B152" s="32"/>
      <c r="C152" s="183" t="s">
        <v>236</v>
      </c>
      <c r="D152" s="183" t="s">
        <v>157</v>
      </c>
      <c r="E152" s="184" t="s">
        <v>1695</v>
      </c>
      <c r="F152" s="185" t="s">
        <v>1696</v>
      </c>
      <c r="G152" s="186" t="s">
        <v>173</v>
      </c>
      <c r="H152" s="187">
        <v>15</v>
      </c>
      <c r="I152" s="188"/>
      <c r="J152" s="189">
        <f t="shared" ref="J152:J158" si="10">ROUND(I152*H152,2)</f>
        <v>0</v>
      </c>
      <c r="K152" s="185" t="s">
        <v>1</v>
      </c>
      <c r="L152" s="36"/>
      <c r="M152" s="190" t="s">
        <v>1</v>
      </c>
      <c r="N152" s="191" t="s">
        <v>38</v>
      </c>
      <c r="O152" s="68"/>
      <c r="P152" s="192">
        <f t="shared" ref="P152:P158" si="11">O152*H152</f>
        <v>0</v>
      </c>
      <c r="Q152" s="192">
        <v>0</v>
      </c>
      <c r="R152" s="192">
        <f t="shared" ref="R152:R158" si="12">Q152*H152</f>
        <v>0</v>
      </c>
      <c r="S152" s="192">
        <v>0</v>
      </c>
      <c r="T152" s="193">
        <f t="shared" ref="T152:T158" si="13"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206</v>
      </c>
      <c r="AT152" s="194" t="s">
        <v>157</v>
      </c>
      <c r="AU152" s="194" t="s">
        <v>83</v>
      </c>
      <c r="AY152" s="14" t="s">
        <v>155</v>
      </c>
      <c r="BE152" s="195">
        <f t="shared" ref="BE152:BE158" si="14">IF(N152="základní",J152,0)</f>
        <v>0</v>
      </c>
      <c r="BF152" s="195">
        <f t="shared" ref="BF152:BF158" si="15">IF(N152="snížená",J152,0)</f>
        <v>0</v>
      </c>
      <c r="BG152" s="195">
        <f t="shared" ref="BG152:BG158" si="16">IF(N152="zákl. přenesená",J152,0)</f>
        <v>0</v>
      </c>
      <c r="BH152" s="195">
        <f t="shared" ref="BH152:BH158" si="17">IF(N152="sníž. přenesená",J152,0)</f>
        <v>0</v>
      </c>
      <c r="BI152" s="195">
        <f t="shared" ref="BI152:BI158" si="18">IF(N152="nulová",J152,0)</f>
        <v>0</v>
      </c>
      <c r="BJ152" s="14" t="s">
        <v>81</v>
      </c>
      <c r="BK152" s="195">
        <f t="shared" ref="BK152:BK158" si="19">ROUND(I152*H152,2)</f>
        <v>0</v>
      </c>
      <c r="BL152" s="14" t="s">
        <v>206</v>
      </c>
      <c r="BM152" s="194" t="s">
        <v>295</v>
      </c>
    </row>
    <row r="153" spans="1:65" s="2" customFormat="1" ht="21.75" customHeight="1">
      <c r="A153" s="31"/>
      <c r="B153" s="32"/>
      <c r="C153" s="183" t="s">
        <v>297</v>
      </c>
      <c r="D153" s="183" t="s">
        <v>157</v>
      </c>
      <c r="E153" s="184" t="s">
        <v>1697</v>
      </c>
      <c r="F153" s="185" t="s">
        <v>1698</v>
      </c>
      <c r="G153" s="186" t="s">
        <v>290</v>
      </c>
      <c r="H153" s="187">
        <v>1</v>
      </c>
      <c r="I153" s="188"/>
      <c r="J153" s="189">
        <f t="shared" si="10"/>
        <v>0</v>
      </c>
      <c r="K153" s="185" t="s">
        <v>1</v>
      </c>
      <c r="L153" s="36"/>
      <c r="M153" s="190" t="s">
        <v>1</v>
      </c>
      <c r="N153" s="191" t="s">
        <v>38</v>
      </c>
      <c r="O153" s="68"/>
      <c r="P153" s="192">
        <f t="shared" si="11"/>
        <v>0</v>
      </c>
      <c r="Q153" s="192">
        <v>0</v>
      </c>
      <c r="R153" s="192">
        <f t="shared" si="12"/>
        <v>0</v>
      </c>
      <c r="S153" s="192">
        <v>0</v>
      </c>
      <c r="T153" s="193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4" t="s">
        <v>206</v>
      </c>
      <c r="AT153" s="194" t="s">
        <v>157</v>
      </c>
      <c r="AU153" s="194" t="s">
        <v>83</v>
      </c>
      <c r="AY153" s="14" t="s">
        <v>155</v>
      </c>
      <c r="BE153" s="195">
        <f t="shared" si="14"/>
        <v>0</v>
      </c>
      <c r="BF153" s="195">
        <f t="shared" si="15"/>
        <v>0</v>
      </c>
      <c r="BG153" s="195">
        <f t="shared" si="16"/>
        <v>0</v>
      </c>
      <c r="BH153" s="195">
        <f t="shared" si="17"/>
        <v>0</v>
      </c>
      <c r="BI153" s="195">
        <f t="shared" si="18"/>
        <v>0</v>
      </c>
      <c r="BJ153" s="14" t="s">
        <v>81</v>
      </c>
      <c r="BK153" s="195">
        <f t="shared" si="19"/>
        <v>0</v>
      </c>
      <c r="BL153" s="14" t="s">
        <v>206</v>
      </c>
      <c r="BM153" s="194" t="s">
        <v>300</v>
      </c>
    </row>
    <row r="154" spans="1:65" s="2" customFormat="1" ht="16.5" customHeight="1">
      <c r="A154" s="31"/>
      <c r="B154" s="32"/>
      <c r="C154" s="183" t="s">
        <v>240</v>
      </c>
      <c r="D154" s="183" t="s">
        <v>157</v>
      </c>
      <c r="E154" s="184" t="s">
        <v>1699</v>
      </c>
      <c r="F154" s="185" t="s">
        <v>1700</v>
      </c>
      <c r="G154" s="186" t="s">
        <v>173</v>
      </c>
      <c r="H154" s="187">
        <v>15</v>
      </c>
      <c r="I154" s="188"/>
      <c r="J154" s="189">
        <f t="shared" si="10"/>
        <v>0</v>
      </c>
      <c r="K154" s="185" t="s">
        <v>1</v>
      </c>
      <c r="L154" s="36"/>
      <c r="M154" s="190" t="s">
        <v>1</v>
      </c>
      <c r="N154" s="191" t="s">
        <v>38</v>
      </c>
      <c r="O154" s="68"/>
      <c r="P154" s="192">
        <f t="shared" si="11"/>
        <v>0</v>
      </c>
      <c r="Q154" s="192">
        <v>0</v>
      </c>
      <c r="R154" s="192">
        <f t="shared" si="12"/>
        <v>0</v>
      </c>
      <c r="S154" s="192">
        <v>0</v>
      </c>
      <c r="T154" s="193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4" t="s">
        <v>206</v>
      </c>
      <c r="AT154" s="194" t="s">
        <v>157</v>
      </c>
      <c r="AU154" s="194" t="s">
        <v>83</v>
      </c>
      <c r="AY154" s="14" t="s">
        <v>155</v>
      </c>
      <c r="BE154" s="195">
        <f t="shared" si="14"/>
        <v>0</v>
      </c>
      <c r="BF154" s="195">
        <f t="shared" si="15"/>
        <v>0</v>
      </c>
      <c r="BG154" s="195">
        <f t="shared" si="16"/>
        <v>0</v>
      </c>
      <c r="BH154" s="195">
        <f t="shared" si="17"/>
        <v>0</v>
      </c>
      <c r="BI154" s="195">
        <f t="shared" si="18"/>
        <v>0</v>
      </c>
      <c r="BJ154" s="14" t="s">
        <v>81</v>
      </c>
      <c r="BK154" s="195">
        <f t="shared" si="19"/>
        <v>0</v>
      </c>
      <c r="BL154" s="14" t="s">
        <v>206</v>
      </c>
      <c r="BM154" s="194" t="s">
        <v>304</v>
      </c>
    </row>
    <row r="155" spans="1:65" s="2" customFormat="1" ht="24.2" customHeight="1">
      <c r="A155" s="31"/>
      <c r="B155" s="32"/>
      <c r="C155" s="183" t="s">
        <v>305</v>
      </c>
      <c r="D155" s="183" t="s">
        <v>157</v>
      </c>
      <c r="E155" s="184" t="s">
        <v>1701</v>
      </c>
      <c r="F155" s="185" t="s">
        <v>1702</v>
      </c>
      <c r="G155" s="186" t="s">
        <v>290</v>
      </c>
      <c r="H155" s="187">
        <v>1</v>
      </c>
      <c r="I155" s="188"/>
      <c r="J155" s="189">
        <f t="shared" si="10"/>
        <v>0</v>
      </c>
      <c r="K155" s="185" t="s">
        <v>1</v>
      </c>
      <c r="L155" s="36"/>
      <c r="M155" s="190" t="s">
        <v>1</v>
      </c>
      <c r="N155" s="191" t="s">
        <v>38</v>
      </c>
      <c r="O155" s="68"/>
      <c r="P155" s="192">
        <f t="shared" si="11"/>
        <v>0</v>
      </c>
      <c r="Q155" s="192">
        <v>0</v>
      </c>
      <c r="R155" s="192">
        <f t="shared" si="12"/>
        <v>0</v>
      </c>
      <c r="S155" s="192">
        <v>0</v>
      </c>
      <c r="T155" s="193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206</v>
      </c>
      <c r="AT155" s="194" t="s">
        <v>157</v>
      </c>
      <c r="AU155" s="194" t="s">
        <v>83</v>
      </c>
      <c r="AY155" s="14" t="s">
        <v>155</v>
      </c>
      <c r="BE155" s="195">
        <f t="shared" si="14"/>
        <v>0</v>
      </c>
      <c r="BF155" s="195">
        <f t="shared" si="15"/>
        <v>0</v>
      </c>
      <c r="BG155" s="195">
        <f t="shared" si="16"/>
        <v>0</v>
      </c>
      <c r="BH155" s="195">
        <f t="shared" si="17"/>
        <v>0</v>
      </c>
      <c r="BI155" s="195">
        <f t="shared" si="18"/>
        <v>0</v>
      </c>
      <c r="BJ155" s="14" t="s">
        <v>81</v>
      </c>
      <c r="BK155" s="195">
        <f t="shared" si="19"/>
        <v>0</v>
      </c>
      <c r="BL155" s="14" t="s">
        <v>206</v>
      </c>
      <c r="BM155" s="194" t="s">
        <v>308</v>
      </c>
    </row>
    <row r="156" spans="1:65" s="2" customFormat="1" ht="16.5" customHeight="1">
      <c r="A156" s="31"/>
      <c r="B156" s="32"/>
      <c r="C156" s="183" t="s">
        <v>244</v>
      </c>
      <c r="D156" s="183" t="s">
        <v>157</v>
      </c>
      <c r="E156" s="184" t="s">
        <v>1603</v>
      </c>
      <c r="F156" s="185" t="s">
        <v>1703</v>
      </c>
      <c r="G156" s="186" t="s">
        <v>334</v>
      </c>
      <c r="H156" s="187">
        <v>1</v>
      </c>
      <c r="I156" s="188"/>
      <c r="J156" s="189">
        <f t="shared" si="10"/>
        <v>0</v>
      </c>
      <c r="K156" s="185" t="s">
        <v>1</v>
      </c>
      <c r="L156" s="36"/>
      <c r="M156" s="190" t="s">
        <v>1</v>
      </c>
      <c r="N156" s="191" t="s">
        <v>38</v>
      </c>
      <c r="O156" s="68"/>
      <c r="P156" s="192">
        <f t="shared" si="11"/>
        <v>0</v>
      </c>
      <c r="Q156" s="192">
        <v>0</v>
      </c>
      <c r="R156" s="192">
        <f t="shared" si="12"/>
        <v>0</v>
      </c>
      <c r="S156" s="192">
        <v>0</v>
      </c>
      <c r="T156" s="193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4" t="s">
        <v>206</v>
      </c>
      <c r="AT156" s="194" t="s">
        <v>157</v>
      </c>
      <c r="AU156" s="194" t="s">
        <v>83</v>
      </c>
      <c r="AY156" s="14" t="s">
        <v>155</v>
      </c>
      <c r="BE156" s="195">
        <f t="shared" si="14"/>
        <v>0</v>
      </c>
      <c r="BF156" s="195">
        <f t="shared" si="15"/>
        <v>0</v>
      </c>
      <c r="BG156" s="195">
        <f t="shared" si="16"/>
        <v>0</v>
      </c>
      <c r="BH156" s="195">
        <f t="shared" si="17"/>
        <v>0</v>
      </c>
      <c r="BI156" s="195">
        <f t="shared" si="18"/>
        <v>0</v>
      </c>
      <c r="BJ156" s="14" t="s">
        <v>81</v>
      </c>
      <c r="BK156" s="195">
        <f t="shared" si="19"/>
        <v>0</v>
      </c>
      <c r="BL156" s="14" t="s">
        <v>206</v>
      </c>
      <c r="BM156" s="194" t="s">
        <v>315</v>
      </c>
    </row>
    <row r="157" spans="1:65" s="2" customFormat="1" ht="16.5" customHeight="1">
      <c r="A157" s="31"/>
      <c r="B157" s="32"/>
      <c r="C157" s="183" t="s">
        <v>318</v>
      </c>
      <c r="D157" s="183" t="s">
        <v>157</v>
      </c>
      <c r="E157" s="184" t="s">
        <v>1704</v>
      </c>
      <c r="F157" s="185" t="s">
        <v>1705</v>
      </c>
      <c r="G157" s="186" t="s">
        <v>173</v>
      </c>
      <c r="H157" s="187">
        <v>10</v>
      </c>
      <c r="I157" s="188"/>
      <c r="J157" s="189">
        <f t="shared" si="10"/>
        <v>0</v>
      </c>
      <c r="K157" s="185" t="s">
        <v>1</v>
      </c>
      <c r="L157" s="36"/>
      <c r="M157" s="190" t="s">
        <v>1</v>
      </c>
      <c r="N157" s="191" t="s">
        <v>38</v>
      </c>
      <c r="O157" s="68"/>
      <c r="P157" s="192">
        <f t="shared" si="11"/>
        <v>0</v>
      </c>
      <c r="Q157" s="192">
        <v>0</v>
      </c>
      <c r="R157" s="192">
        <f t="shared" si="12"/>
        <v>0</v>
      </c>
      <c r="S157" s="192">
        <v>0</v>
      </c>
      <c r="T157" s="193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206</v>
      </c>
      <c r="AT157" s="194" t="s">
        <v>157</v>
      </c>
      <c r="AU157" s="194" t="s">
        <v>83</v>
      </c>
      <c r="AY157" s="14" t="s">
        <v>155</v>
      </c>
      <c r="BE157" s="195">
        <f t="shared" si="14"/>
        <v>0</v>
      </c>
      <c r="BF157" s="195">
        <f t="shared" si="15"/>
        <v>0</v>
      </c>
      <c r="BG157" s="195">
        <f t="shared" si="16"/>
        <v>0</v>
      </c>
      <c r="BH157" s="195">
        <f t="shared" si="17"/>
        <v>0</v>
      </c>
      <c r="BI157" s="195">
        <f t="shared" si="18"/>
        <v>0</v>
      </c>
      <c r="BJ157" s="14" t="s">
        <v>81</v>
      </c>
      <c r="BK157" s="195">
        <f t="shared" si="19"/>
        <v>0</v>
      </c>
      <c r="BL157" s="14" t="s">
        <v>206</v>
      </c>
      <c r="BM157" s="194" t="s">
        <v>321</v>
      </c>
    </row>
    <row r="158" spans="1:65" s="2" customFormat="1" ht="24.2" customHeight="1">
      <c r="A158" s="31"/>
      <c r="B158" s="32"/>
      <c r="C158" s="183" t="s">
        <v>248</v>
      </c>
      <c r="D158" s="183" t="s">
        <v>157</v>
      </c>
      <c r="E158" s="184" t="s">
        <v>1389</v>
      </c>
      <c r="F158" s="185" t="s">
        <v>1706</v>
      </c>
      <c r="G158" s="186" t="s">
        <v>290</v>
      </c>
      <c r="H158" s="187">
        <v>1</v>
      </c>
      <c r="I158" s="188"/>
      <c r="J158" s="189">
        <f t="shared" si="10"/>
        <v>0</v>
      </c>
      <c r="K158" s="185" t="s">
        <v>1</v>
      </c>
      <c r="L158" s="36"/>
      <c r="M158" s="190" t="s">
        <v>1</v>
      </c>
      <c r="N158" s="191" t="s">
        <v>38</v>
      </c>
      <c r="O158" s="68"/>
      <c r="P158" s="192">
        <f t="shared" si="11"/>
        <v>0</v>
      </c>
      <c r="Q158" s="192">
        <v>0</v>
      </c>
      <c r="R158" s="192">
        <f t="shared" si="12"/>
        <v>0</v>
      </c>
      <c r="S158" s="192">
        <v>0</v>
      </c>
      <c r="T158" s="193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4" t="s">
        <v>206</v>
      </c>
      <c r="AT158" s="194" t="s">
        <v>157</v>
      </c>
      <c r="AU158" s="194" t="s">
        <v>83</v>
      </c>
      <c r="AY158" s="14" t="s">
        <v>155</v>
      </c>
      <c r="BE158" s="195">
        <f t="shared" si="14"/>
        <v>0</v>
      </c>
      <c r="BF158" s="195">
        <f t="shared" si="15"/>
        <v>0</v>
      </c>
      <c r="BG158" s="195">
        <f t="shared" si="16"/>
        <v>0</v>
      </c>
      <c r="BH158" s="195">
        <f t="shared" si="17"/>
        <v>0</v>
      </c>
      <c r="BI158" s="195">
        <f t="shared" si="18"/>
        <v>0</v>
      </c>
      <c r="BJ158" s="14" t="s">
        <v>81</v>
      </c>
      <c r="BK158" s="195">
        <f t="shared" si="19"/>
        <v>0</v>
      </c>
      <c r="BL158" s="14" t="s">
        <v>206</v>
      </c>
      <c r="BM158" s="194" t="s">
        <v>324</v>
      </c>
    </row>
    <row r="159" spans="1:65" s="2" customFormat="1" ht="48.75">
      <c r="A159" s="31"/>
      <c r="B159" s="32"/>
      <c r="C159" s="33"/>
      <c r="D159" s="201" t="s">
        <v>168</v>
      </c>
      <c r="E159" s="33"/>
      <c r="F159" s="202" t="s">
        <v>1707</v>
      </c>
      <c r="G159" s="33"/>
      <c r="H159" s="33"/>
      <c r="I159" s="198"/>
      <c r="J159" s="33"/>
      <c r="K159" s="33"/>
      <c r="L159" s="36"/>
      <c r="M159" s="199"/>
      <c r="N159" s="200"/>
      <c r="O159" s="68"/>
      <c r="P159" s="68"/>
      <c r="Q159" s="68"/>
      <c r="R159" s="68"/>
      <c r="S159" s="68"/>
      <c r="T159" s="69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4" t="s">
        <v>168</v>
      </c>
      <c r="AU159" s="14" t="s">
        <v>83</v>
      </c>
    </row>
    <row r="160" spans="1:65" s="2" customFormat="1" ht="37.9" customHeight="1">
      <c r="A160" s="31"/>
      <c r="B160" s="32"/>
      <c r="C160" s="183" t="s">
        <v>326</v>
      </c>
      <c r="D160" s="183" t="s">
        <v>157</v>
      </c>
      <c r="E160" s="184" t="s">
        <v>1708</v>
      </c>
      <c r="F160" s="185" t="s">
        <v>1709</v>
      </c>
      <c r="G160" s="186" t="s">
        <v>290</v>
      </c>
      <c r="H160" s="187">
        <v>1</v>
      </c>
      <c r="I160" s="188"/>
      <c r="J160" s="189">
        <f t="shared" ref="J160:J175" si="20">ROUND(I160*H160,2)</f>
        <v>0</v>
      </c>
      <c r="K160" s="185" t="s">
        <v>1</v>
      </c>
      <c r="L160" s="36"/>
      <c r="M160" s="190" t="s">
        <v>1</v>
      </c>
      <c r="N160" s="191" t="s">
        <v>38</v>
      </c>
      <c r="O160" s="68"/>
      <c r="P160" s="192">
        <f t="shared" ref="P160:P175" si="21">O160*H160</f>
        <v>0</v>
      </c>
      <c r="Q160" s="192">
        <v>0</v>
      </c>
      <c r="R160" s="192">
        <f t="shared" ref="R160:R175" si="22">Q160*H160</f>
        <v>0</v>
      </c>
      <c r="S160" s="192">
        <v>0</v>
      </c>
      <c r="T160" s="193">
        <f t="shared" ref="T160:T175" si="23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206</v>
      </c>
      <c r="AT160" s="194" t="s">
        <v>157</v>
      </c>
      <c r="AU160" s="194" t="s">
        <v>83</v>
      </c>
      <c r="AY160" s="14" t="s">
        <v>155</v>
      </c>
      <c r="BE160" s="195">
        <f t="shared" ref="BE160:BE175" si="24">IF(N160="základní",J160,0)</f>
        <v>0</v>
      </c>
      <c r="BF160" s="195">
        <f t="shared" ref="BF160:BF175" si="25">IF(N160="snížená",J160,0)</f>
        <v>0</v>
      </c>
      <c r="BG160" s="195">
        <f t="shared" ref="BG160:BG175" si="26">IF(N160="zákl. přenesená",J160,0)</f>
        <v>0</v>
      </c>
      <c r="BH160" s="195">
        <f t="shared" ref="BH160:BH175" si="27">IF(N160="sníž. přenesená",J160,0)</f>
        <v>0</v>
      </c>
      <c r="BI160" s="195">
        <f t="shared" ref="BI160:BI175" si="28">IF(N160="nulová",J160,0)</f>
        <v>0</v>
      </c>
      <c r="BJ160" s="14" t="s">
        <v>81</v>
      </c>
      <c r="BK160" s="195">
        <f t="shared" ref="BK160:BK175" si="29">ROUND(I160*H160,2)</f>
        <v>0</v>
      </c>
      <c r="BL160" s="14" t="s">
        <v>206</v>
      </c>
      <c r="BM160" s="194" t="s">
        <v>329</v>
      </c>
    </row>
    <row r="161" spans="1:65" s="2" customFormat="1" ht="16.5" customHeight="1">
      <c r="A161" s="31"/>
      <c r="B161" s="32"/>
      <c r="C161" s="183" t="s">
        <v>253</v>
      </c>
      <c r="D161" s="183" t="s">
        <v>157</v>
      </c>
      <c r="E161" s="184" t="s">
        <v>1562</v>
      </c>
      <c r="F161" s="185" t="s">
        <v>1710</v>
      </c>
      <c r="G161" s="186" t="s">
        <v>173</v>
      </c>
      <c r="H161" s="187">
        <v>5</v>
      </c>
      <c r="I161" s="188"/>
      <c r="J161" s="189">
        <f t="shared" si="20"/>
        <v>0</v>
      </c>
      <c r="K161" s="185" t="s">
        <v>1</v>
      </c>
      <c r="L161" s="36"/>
      <c r="M161" s="190" t="s">
        <v>1</v>
      </c>
      <c r="N161" s="191" t="s">
        <v>38</v>
      </c>
      <c r="O161" s="68"/>
      <c r="P161" s="192">
        <f t="shared" si="21"/>
        <v>0</v>
      </c>
      <c r="Q161" s="192">
        <v>0</v>
      </c>
      <c r="R161" s="192">
        <f t="shared" si="22"/>
        <v>0</v>
      </c>
      <c r="S161" s="192">
        <v>0</v>
      </c>
      <c r="T161" s="193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4" t="s">
        <v>206</v>
      </c>
      <c r="AT161" s="194" t="s">
        <v>157</v>
      </c>
      <c r="AU161" s="194" t="s">
        <v>83</v>
      </c>
      <c r="AY161" s="14" t="s">
        <v>155</v>
      </c>
      <c r="BE161" s="195">
        <f t="shared" si="24"/>
        <v>0</v>
      </c>
      <c r="BF161" s="195">
        <f t="shared" si="25"/>
        <v>0</v>
      </c>
      <c r="BG161" s="195">
        <f t="shared" si="26"/>
        <v>0</v>
      </c>
      <c r="BH161" s="195">
        <f t="shared" si="27"/>
        <v>0</v>
      </c>
      <c r="BI161" s="195">
        <f t="shared" si="28"/>
        <v>0</v>
      </c>
      <c r="BJ161" s="14" t="s">
        <v>81</v>
      </c>
      <c r="BK161" s="195">
        <f t="shared" si="29"/>
        <v>0</v>
      </c>
      <c r="BL161" s="14" t="s">
        <v>206</v>
      </c>
      <c r="BM161" s="194" t="s">
        <v>255</v>
      </c>
    </row>
    <row r="162" spans="1:65" s="2" customFormat="1" ht="16.5" customHeight="1">
      <c r="A162" s="31"/>
      <c r="B162" s="32"/>
      <c r="C162" s="183" t="s">
        <v>340</v>
      </c>
      <c r="D162" s="183" t="s">
        <v>157</v>
      </c>
      <c r="E162" s="184" t="s">
        <v>1557</v>
      </c>
      <c r="F162" s="185" t="s">
        <v>1711</v>
      </c>
      <c r="G162" s="186" t="s">
        <v>173</v>
      </c>
      <c r="H162" s="187">
        <v>10</v>
      </c>
      <c r="I162" s="188"/>
      <c r="J162" s="189">
        <f t="shared" si="20"/>
        <v>0</v>
      </c>
      <c r="K162" s="185" t="s">
        <v>1</v>
      </c>
      <c r="L162" s="36"/>
      <c r="M162" s="190" t="s">
        <v>1</v>
      </c>
      <c r="N162" s="191" t="s">
        <v>38</v>
      </c>
      <c r="O162" s="68"/>
      <c r="P162" s="192">
        <f t="shared" si="21"/>
        <v>0</v>
      </c>
      <c r="Q162" s="192">
        <v>0</v>
      </c>
      <c r="R162" s="192">
        <f t="shared" si="22"/>
        <v>0</v>
      </c>
      <c r="S162" s="192">
        <v>0</v>
      </c>
      <c r="T162" s="193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206</v>
      </c>
      <c r="AT162" s="194" t="s">
        <v>157</v>
      </c>
      <c r="AU162" s="194" t="s">
        <v>83</v>
      </c>
      <c r="AY162" s="14" t="s">
        <v>155</v>
      </c>
      <c r="BE162" s="195">
        <f t="shared" si="24"/>
        <v>0</v>
      </c>
      <c r="BF162" s="195">
        <f t="shared" si="25"/>
        <v>0</v>
      </c>
      <c r="BG162" s="195">
        <f t="shared" si="26"/>
        <v>0</v>
      </c>
      <c r="BH162" s="195">
        <f t="shared" si="27"/>
        <v>0</v>
      </c>
      <c r="BI162" s="195">
        <f t="shared" si="28"/>
        <v>0</v>
      </c>
      <c r="BJ162" s="14" t="s">
        <v>81</v>
      </c>
      <c r="BK162" s="195">
        <f t="shared" si="29"/>
        <v>0</v>
      </c>
      <c r="BL162" s="14" t="s">
        <v>206</v>
      </c>
      <c r="BM162" s="194" t="s">
        <v>343</v>
      </c>
    </row>
    <row r="163" spans="1:65" s="2" customFormat="1" ht="16.5" customHeight="1">
      <c r="A163" s="31"/>
      <c r="B163" s="32"/>
      <c r="C163" s="183" t="s">
        <v>345</v>
      </c>
      <c r="D163" s="183" t="s">
        <v>157</v>
      </c>
      <c r="E163" s="184" t="s">
        <v>1712</v>
      </c>
      <c r="F163" s="185" t="s">
        <v>1713</v>
      </c>
      <c r="G163" s="186" t="s">
        <v>173</v>
      </c>
      <c r="H163" s="187">
        <v>10</v>
      </c>
      <c r="I163" s="188"/>
      <c r="J163" s="189">
        <f t="shared" si="20"/>
        <v>0</v>
      </c>
      <c r="K163" s="185" t="s">
        <v>1</v>
      </c>
      <c r="L163" s="36"/>
      <c r="M163" s="190" t="s">
        <v>1</v>
      </c>
      <c r="N163" s="191" t="s">
        <v>38</v>
      </c>
      <c r="O163" s="68"/>
      <c r="P163" s="192">
        <f t="shared" si="21"/>
        <v>0</v>
      </c>
      <c r="Q163" s="192">
        <v>0</v>
      </c>
      <c r="R163" s="192">
        <f t="shared" si="22"/>
        <v>0</v>
      </c>
      <c r="S163" s="192">
        <v>0</v>
      </c>
      <c r="T163" s="193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4" t="s">
        <v>206</v>
      </c>
      <c r="AT163" s="194" t="s">
        <v>157</v>
      </c>
      <c r="AU163" s="194" t="s">
        <v>83</v>
      </c>
      <c r="AY163" s="14" t="s">
        <v>155</v>
      </c>
      <c r="BE163" s="195">
        <f t="shared" si="24"/>
        <v>0</v>
      </c>
      <c r="BF163" s="195">
        <f t="shared" si="25"/>
        <v>0</v>
      </c>
      <c r="BG163" s="195">
        <f t="shared" si="26"/>
        <v>0</v>
      </c>
      <c r="BH163" s="195">
        <f t="shared" si="27"/>
        <v>0</v>
      </c>
      <c r="BI163" s="195">
        <f t="shared" si="28"/>
        <v>0</v>
      </c>
      <c r="BJ163" s="14" t="s">
        <v>81</v>
      </c>
      <c r="BK163" s="195">
        <f t="shared" si="29"/>
        <v>0</v>
      </c>
      <c r="BL163" s="14" t="s">
        <v>206</v>
      </c>
      <c r="BM163" s="194" t="s">
        <v>348</v>
      </c>
    </row>
    <row r="164" spans="1:65" s="2" customFormat="1" ht="16.5" customHeight="1">
      <c r="A164" s="31"/>
      <c r="B164" s="32"/>
      <c r="C164" s="183" t="s">
        <v>350</v>
      </c>
      <c r="D164" s="183" t="s">
        <v>157</v>
      </c>
      <c r="E164" s="184" t="s">
        <v>1714</v>
      </c>
      <c r="F164" s="185" t="s">
        <v>1715</v>
      </c>
      <c r="G164" s="186" t="s">
        <v>173</v>
      </c>
      <c r="H164" s="187">
        <v>15</v>
      </c>
      <c r="I164" s="188"/>
      <c r="J164" s="189">
        <f t="shared" si="20"/>
        <v>0</v>
      </c>
      <c r="K164" s="185" t="s">
        <v>1</v>
      </c>
      <c r="L164" s="36"/>
      <c r="M164" s="190" t="s">
        <v>1</v>
      </c>
      <c r="N164" s="191" t="s">
        <v>38</v>
      </c>
      <c r="O164" s="68"/>
      <c r="P164" s="192">
        <f t="shared" si="21"/>
        <v>0</v>
      </c>
      <c r="Q164" s="192">
        <v>0</v>
      </c>
      <c r="R164" s="192">
        <f t="shared" si="22"/>
        <v>0</v>
      </c>
      <c r="S164" s="192">
        <v>0</v>
      </c>
      <c r="T164" s="193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206</v>
      </c>
      <c r="AT164" s="194" t="s">
        <v>157</v>
      </c>
      <c r="AU164" s="194" t="s">
        <v>83</v>
      </c>
      <c r="AY164" s="14" t="s">
        <v>155</v>
      </c>
      <c r="BE164" s="195">
        <f t="shared" si="24"/>
        <v>0</v>
      </c>
      <c r="BF164" s="195">
        <f t="shared" si="25"/>
        <v>0</v>
      </c>
      <c r="BG164" s="195">
        <f t="shared" si="26"/>
        <v>0</v>
      </c>
      <c r="BH164" s="195">
        <f t="shared" si="27"/>
        <v>0</v>
      </c>
      <c r="BI164" s="195">
        <f t="shared" si="28"/>
        <v>0</v>
      </c>
      <c r="BJ164" s="14" t="s">
        <v>81</v>
      </c>
      <c r="BK164" s="195">
        <f t="shared" si="29"/>
        <v>0</v>
      </c>
      <c r="BL164" s="14" t="s">
        <v>206</v>
      </c>
      <c r="BM164" s="194" t="s">
        <v>194</v>
      </c>
    </row>
    <row r="165" spans="1:65" s="2" customFormat="1" ht="16.5" customHeight="1">
      <c r="A165" s="31"/>
      <c r="B165" s="32"/>
      <c r="C165" s="183" t="s">
        <v>354</v>
      </c>
      <c r="D165" s="183" t="s">
        <v>157</v>
      </c>
      <c r="E165" s="184" t="s">
        <v>1716</v>
      </c>
      <c r="F165" s="185" t="s">
        <v>1717</v>
      </c>
      <c r="G165" s="186" t="s">
        <v>173</v>
      </c>
      <c r="H165" s="187">
        <v>20</v>
      </c>
      <c r="I165" s="188"/>
      <c r="J165" s="189">
        <f t="shared" si="20"/>
        <v>0</v>
      </c>
      <c r="K165" s="185" t="s">
        <v>1</v>
      </c>
      <c r="L165" s="36"/>
      <c r="M165" s="190" t="s">
        <v>1</v>
      </c>
      <c r="N165" s="191" t="s">
        <v>38</v>
      </c>
      <c r="O165" s="68"/>
      <c r="P165" s="192">
        <f t="shared" si="21"/>
        <v>0</v>
      </c>
      <c r="Q165" s="192">
        <v>0</v>
      </c>
      <c r="R165" s="192">
        <f t="shared" si="22"/>
        <v>0</v>
      </c>
      <c r="S165" s="192">
        <v>0</v>
      </c>
      <c r="T165" s="193">
        <f t="shared" si="2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4" t="s">
        <v>206</v>
      </c>
      <c r="AT165" s="194" t="s">
        <v>157</v>
      </c>
      <c r="AU165" s="194" t="s">
        <v>83</v>
      </c>
      <c r="AY165" s="14" t="s">
        <v>155</v>
      </c>
      <c r="BE165" s="195">
        <f t="shared" si="24"/>
        <v>0</v>
      </c>
      <c r="BF165" s="195">
        <f t="shared" si="25"/>
        <v>0</v>
      </c>
      <c r="BG165" s="195">
        <f t="shared" si="26"/>
        <v>0</v>
      </c>
      <c r="BH165" s="195">
        <f t="shared" si="27"/>
        <v>0</v>
      </c>
      <c r="BI165" s="195">
        <f t="shared" si="28"/>
        <v>0</v>
      </c>
      <c r="BJ165" s="14" t="s">
        <v>81</v>
      </c>
      <c r="BK165" s="195">
        <f t="shared" si="29"/>
        <v>0</v>
      </c>
      <c r="BL165" s="14" t="s">
        <v>206</v>
      </c>
      <c r="BM165" s="194" t="s">
        <v>222</v>
      </c>
    </row>
    <row r="166" spans="1:65" s="2" customFormat="1" ht="16.5" customHeight="1">
      <c r="A166" s="31"/>
      <c r="B166" s="32"/>
      <c r="C166" s="183" t="s">
        <v>359</v>
      </c>
      <c r="D166" s="183" t="s">
        <v>157</v>
      </c>
      <c r="E166" s="184" t="s">
        <v>1718</v>
      </c>
      <c r="F166" s="185" t="s">
        <v>1719</v>
      </c>
      <c r="G166" s="186" t="s">
        <v>173</v>
      </c>
      <c r="H166" s="187">
        <v>10</v>
      </c>
      <c r="I166" s="188"/>
      <c r="J166" s="189">
        <f t="shared" si="20"/>
        <v>0</v>
      </c>
      <c r="K166" s="185" t="s">
        <v>1</v>
      </c>
      <c r="L166" s="36"/>
      <c r="M166" s="190" t="s">
        <v>1</v>
      </c>
      <c r="N166" s="191" t="s">
        <v>38</v>
      </c>
      <c r="O166" s="68"/>
      <c r="P166" s="192">
        <f t="shared" si="21"/>
        <v>0</v>
      </c>
      <c r="Q166" s="192">
        <v>0</v>
      </c>
      <c r="R166" s="192">
        <f t="shared" si="22"/>
        <v>0</v>
      </c>
      <c r="S166" s="192">
        <v>0</v>
      </c>
      <c r="T166" s="193">
        <f t="shared" si="2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206</v>
      </c>
      <c r="AT166" s="194" t="s">
        <v>157</v>
      </c>
      <c r="AU166" s="194" t="s">
        <v>83</v>
      </c>
      <c r="AY166" s="14" t="s">
        <v>155</v>
      </c>
      <c r="BE166" s="195">
        <f t="shared" si="24"/>
        <v>0</v>
      </c>
      <c r="BF166" s="195">
        <f t="shared" si="25"/>
        <v>0</v>
      </c>
      <c r="BG166" s="195">
        <f t="shared" si="26"/>
        <v>0</v>
      </c>
      <c r="BH166" s="195">
        <f t="shared" si="27"/>
        <v>0</v>
      </c>
      <c r="BI166" s="195">
        <f t="shared" si="28"/>
        <v>0</v>
      </c>
      <c r="BJ166" s="14" t="s">
        <v>81</v>
      </c>
      <c r="BK166" s="195">
        <f t="shared" si="29"/>
        <v>0</v>
      </c>
      <c r="BL166" s="14" t="s">
        <v>206</v>
      </c>
      <c r="BM166" s="194" t="s">
        <v>362</v>
      </c>
    </row>
    <row r="167" spans="1:65" s="2" customFormat="1" ht="16.5" customHeight="1">
      <c r="A167" s="31"/>
      <c r="B167" s="32"/>
      <c r="C167" s="183" t="s">
        <v>269</v>
      </c>
      <c r="D167" s="183" t="s">
        <v>157</v>
      </c>
      <c r="E167" s="184" t="s">
        <v>1720</v>
      </c>
      <c r="F167" s="185" t="s">
        <v>1721</v>
      </c>
      <c r="G167" s="186" t="s">
        <v>173</v>
      </c>
      <c r="H167" s="187">
        <v>90</v>
      </c>
      <c r="I167" s="188"/>
      <c r="J167" s="189">
        <f t="shared" si="20"/>
        <v>0</v>
      </c>
      <c r="K167" s="185" t="s">
        <v>1</v>
      </c>
      <c r="L167" s="36"/>
      <c r="M167" s="190" t="s">
        <v>1</v>
      </c>
      <c r="N167" s="191" t="s">
        <v>38</v>
      </c>
      <c r="O167" s="68"/>
      <c r="P167" s="192">
        <f t="shared" si="21"/>
        <v>0</v>
      </c>
      <c r="Q167" s="192">
        <v>0</v>
      </c>
      <c r="R167" s="192">
        <f t="shared" si="22"/>
        <v>0</v>
      </c>
      <c r="S167" s="192">
        <v>0</v>
      </c>
      <c r="T167" s="193">
        <f t="shared" si="2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4" t="s">
        <v>206</v>
      </c>
      <c r="AT167" s="194" t="s">
        <v>157</v>
      </c>
      <c r="AU167" s="194" t="s">
        <v>83</v>
      </c>
      <c r="AY167" s="14" t="s">
        <v>155</v>
      </c>
      <c r="BE167" s="195">
        <f t="shared" si="24"/>
        <v>0</v>
      </c>
      <c r="BF167" s="195">
        <f t="shared" si="25"/>
        <v>0</v>
      </c>
      <c r="BG167" s="195">
        <f t="shared" si="26"/>
        <v>0</v>
      </c>
      <c r="BH167" s="195">
        <f t="shared" si="27"/>
        <v>0</v>
      </c>
      <c r="BI167" s="195">
        <f t="shared" si="28"/>
        <v>0</v>
      </c>
      <c r="BJ167" s="14" t="s">
        <v>81</v>
      </c>
      <c r="BK167" s="195">
        <f t="shared" si="29"/>
        <v>0</v>
      </c>
      <c r="BL167" s="14" t="s">
        <v>206</v>
      </c>
      <c r="BM167" s="194" t="s">
        <v>366</v>
      </c>
    </row>
    <row r="168" spans="1:65" s="2" customFormat="1" ht="16.5" customHeight="1">
      <c r="A168" s="31"/>
      <c r="B168" s="32"/>
      <c r="C168" s="183" t="s">
        <v>368</v>
      </c>
      <c r="D168" s="183" t="s">
        <v>157</v>
      </c>
      <c r="E168" s="184" t="s">
        <v>1722</v>
      </c>
      <c r="F168" s="185" t="s">
        <v>1723</v>
      </c>
      <c r="G168" s="186" t="s">
        <v>173</v>
      </c>
      <c r="H168" s="187">
        <v>15</v>
      </c>
      <c r="I168" s="188"/>
      <c r="J168" s="189">
        <f t="shared" si="20"/>
        <v>0</v>
      </c>
      <c r="K168" s="185" t="s">
        <v>1</v>
      </c>
      <c r="L168" s="36"/>
      <c r="M168" s="190" t="s">
        <v>1</v>
      </c>
      <c r="N168" s="191" t="s">
        <v>38</v>
      </c>
      <c r="O168" s="68"/>
      <c r="P168" s="192">
        <f t="shared" si="21"/>
        <v>0</v>
      </c>
      <c r="Q168" s="192">
        <v>0</v>
      </c>
      <c r="R168" s="192">
        <f t="shared" si="22"/>
        <v>0</v>
      </c>
      <c r="S168" s="192">
        <v>0</v>
      </c>
      <c r="T168" s="193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4" t="s">
        <v>206</v>
      </c>
      <c r="AT168" s="194" t="s">
        <v>157</v>
      </c>
      <c r="AU168" s="194" t="s">
        <v>83</v>
      </c>
      <c r="AY168" s="14" t="s">
        <v>155</v>
      </c>
      <c r="BE168" s="195">
        <f t="shared" si="24"/>
        <v>0</v>
      </c>
      <c r="BF168" s="195">
        <f t="shared" si="25"/>
        <v>0</v>
      </c>
      <c r="BG168" s="195">
        <f t="shared" si="26"/>
        <v>0</v>
      </c>
      <c r="BH168" s="195">
        <f t="shared" si="27"/>
        <v>0</v>
      </c>
      <c r="BI168" s="195">
        <f t="shared" si="28"/>
        <v>0</v>
      </c>
      <c r="BJ168" s="14" t="s">
        <v>81</v>
      </c>
      <c r="BK168" s="195">
        <f t="shared" si="29"/>
        <v>0</v>
      </c>
      <c r="BL168" s="14" t="s">
        <v>206</v>
      </c>
      <c r="BM168" s="194" t="s">
        <v>371</v>
      </c>
    </row>
    <row r="169" spans="1:65" s="2" customFormat="1" ht="16.5" customHeight="1">
      <c r="A169" s="31"/>
      <c r="B169" s="32"/>
      <c r="C169" s="183" t="s">
        <v>274</v>
      </c>
      <c r="D169" s="183" t="s">
        <v>157</v>
      </c>
      <c r="E169" s="184" t="s">
        <v>1724</v>
      </c>
      <c r="F169" s="185" t="s">
        <v>1725</v>
      </c>
      <c r="G169" s="186" t="s">
        <v>173</v>
      </c>
      <c r="H169" s="187">
        <v>15</v>
      </c>
      <c r="I169" s="188"/>
      <c r="J169" s="189">
        <f t="shared" si="20"/>
        <v>0</v>
      </c>
      <c r="K169" s="185" t="s">
        <v>1</v>
      </c>
      <c r="L169" s="36"/>
      <c r="M169" s="190" t="s">
        <v>1</v>
      </c>
      <c r="N169" s="191" t="s">
        <v>38</v>
      </c>
      <c r="O169" s="68"/>
      <c r="P169" s="192">
        <f t="shared" si="21"/>
        <v>0</v>
      </c>
      <c r="Q169" s="192">
        <v>0</v>
      </c>
      <c r="R169" s="192">
        <f t="shared" si="22"/>
        <v>0</v>
      </c>
      <c r="S169" s="192">
        <v>0</v>
      </c>
      <c r="T169" s="193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4" t="s">
        <v>206</v>
      </c>
      <c r="AT169" s="194" t="s">
        <v>157</v>
      </c>
      <c r="AU169" s="194" t="s">
        <v>83</v>
      </c>
      <c r="AY169" s="14" t="s">
        <v>155</v>
      </c>
      <c r="BE169" s="195">
        <f t="shared" si="24"/>
        <v>0</v>
      </c>
      <c r="BF169" s="195">
        <f t="shared" si="25"/>
        <v>0</v>
      </c>
      <c r="BG169" s="195">
        <f t="shared" si="26"/>
        <v>0</v>
      </c>
      <c r="BH169" s="195">
        <f t="shared" si="27"/>
        <v>0</v>
      </c>
      <c r="BI169" s="195">
        <f t="shared" si="28"/>
        <v>0</v>
      </c>
      <c r="BJ169" s="14" t="s">
        <v>81</v>
      </c>
      <c r="BK169" s="195">
        <f t="shared" si="29"/>
        <v>0</v>
      </c>
      <c r="BL169" s="14" t="s">
        <v>206</v>
      </c>
      <c r="BM169" s="194" t="s">
        <v>375</v>
      </c>
    </row>
    <row r="170" spans="1:65" s="2" customFormat="1" ht="16.5" customHeight="1">
      <c r="A170" s="31"/>
      <c r="B170" s="32"/>
      <c r="C170" s="183" t="s">
        <v>377</v>
      </c>
      <c r="D170" s="183" t="s">
        <v>157</v>
      </c>
      <c r="E170" s="184" t="s">
        <v>1726</v>
      </c>
      <c r="F170" s="185" t="s">
        <v>1727</v>
      </c>
      <c r="G170" s="186" t="s">
        <v>173</v>
      </c>
      <c r="H170" s="187">
        <v>15</v>
      </c>
      <c r="I170" s="188"/>
      <c r="J170" s="189">
        <f t="shared" si="20"/>
        <v>0</v>
      </c>
      <c r="K170" s="185" t="s">
        <v>1</v>
      </c>
      <c r="L170" s="36"/>
      <c r="M170" s="190" t="s">
        <v>1</v>
      </c>
      <c r="N170" s="191" t="s">
        <v>38</v>
      </c>
      <c r="O170" s="68"/>
      <c r="P170" s="192">
        <f t="shared" si="21"/>
        <v>0</v>
      </c>
      <c r="Q170" s="192">
        <v>0</v>
      </c>
      <c r="R170" s="192">
        <f t="shared" si="22"/>
        <v>0</v>
      </c>
      <c r="S170" s="192">
        <v>0</v>
      </c>
      <c r="T170" s="193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4" t="s">
        <v>206</v>
      </c>
      <c r="AT170" s="194" t="s">
        <v>157</v>
      </c>
      <c r="AU170" s="194" t="s">
        <v>83</v>
      </c>
      <c r="AY170" s="14" t="s">
        <v>155</v>
      </c>
      <c r="BE170" s="195">
        <f t="shared" si="24"/>
        <v>0</v>
      </c>
      <c r="BF170" s="195">
        <f t="shared" si="25"/>
        <v>0</v>
      </c>
      <c r="BG170" s="195">
        <f t="shared" si="26"/>
        <v>0</v>
      </c>
      <c r="BH170" s="195">
        <f t="shared" si="27"/>
        <v>0</v>
      </c>
      <c r="BI170" s="195">
        <f t="shared" si="28"/>
        <v>0</v>
      </c>
      <c r="BJ170" s="14" t="s">
        <v>81</v>
      </c>
      <c r="BK170" s="195">
        <f t="shared" si="29"/>
        <v>0</v>
      </c>
      <c r="BL170" s="14" t="s">
        <v>206</v>
      </c>
      <c r="BM170" s="194" t="s">
        <v>380</v>
      </c>
    </row>
    <row r="171" spans="1:65" s="2" customFormat="1" ht="16.5" customHeight="1">
      <c r="A171" s="31"/>
      <c r="B171" s="32"/>
      <c r="C171" s="183" t="s">
        <v>279</v>
      </c>
      <c r="D171" s="183" t="s">
        <v>157</v>
      </c>
      <c r="E171" s="184" t="s">
        <v>1390</v>
      </c>
      <c r="F171" s="185" t="s">
        <v>1728</v>
      </c>
      <c r="G171" s="186" t="s">
        <v>290</v>
      </c>
      <c r="H171" s="187">
        <v>3</v>
      </c>
      <c r="I171" s="188"/>
      <c r="J171" s="189">
        <f t="shared" si="20"/>
        <v>0</v>
      </c>
      <c r="K171" s="185" t="s">
        <v>1</v>
      </c>
      <c r="L171" s="36"/>
      <c r="M171" s="190" t="s">
        <v>1</v>
      </c>
      <c r="N171" s="191" t="s">
        <v>38</v>
      </c>
      <c r="O171" s="68"/>
      <c r="P171" s="192">
        <f t="shared" si="21"/>
        <v>0</v>
      </c>
      <c r="Q171" s="192">
        <v>0</v>
      </c>
      <c r="R171" s="192">
        <f t="shared" si="22"/>
        <v>0</v>
      </c>
      <c r="S171" s="192">
        <v>0</v>
      </c>
      <c r="T171" s="193">
        <f t="shared" si="2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4" t="s">
        <v>206</v>
      </c>
      <c r="AT171" s="194" t="s">
        <v>157</v>
      </c>
      <c r="AU171" s="194" t="s">
        <v>83</v>
      </c>
      <c r="AY171" s="14" t="s">
        <v>155</v>
      </c>
      <c r="BE171" s="195">
        <f t="shared" si="24"/>
        <v>0</v>
      </c>
      <c r="BF171" s="195">
        <f t="shared" si="25"/>
        <v>0</v>
      </c>
      <c r="BG171" s="195">
        <f t="shared" si="26"/>
        <v>0</v>
      </c>
      <c r="BH171" s="195">
        <f t="shared" si="27"/>
        <v>0</v>
      </c>
      <c r="BI171" s="195">
        <f t="shared" si="28"/>
        <v>0</v>
      </c>
      <c r="BJ171" s="14" t="s">
        <v>81</v>
      </c>
      <c r="BK171" s="195">
        <f t="shared" si="29"/>
        <v>0</v>
      </c>
      <c r="BL171" s="14" t="s">
        <v>206</v>
      </c>
      <c r="BM171" s="194" t="s">
        <v>384</v>
      </c>
    </row>
    <row r="172" spans="1:65" s="2" customFormat="1" ht="24.2" customHeight="1">
      <c r="A172" s="31"/>
      <c r="B172" s="32"/>
      <c r="C172" s="183" t="s">
        <v>386</v>
      </c>
      <c r="D172" s="183" t="s">
        <v>157</v>
      </c>
      <c r="E172" s="184" t="s">
        <v>1729</v>
      </c>
      <c r="F172" s="185" t="s">
        <v>1730</v>
      </c>
      <c r="G172" s="186" t="s">
        <v>290</v>
      </c>
      <c r="H172" s="187">
        <v>1</v>
      </c>
      <c r="I172" s="188"/>
      <c r="J172" s="189">
        <f t="shared" si="20"/>
        <v>0</v>
      </c>
      <c r="K172" s="185" t="s">
        <v>1</v>
      </c>
      <c r="L172" s="36"/>
      <c r="M172" s="190" t="s">
        <v>1</v>
      </c>
      <c r="N172" s="191" t="s">
        <v>38</v>
      </c>
      <c r="O172" s="68"/>
      <c r="P172" s="192">
        <f t="shared" si="21"/>
        <v>0</v>
      </c>
      <c r="Q172" s="192">
        <v>0</v>
      </c>
      <c r="R172" s="192">
        <f t="shared" si="22"/>
        <v>0</v>
      </c>
      <c r="S172" s="192">
        <v>0</v>
      </c>
      <c r="T172" s="193">
        <f t="shared" si="2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4" t="s">
        <v>206</v>
      </c>
      <c r="AT172" s="194" t="s">
        <v>157</v>
      </c>
      <c r="AU172" s="194" t="s">
        <v>83</v>
      </c>
      <c r="AY172" s="14" t="s">
        <v>155</v>
      </c>
      <c r="BE172" s="195">
        <f t="shared" si="24"/>
        <v>0</v>
      </c>
      <c r="BF172" s="195">
        <f t="shared" si="25"/>
        <v>0</v>
      </c>
      <c r="BG172" s="195">
        <f t="shared" si="26"/>
        <v>0</v>
      </c>
      <c r="BH172" s="195">
        <f t="shared" si="27"/>
        <v>0</v>
      </c>
      <c r="BI172" s="195">
        <f t="shared" si="28"/>
        <v>0</v>
      </c>
      <c r="BJ172" s="14" t="s">
        <v>81</v>
      </c>
      <c r="BK172" s="195">
        <f t="shared" si="29"/>
        <v>0</v>
      </c>
      <c r="BL172" s="14" t="s">
        <v>206</v>
      </c>
      <c r="BM172" s="194" t="s">
        <v>389</v>
      </c>
    </row>
    <row r="173" spans="1:65" s="2" customFormat="1" ht="16.5" customHeight="1">
      <c r="A173" s="31"/>
      <c r="B173" s="32"/>
      <c r="C173" s="183" t="s">
        <v>284</v>
      </c>
      <c r="D173" s="183" t="s">
        <v>157</v>
      </c>
      <c r="E173" s="184" t="s">
        <v>1731</v>
      </c>
      <c r="F173" s="185" t="s">
        <v>1732</v>
      </c>
      <c r="G173" s="186" t="s">
        <v>334</v>
      </c>
      <c r="H173" s="187">
        <v>1</v>
      </c>
      <c r="I173" s="188"/>
      <c r="J173" s="189">
        <f t="shared" si="20"/>
        <v>0</v>
      </c>
      <c r="K173" s="185" t="s">
        <v>1</v>
      </c>
      <c r="L173" s="36"/>
      <c r="M173" s="190" t="s">
        <v>1</v>
      </c>
      <c r="N173" s="191" t="s">
        <v>38</v>
      </c>
      <c r="O173" s="68"/>
      <c r="P173" s="192">
        <f t="shared" si="21"/>
        <v>0</v>
      </c>
      <c r="Q173" s="192">
        <v>0</v>
      </c>
      <c r="R173" s="192">
        <f t="shared" si="22"/>
        <v>0</v>
      </c>
      <c r="S173" s="192">
        <v>0</v>
      </c>
      <c r="T173" s="193">
        <f t="shared" si="2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4" t="s">
        <v>206</v>
      </c>
      <c r="AT173" s="194" t="s">
        <v>157</v>
      </c>
      <c r="AU173" s="194" t="s">
        <v>83</v>
      </c>
      <c r="AY173" s="14" t="s">
        <v>155</v>
      </c>
      <c r="BE173" s="195">
        <f t="shared" si="24"/>
        <v>0</v>
      </c>
      <c r="BF173" s="195">
        <f t="shared" si="25"/>
        <v>0</v>
      </c>
      <c r="BG173" s="195">
        <f t="shared" si="26"/>
        <v>0</v>
      </c>
      <c r="BH173" s="195">
        <f t="shared" si="27"/>
        <v>0</v>
      </c>
      <c r="BI173" s="195">
        <f t="shared" si="28"/>
        <v>0</v>
      </c>
      <c r="BJ173" s="14" t="s">
        <v>81</v>
      </c>
      <c r="BK173" s="195">
        <f t="shared" si="29"/>
        <v>0</v>
      </c>
      <c r="BL173" s="14" t="s">
        <v>206</v>
      </c>
      <c r="BM173" s="194" t="s">
        <v>400</v>
      </c>
    </row>
    <row r="174" spans="1:65" s="2" customFormat="1" ht="16.5" customHeight="1">
      <c r="A174" s="31"/>
      <c r="B174" s="32"/>
      <c r="C174" s="183" t="s">
        <v>402</v>
      </c>
      <c r="D174" s="183" t="s">
        <v>157</v>
      </c>
      <c r="E174" s="184" t="s">
        <v>1391</v>
      </c>
      <c r="F174" s="185" t="s">
        <v>1733</v>
      </c>
      <c r="G174" s="186" t="s">
        <v>290</v>
      </c>
      <c r="H174" s="187">
        <v>1</v>
      </c>
      <c r="I174" s="188"/>
      <c r="J174" s="189">
        <f t="shared" si="20"/>
        <v>0</v>
      </c>
      <c r="K174" s="185" t="s">
        <v>1</v>
      </c>
      <c r="L174" s="36"/>
      <c r="M174" s="190" t="s">
        <v>1</v>
      </c>
      <c r="N174" s="191" t="s">
        <v>38</v>
      </c>
      <c r="O174" s="68"/>
      <c r="P174" s="192">
        <f t="shared" si="21"/>
        <v>0</v>
      </c>
      <c r="Q174" s="192">
        <v>0</v>
      </c>
      <c r="R174" s="192">
        <f t="shared" si="22"/>
        <v>0</v>
      </c>
      <c r="S174" s="192">
        <v>0</v>
      </c>
      <c r="T174" s="193">
        <f t="shared" si="2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4" t="s">
        <v>206</v>
      </c>
      <c r="AT174" s="194" t="s">
        <v>157</v>
      </c>
      <c r="AU174" s="194" t="s">
        <v>83</v>
      </c>
      <c r="AY174" s="14" t="s">
        <v>155</v>
      </c>
      <c r="BE174" s="195">
        <f t="shared" si="24"/>
        <v>0</v>
      </c>
      <c r="BF174" s="195">
        <f t="shared" si="25"/>
        <v>0</v>
      </c>
      <c r="BG174" s="195">
        <f t="shared" si="26"/>
        <v>0</v>
      </c>
      <c r="BH174" s="195">
        <f t="shared" si="27"/>
        <v>0</v>
      </c>
      <c r="BI174" s="195">
        <f t="shared" si="28"/>
        <v>0</v>
      </c>
      <c r="BJ174" s="14" t="s">
        <v>81</v>
      </c>
      <c r="BK174" s="195">
        <f t="shared" si="29"/>
        <v>0</v>
      </c>
      <c r="BL174" s="14" t="s">
        <v>206</v>
      </c>
      <c r="BM174" s="194" t="s">
        <v>405</v>
      </c>
    </row>
    <row r="175" spans="1:65" s="2" customFormat="1" ht="24.2" customHeight="1">
      <c r="A175" s="31"/>
      <c r="B175" s="32"/>
      <c r="C175" s="183" t="s">
        <v>291</v>
      </c>
      <c r="D175" s="183" t="s">
        <v>157</v>
      </c>
      <c r="E175" s="184" t="s">
        <v>1734</v>
      </c>
      <c r="F175" s="185" t="s">
        <v>1735</v>
      </c>
      <c r="G175" s="186" t="s">
        <v>290</v>
      </c>
      <c r="H175" s="187">
        <v>1</v>
      </c>
      <c r="I175" s="188"/>
      <c r="J175" s="189">
        <f t="shared" si="20"/>
        <v>0</v>
      </c>
      <c r="K175" s="185" t="s">
        <v>1</v>
      </c>
      <c r="L175" s="36"/>
      <c r="M175" s="190" t="s">
        <v>1</v>
      </c>
      <c r="N175" s="191" t="s">
        <v>38</v>
      </c>
      <c r="O175" s="68"/>
      <c r="P175" s="192">
        <f t="shared" si="21"/>
        <v>0</v>
      </c>
      <c r="Q175" s="192">
        <v>0</v>
      </c>
      <c r="R175" s="192">
        <f t="shared" si="22"/>
        <v>0</v>
      </c>
      <c r="S175" s="192">
        <v>0</v>
      </c>
      <c r="T175" s="193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4" t="s">
        <v>206</v>
      </c>
      <c r="AT175" s="194" t="s">
        <v>157</v>
      </c>
      <c r="AU175" s="194" t="s">
        <v>83</v>
      </c>
      <c r="AY175" s="14" t="s">
        <v>155</v>
      </c>
      <c r="BE175" s="195">
        <f t="shared" si="24"/>
        <v>0</v>
      </c>
      <c r="BF175" s="195">
        <f t="shared" si="25"/>
        <v>0</v>
      </c>
      <c r="BG175" s="195">
        <f t="shared" si="26"/>
        <v>0</v>
      </c>
      <c r="BH175" s="195">
        <f t="shared" si="27"/>
        <v>0</v>
      </c>
      <c r="BI175" s="195">
        <f t="shared" si="28"/>
        <v>0</v>
      </c>
      <c r="BJ175" s="14" t="s">
        <v>81</v>
      </c>
      <c r="BK175" s="195">
        <f t="shared" si="29"/>
        <v>0</v>
      </c>
      <c r="BL175" s="14" t="s">
        <v>206</v>
      </c>
      <c r="BM175" s="194" t="s">
        <v>408</v>
      </c>
    </row>
    <row r="176" spans="1:65" s="2" customFormat="1" ht="48.75">
      <c r="A176" s="31"/>
      <c r="B176" s="32"/>
      <c r="C176" s="33"/>
      <c r="D176" s="201" t="s">
        <v>168</v>
      </c>
      <c r="E176" s="33"/>
      <c r="F176" s="202" t="s">
        <v>1707</v>
      </c>
      <c r="G176" s="33"/>
      <c r="H176" s="33"/>
      <c r="I176" s="198"/>
      <c r="J176" s="33"/>
      <c r="K176" s="33"/>
      <c r="L176" s="36"/>
      <c r="M176" s="199"/>
      <c r="N176" s="200"/>
      <c r="O176" s="68"/>
      <c r="P176" s="68"/>
      <c r="Q176" s="68"/>
      <c r="R176" s="68"/>
      <c r="S176" s="68"/>
      <c r="T176" s="69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4" t="s">
        <v>168</v>
      </c>
      <c r="AU176" s="14" t="s">
        <v>83</v>
      </c>
    </row>
    <row r="177" spans="1:65" s="2" customFormat="1" ht="24">
      <c r="A177" s="31"/>
      <c r="B177" s="32"/>
      <c r="C177" s="278" t="s">
        <v>410</v>
      </c>
      <c r="D177" s="278" t="s">
        <v>157</v>
      </c>
      <c r="E177" s="279" t="s">
        <v>1489</v>
      </c>
      <c r="F177" s="280" t="s">
        <v>2201</v>
      </c>
      <c r="G177" s="281" t="s">
        <v>290</v>
      </c>
      <c r="H177" s="282">
        <v>1</v>
      </c>
      <c r="I177" s="188"/>
      <c r="J177" s="189">
        <f>ROUND(I177*H177,2)</f>
        <v>0</v>
      </c>
      <c r="K177" s="185" t="s">
        <v>1</v>
      </c>
      <c r="L177" s="36"/>
      <c r="M177" s="190" t="s">
        <v>1</v>
      </c>
      <c r="N177" s="191" t="s">
        <v>38</v>
      </c>
      <c r="O177" s="68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4" t="s">
        <v>206</v>
      </c>
      <c r="AT177" s="194" t="s">
        <v>157</v>
      </c>
      <c r="AU177" s="194" t="s">
        <v>83</v>
      </c>
      <c r="AY177" s="14" t="s">
        <v>155</v>
      </c>
      <c r="BE177" s="195">
        <f>IF(N177="základní",J177,0)</f>
        <v>0</v>
      </c>
      <c r="BF177" s="195">
        <f>IF(N177="snížená",J177,0)</f>
        <v>0</v>
      </c>
      <c r="BG177" s="195">
        <f>IF(N177="zákl. přenesená",J177,0)</f>
        <v>0</v>
      </c>
      <c r="BH177" s="195">
        <f>IF(N177="sníž. přenesená",J177,0)</f>
        <v>0</v>
      </c>
      <c r="BI177" s="195">
        <f>IF(N177="nulová",J177,0)</f>
        <v>0</v>
      </c>
      <c r="BJ177" s="14" t="s">
        <v>81</v>
      </c>
      <c r="BK177" s="195">
        <f>ROUND(I177*H177,2)</f>
        <v>0</v>
      </c>
      <c r="BL177" s="14" t="s">
        <v>206</v>
      </c>
      <c r="BM177" s="194" t="s">
        <v>413</v>
      </c>
    </row>
    <row r="178" spans="1:65" s="2" customFormat="1" ht="16.5" customHeight="1">
      <c r="A178" s="31"/>
      <c r="B178" s="32"/>
      <c r="C178" s="183" t="s">
        <v>426</v>
      </c>
      <c r="D178" s="183" t="s">
        <v>157</v>
      </c>
      <c r="E178" s="184" t="s">
        <v>1392</v>
      </c>
      <c r="F178" s="185" t="s">
        <v>1740</v>
      </c>
      <c r="G178" s="186" t="s">
        <v>290</v>
      </c>
      <c r="H178" s="187">
        <v>20</v>
      </c>
      <c r="I178" s="188"/>
      <c r="J178" s="189">
        <f>ROUND(I178*H178,2)</f>
        <v>0</v>
      </c>
      <c r="K178" s="185" t="s">
        <v>1</v>
      </c>
      <c r="L178" s="36"/>
      <c r="M178" s="190" t="s">
        <v>1</v>
      </c>
      <c r="N178" s="191" t="s">
        <v>38</v>
      </c>
      <c r="O178" s="68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4" t="s">
        <v>206</v>
      </c>
      <c r="AT178" s="194" t="s">
        <v>157</v>
      </c>
      <c r="AU178" s="194" t="s">
        <v>83</v>
      </c>
      <c r="AY178" s="14" t="s">
        <v>155</v>
      </c>
      <c r="BE178" s="195">
        <f>IF(N178="základní",J178,0)</f>
        <v>0</v>
      </c>
      <c r="BF178" s="195">
        <f>IF(N178="snížená",J178,0)</f>
        <v>0</v>
      </c>
      <c r="BG178" s="195">
        <f>IF(N178="zákl. přenesená",J178,0)</f>
        <v>0</v>
      </c>
      <c r="BH178" s="195">
        <f>IF(N178="sníž. přenesená",J178,0)</f>
        <v>0</v>
      </c>
      <c r="BI178" s="195">
        <f>IF(N178="nulová",J178,0)</f>
        <v>0</v>
      </c>
      <c r="BJ178" s="14" t="s">
        <v>81</v>
      </c>
      <c r="BK178" s="195">
        <f>ROUND(I178*H178,2)</f>
        <v>0</v>
      </c>
      <c r="BL178" s="14" t="s">
        <v>206</v>
      </c>
      <c r="BM178" s="194" t="s">
        <v>430</v>
      </c>
    </row>
    <row r="179" spans="1:65" s="2" customFormat="1" ht="24.2" customHeight="1">
      <c r="A179" s="31"/>
      <c r="B179" s="32"/>
      <c r="C179" s="183" t="s">
        <v>300</v>
      </c>
      <c r="D179" s="183" t="s">
        <v>157</v>
      </c>
      <c r="E179" s="184" t="s">
        <v>1741</v>
      </c>
      <c r="F179" s="185" t="s">
        <v>1742</v>
      </c>
      <c r="G179" s="186" t="s">
        <v>290</v>
      </c>
      <c r="H179" s="187">
        <v>1</v>
      </c>
      <c r="I179" s="188"/>
      <c r="J179" s="189">
        <f>ROUND(I179*H179,2)</f>
        <v>0</v>
      </c>
      <c r="K179" s="185" t="s">
        <v>1</v>
      </c>
      <c r="L179" s="36"/>
      <c r="M179" s="190" t="s">
        <v>1</v>
      </c>
      <c r="N179" s="191" t="s">
        <v>38</v>
      </c>
      <c r="O179" s="68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4" t="s">
        <v>206</v>
      </c>
      <c r="AT179" s="194" t="s">
        <v>157</v>
      </c>
      <c r="AU179" s="194" t="s">
        <v>83</v>
      </c>
      <c r="AY179" s="14" t="s">
        <v>155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14" t="s">
        <v>81</v>
      </c>
      <c r="BK179" s="195">
        <f>ROUND(I179*H179,2)</f>
        <v>0</v>
      </c>
      <c r="BL179" s="14" t="s">
        <v>206</v>
      </c>
      <c r="BM179" s="194" t="s">
        <v>436</v>
      </c>
    </row>
    <row r="180" spans="1:65" s="2" customFormat="1" ht="29.25">
      <c r="A180" s="31"/>
      <c r="B180" s="32"/>
      <c r="C180" s="33"/>
      <c r="D180" s="201" t="s">
        <v>168</v>
      </c>
      <c r="E180" s="33"/>
      <c r="F180" s="202" t="s">
        <v>1658</v>
      </c>
      <c r="G180" s="33"/>
      <c r="H180" s="33"/>
      <c r="I180" s="198"/>
      <c r="J180" s="33"/>
      <c r="K180" s="33"/>
      <c r="L180" s="36"/>
      <c r="M180" s="199"/>
      <c r="N180" s="200"/>
      <c r="O180" s="68"/>
      <c r="P180" s="68"/>
      <c r="Q180" s="68"/>
      <c r="R180" s="68"/>
      <c r="S180" s="68"/>
      <c r="T180" s="69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4" t="s">
        <v>168</v>
      </c>
      <c r="AU180" s="14" t="s">
        <v>83</v>
      </c>
    </row>
    <row r="181" spans="1:65" s="2" customFormat="1" ht="16.5" customHeight="1">
      <c r="A181" s="31"/>
      <c r="B181" s="32"/>
      <c r="C181" s="183" t="s">
        <v>439</v>
      </c>
      <c r="D181" s="183" t="s">
        <v>157</v>
      </c>
      <c r="E181" s="184" t="s">
        <v>1472</v>
      </c>
      <c r="F181" s="185" t="s">
        <v>1743</v>
      </c>
      <c r="G181" s="186" t="s">
        <v>290</v>
      </c>
      <c r="H181" s="187">
        <v>1</v>
      </c>
      <c r="I181" s="188"/>
      <c r="J181" s="189">
        <f>ROUND(I181*H181,2)</f>
        <v>0</v>
      </c>
      <c r="K181" s="185" t="s">
        <v>1</v>
      </c>
      <c r="L181" s="36"/>
      <c r="M181" s="190" t="s">
        <v>1</v>
      </c>
      <c r="N181" s="191" t="s">
        <v>38</v>
      </c>
      <c r="O181" s="68"/>
      <c r="P181" s="192">
        <f>O181*H181</f>
        <v>0</v>
      </c>
      <c r="Q181" s="192">
        <v>0</v>
      </c>
      <c r="R181" s="192">
        <f>Q181*H181</f>
        <v>0</v>
      </c>
      <c r="S181" s="192">
        <v>0</v>
      </c>
      <c r="T181" s="193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4" t="s">
        <v>206</v>
      </c>
      <c r="AT181" s="194" t="s">
        <v>157</v>
      </c>
      <c r="AU181" s="194" t="s">
        <v>83</v>
      </c>
      <c r="AY181" s="14" t="s">
        <v>155</v>
      </c>
      <c r="BE181" s="195">
        <f>IF(N181="základní",J181,0)</f>
        <v>0</v>
      </c>
      <c r="BF181" s="195">
        <f>IF(N181="snížená",J181,0)</f>
        <v>0</v>
      </c>
      <c r="BG181" s="195">
        <f>IF(N181="zákl. přenesená",J181,0)</f>
        <v>0</v>
      </c>
      <c r="BH181" s="195">
        <f>IF(N181="sníž. přenesená",J181,0)</f>
        <v>0</v>
      </c>
      <c r="BI181" s="195">
        <f>IF(N181="nulová",J181,0)</f>
        <v>0</v>
      </c>
      <c r="BJ181" s="14" t="s">
        <v>81</v>
      </c>
      <c r="BK181" s="195">
        <f>ROUND(I181*H181,2)</f>
        <v>0</v>
      </c>
      <c r="BL181" s="14" t="s">
        <v>206</v>
      </c>
      <c r="BM181" s="194" t="s">
        <v>442</v>
      </c>
    </row>
    <row r="182" spans="1:65" s="2" customFormat="1" ht="16.5" customHeight="1">
      <c r="A182" s="31"/>
      <c r="B182" s="32"/>
      <c r="C182" s="183" t="s">
        <v>304</v>
      </c>
      <c r="D182" s="183" t="s">
        <v>157</v>
      </c>
      <c r="E182" s="184" t="s">
        <v>1744</v>
      </c>
      <c r="F182" s="185" t="s">
        <v>1745</v>
      </c>
      <c r="G182" s="186" t="s">
        <v>290</v>
      </c>
      <c r="H182" s="187">
        <v>1</v>
      </c>
      <c r="I182" s="188"/>
      <c r="J182" s="189">
        <f>ROUND(I182*H182,2)</f>
        <v>0</v>
      </c>
      <c r="K182" s="185" t="s">
        <v>1</v>
      </c>
      <c r="L182" s="36"/>
      <c r="M182" s="190" t="s">
        <v>1</v>
      </c>
      <c r="N182" s="191" t="s">
        <v>38</v>
      </c>
      <c r="O182" s="68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4" t="s">
        <v>206</v>
      </c>
      <c r="AT182" s="194" t="s">
        <v>157</v>
      </c>
      <c r="AU182" s="194" t="s">
        <v>83</v>
      </c>
      <c r="AY182" s="14" t="s">
        <v>155</v>
      </c>
      <c r="BE182" s="195">
        <f>IF(N182="základní",J182,0)</f>
        <v>0</v>
      </c>
      <c r="BF182" s="195">
        <f>IF(N182="snížená",J182,0)</f>
        <v>0</v>
      </c>
      <c r="BG182" s="195">
        <f>IF(N182="zákl. přenesená",J182,0)</f>
        <v>0</v>
      </c>
      <c r="BH182" s="195">
        <f>IF(N182="sníž. přenesená",J182,0)</f>
        <v>0</v>
      </c>
      <c r="BI182" s="195">
        <f>IF(N182="nulová",J182,0)</f>
        <v>0</v>
      </c>
      <c r="BJ182" s="14" t="s">
        <v>81</v>
      </c>
      <c r="BK182" s="195">
        <f>ROUND(I182*H182,2)</f>
        <v>0</v>
      </c>
      <c r="BL182" s="14" t="s">
        <v>206</v>
      </c>
      <c r="BM182" s="194" t="s">
        <v>450</v>
      </c>
    </row>
    <row r="183" spans="1:65" s="2" customFormat="1" ht="19.5">
      <c r="A183" s="31"/>
      <c r="B183" s="32"/>
      <c r="C183" s="33"/>
      <c r="D183" s="201" t="s">
        <v>168</v>
      </c>
      <c r="E183" s="33"/>
      <c r="F183" s="202" t="s">
        <v>1661</v>
      </c>
      <c r="G183" s="33"/>
      <c r="H183" s="33"/>
      <c r="I183" s="198"/>
      <c r="J183" s="33"/>
      <c r="K183" s="33"/>
      <c r="L183" s="36"/>
      <c r="M183" s="199"/>
      <c r="N183" s="200"/>
      <c r="O183" s="68"/>
      <c r="P183" s="68"/>
      <c r="Q183" s="68"/>
      <c r="R183" s="68"/>
      <c r="S183" s="68"/>
      <c r="T183" s="69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4" t="s">
        <v>168</v>
      </c>
      <c r="AU183" s="14" t="s">
        <v>83</v>
      </c>
    </row>
    <row r="184" spans="1:65" s="2" customFormat="1" ht="16.5" customHeight="1">
      <c r="A184" s="31"/>
      <c r="B184" s="32"/>
      <c r="C184" s="183" t="s">
        <v>453</v>
      </c>
      <c r="D184" s="183" t="s">
        <v>157</v>
      </c>
      <c r="E184" s="184" t="s">
        <v>1491</v>
      </c>
      <c r="F184" s="185" t="s">
        <v>1746</v>
      </c>
      <c r="G184" s="186" t="s">
        <v>173</v>
      </c>
      <c r="H184" s="187">
        <v>10</v>
      </c>
      <c r="I184" s="188"/>
      <c r="J184" s="189">
        <f>ROUND(I184*H184,2)</f>
        <v>0</v>
      </c>
      <c r="K184" s="185" t="s">
        <v>1</v>
      </c>
      <c r="L184" s="36"/>
      <c r="M184" s="190" t="s">
        <v>1</v>
      </c>
      <c r="N184" s="191" t="s">
        <v>38</v>
      </c>
      <c r="O184" s="68"/>
      <c r="P184" s="192">
        <f>O184*H184</f>
        <v>0</v>
      </c>
      <c r="Q184" s="192">
        <v>0</v>
      </c>
      <c r="R184" s="192">
        <f>Q184*H184</f>
        <v>0</v>
      </c>
      <c r="S184" s="192">
        <v>0</v>
      </c>
      <c r="T184" s="193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4" t="s">
        <v>206</v>
      </c>
      <c r="AT184" s="194" t="s">
        <v>157</v>
      </c>
      <c r="AU184" s="194" t="s">
        <v>83</v>
      </c>
      <c r="AY184" s="14" t="s">
        <v>155</v>
      </c>
      <c r="BE184" s="195">
        <f>IF(N184="základní",J184,0)</f>
        <v>0</v>
      </c>
      <c r="BF184" s="195">
        <f>IF(N184="snížená",J184,0)</f>
        <v>0</v>
      </c>
      <c r="BG184" s="195">
        <f>IF(N184="zákl. přenesená",J184,0)</f>
        <v>0</v>
      </c>
      <c r="BH184" s="195">
        <f>IF(N184="sníž. přenesená",J184,0)</f>
        <v>0</v>
      </c>
      <c r="BI184" s="195">
        <f>IF(N184="nulová",J184,0)</f>
        <v>0</v>
      </c>
      <c r="BJ184" s="14" t="s">
        <v>81</v>
      </c>
      <c r="BK184" s="195">
        <f>ROUND(I184*H184,2)</f>
        <v>0</v>
      </c>
      <c r="BL184" s="14" t="s">
        <v>206</v>
      </c>
      <c r="BM184" s="194" t="s">
        <v>456</v>
      </c>
    </row>
    <row r="185" spans="1:65" s="2" customFormat="1" ht="16.5" customHeight="1">
      <c r="A185" s="31"/>
      <c r="B185" s="32"/>
      <c r="C185" s="183" t="s">
        <v>308</v>
      </c>
      <c r="D185" s="183" t="s">
        <v>157</v>
      </c>
      <c r="E185" s="184" t="s">
        <v>1747</v>
      </c>
      <c r="F185" s="185" t="s">
        <v>1748</v>
      </c>
      <c r="G185" s="186" t="s">
        <v>290</v>
      </c>
      <c r="H185" s="187">
        <v>2</v>
      </c>
      <c r="I185" s="188"/>
      <c r="J185" s="189">
        <f>ROUND(I185*H185,2)</f>
        <v>0</v>
      </c>
      <c r="K185" s="185" t="s">
        <v>1</v>
      </c>
      <c r="L185" s="36"/>
      <c r="M185" s="190" t="s">
        <v>1</v>
      </c>
      <c r="N185" s="191" t="s">
        <v>38</v>
      </c>
      <c r="O185" s="68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4" t="s">
        <v>206</v>
      </c>
      <c r="AT185" s="194" t="s">
        <v>157</v>
      </c>
      <c r="AU185" s="194" t="s">
        <v>83</v>
      </c>
      <c r="AY185" s="14" t="s">
        <v>155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14" t="s">
        <v>81</v>
      </c>
      <c r="BK185" s="195">
        <f>ROUND(I185*H185,2)</f>
        <v>0</v>
      </c>
      <c r="BL185" s="14" t="s">
        <v>206</v>
      </c>
      <c r="BM185" s="194" t="s">
        <v>461</v>
      </c>
    </row>
    <row r="186" spans="1:65" s="2" customFormat="1" ht="29.25">
      <c r="A186" s="31"/>
      <c r="B186" s="32"/>
      <c r="C186" s="33"/>
      <c r="D186" s="201" t="s">
        <v>168</v>
      </c>
      <c r="E186" s="33"/>
      <c r="F186" s="202" t="s">
        <v>1664</v>
      </c>
      <c r="G186" s="33"/>
      <c r="H186" s="33"/>
      <c r="I186" s="198"/>
      <c r="J186" s="33"/>
      <c r="K186" s="33"/>
      <c r="L186" s="36"/>
      <c r="M186" s="199"/>
      <c r="N186" s="200"/>
      <c r="O186" s="68"/>
      <c r="P186" s="68"/>
      <c r="Q186" s="68"/>
      <c r="R186" s="68"/>
      <c r="S186" s="68"/>
      <c r="T186" s="69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T186" s="14" t="s">
        <v>168</v>
      </c>
      <c r="AU186" s="14" t="s">
        <v>83</v>
      </c>
    </row>
    <row r="187" spans="1:65" s="2" customFormat="1" ht="16.5" customHeight="1">
      <c r="A187" s="31"/>
      <c r="B187" s="32"/>
      <c r="C187" s="183" t="s">
        <v>463</v>
      </c>
      <c r="D187" s="183" t="s">
        <v>157</v>
      </c>
      <c r="E187" s="184" t="s">
        <v>1479</v>
      </c>
      <c r="F187" s="185" t="s">
        <v>1749</v>
      </c>
      <c r="G187" s="186" t="s">
        <v>173</v>
      </c>
      <c r="H187" s="187">
        <v>5</v>
      </c>
      <c r="I187" s="188"/>
      <c r="J187" s="189">
        <f>ROUND(I187*H187,2)</f>
        <v>0</v>
      </c>
      <c r="K187" s="185" t="s">
        <v>1</v>
      </c>
      <c r="L187" s="36"/>
      <c r="M187" s="190" t="s">
        <v>1</v>
      </c>
      <c r="N187" s="191" t="s">
        <v>38</v>
      </c>
      <c r="O187" s="68"/>
      <c r="P187" s="192">
        <f>O187*H187</f>
        <v>0</v>
      </c>
      <c r="Q187" s="192">
        <v>0</v>
      </c>
      <c r="R187" s="192">
        <f>Q187*H187</f>
        <v>0</v>
      </c>
      <c r="S187" s="192">
        <v>0</v>
      </c>
      <c r="T187" s="193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4" t="s">
        <v>206</v>
      </c>
      <c r="AT187" s="194" t="s">
        <v>157</v>
      </c>
      <c r="AU187" s="194" t="s">
        <v>83</v>
      </c>
      <c r="AY187" s="14" t="s">
        <v>155</v>
      </c>
      <c r="BE187" s="195">
        <f>IF(N187="základní",J187,0)</f>
        <v>0</v>
      </c>
      <c r="BF187" s="195">
        <f>IF(N187="snížená",J187,0)</f>
        <v>0</v>
      </c>
      <c r="BG187" s="195">
        <f>IF(N187="zákl. přenesená",J187,0)</f>
        <v>0</v>
      </c>
      <c r="BH187" s="195">
        <f>IF(N187="sníž. přenesená",J187,0)</f>
        <v>0</v>
      </c>
      <c r="BI187" s="195">
        <f>IF(N187="nulová",J187,0)</f>
        <v>0</v>
      </c>
      <c r="BJ187" s="14" t="s">
        <v>81</v>
      </c>
      <c r="BK187" s="195">
        <f>ROUND(I187*H187,2)</f>
        <v>0</v>
      </c>
      <c r="BL187" s="14" t="s">
        <v>206</v>
      </c>
      <c r="BM187" s="194" t="s">
        <v>466</v>
      </c>
    </row>
    <row r="188" spans="1:65" s="2" customFormat="1" ht="16.5" customHeight="1">
      <c r="A188" s="31"/>
      <c r="B188" s="32"/>
      <c r="C188" s="183" t="s">
        <v>315</v>
      </c>
      <c r="D188" s="183" t="s">
        <v>157</v>
      </c>
      <c r="E188" s="184" t="s">
        <v>1750</v>
      </c>
      <c r="F188" s="185" t="s">
        <v>1751</v>
      </c>
      <c r="G188" s="186" t="s">
        <v>290</v>
      </c>
      <c r="H188" s="187">
        <v>1</v>
      </c>
      <c r="I188" s="188"/>
      <c r="J188" s="189">
        <f>ROUND(I188*H188,2)</f>
        <v>0</v>
      </c>
      <c r="K188" s="185" t="s">
        <v>1</v>
      </c>
      <c r="L188" s="36"/>
      <c r="M188" s="190" t="s">
        <v>1</v>
      </c>
      <c r="N188" s="191" t="s">
        <v>38</v>
      </c>
      <c r="O188" s="68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4" t="s">
        <v>206</v>
      </c>
      <c r="AT188" s="194" t="s">
        <v>157</v>
      </c>
      <c r="AU188" s="194" t="s">
        <v>83</v>
      </c>
      <c r="AY188" s="14" t="s">
        <v>155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14" t="s">
        <v>81</v>
      </c>
      <c r="BK188" s="195">
        <f>ROUND(I188*H188,2)</f>
        <v>0</v>
      </c>
      <c r="BL188" s="14" t="s">
        <v>206</v>
      </c>
      <c r="BM188" s="194" t="s">
        <v>470</v>
      </c>
    </row>
    <row r="189" spans="1:65" s="2" customFormat="1" ht="16.5" customHeight="1">
      <c r="A189" s="31"/>
      <c r="B189" s="32"/>
      <c r="C189" s="183" t="s">
        <v>475</v>
      </c>
      <c r="D189" s="183" t="s">
        <v>157</v>
      </c>
      <c r="E189" s="184" t="s">
        <v>1752</v>
      </c>
      <c r="F189" s="185" t="s">
        <v>1753</v>
      </c>
      <c r="G189" s="186" t="s">
        <v>290</v>
      </c>
      <c r="H189" s="187">
        <v>1</v>
      </c>
      <c r="I189" s="188"/>
      <c r="J189" s="189">
        <f>ROUND(I189*H189,2)</f>
        <v>0</v>
      </c>
      <c r="K189" s="185" t="s">
        <v>1</v>
      </c>
      <c r="L189" s="36"/>
      <c r="M189" s="190" t="s">
        <v>1</v>
      </c>
      <c r="N189" s="191" t="s">
        <v>38</v>
      </c>
      <c r="O189" s="68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3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4" t="s">
        <v>206</v>
      </c>
      <c r="AT189" s="194" t="s">
        <v>157</v>
      </c>
      <c r="AU189" s="194" t="s">
        <v>83</v>
      </c>
      <c r="AY189" s="14" t="s">
        <v>155</v>
      </c>
      <c r="BE189" s="195">
        <f>IF(N189="základní",J189,0)</f>
        <v>0</v>
      </c>
      <c r="BF189" s="195">
        <f>IF(N189="snížená",J189,0)</f>
        <v>0</v>
      </c>
      <c r="BG189" s="195">
        <f>IF(N189="zákl. přenesená",J189,0)</f>
        <v>0</v>
      </c>
      <c r="BH189" s="195">
        <f>IF(N189="sníž. přenesená",J189,0)</f>
        <v>0</v>
      </c>
      <c r="BI189" s="195">
        <f>IF(N189="nulová",J189,0)</f>
        <v>0</v>
      </c>
      <c r="BJ189" s="14" t="s">
        <v>81</v>
      </c>
      <c r="BK189" s="195">
        <f>ROUND(I189*H189,2)</f>
        <v>0</v>
      </c>
      <c r="BL189" s="14" t="s">
        <v>206</v>
      </c>
      <c r="BM189" s="194" t="s">
        <v>478</v>
      </c>
    </row>
    <row r="190" spans="1:65" s="2" customFormat="1" ht="29.25">
      <c r="A190" s="31"/>
      <c r="B190" s="32"/>
      <c r="C190" s="33"/>
      <c r="D190" s="201" t="s">
        <v>168</v>
      </c>
      <c r="E190" s="33"/>
      <c r="F190" s="202" t="s">
        <v>1739</v>
      </c>
      <c r="G190" s="33"/>
      <c r="H190" s="33"/>
      <c r="I190" s="198"/>
      <c r="J190" s="33"/>
      <c r="K190" s="33"/>
      <c r="L190" s="36"/>
      <c r="M190" s="199"/>
      <c r="N190" s="200"/>
      <c r="O190" s="68"/>
      <c r="P190" s="68"/>
      <c r="Q190" s="68"/>
      <c r="R190" s="68"/>
      <c r="S190" s="68"/>
      <c r="T190" s="69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4" t="s">
        <v>168</v>
      </c>
      <c r="AU190" s="14" t="s">
        <v>83</v>
      </c>
    </row>
    <row r="191" spans="1:65" s="2" customFormat="1" ht="33" customHeight="1">
      <c r="A191" s="31"/>
      <c r="B191" s="32"/>
      <c r="C191" s="183" t="s">
        <v>321</v>
      </c>
      <c r="D191" s="183" t="s">
        <v>157</v>
      </c>
      <c r="E191" s="184" t="s">
        <v>1754</v>
      </c>
      <c r="F191" s="185" t="s">
        <v>1755</v>
      </c>
      <c r="G191" s="186" t="s">
        <v>290</v>
      </c>
      <c r="H191" s="187">
        <v>1</v>
      </c>
      <c r="I191" s="188"/>
      <c r="J191" s="189">
        <f>ROUND(I191*H191,2)</f>
        <v>0</v>
      </c>
      <c r="K191" s="185" t="s">
        <v>1</v>
      </c>
      <c r="L191" s="36"/>
      <c r="M191" s="190" t="s">
        <v>1</v>
      </c>
      <c r="N191" s="191" t="s">
        <v>38</v>
      </c>
      <c r="O191" s="68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3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4" t="s">
        <v>206</v>
      </c>
      <c r="AT191" s="194" t="s">
        <v>157</v>
      </c>
      <c r="AU191" s="194" t="s">
        <v>83</v>
      </c>
      <c r="AY191" s="14" t="s">
        <v>155</v>
      </c>
      <c r="BE191" s="195">
        <f>IF(N191="základní",J191,0)</f>
        <v>0</v>
      </c>
      <c r="BF191" s="195">
        <f>IF(N191="snížená",J191,0)</f>
        <v>0</v>
      </c>
      <c r="BG191" s="195">
        <f>IF(N191="zákl. přenesená",J191,0)</f>
        <v>0</v>
      </c>
      <c r="BH191" s="195">
        <f>IF(N191="sníž. přenesená",J191,0)</f>
        <v>0</v>
      </c>
      <c r="BI191" s="195">
        <f>IF(N191="nulová",J191,0)</f>
        <v>0</v>
      </c>
      <c r="BJ191" s="14" t="s">
        <v>81</v>
      </c>
      <c r="BK191" s="195">
        <f>ROUND(I191*H191,2)</f>
        <v>0</v>
      </c>
      <c r="BL191" s="14" t="s">
        <v>206</v>
      </c>
      <c r="BM191" s="194" t="s">
        <v>482</v>
      </c>
    </row>
    <row r="192" spans="1:65" s="2" customFormat="1" ht="24.2" customHeight="1">
      <c r="A192" s="31"/>
      <c r="B192" s="32"/>
      <c r="C192" s="183" t="s">
        <v>484</v>
      </c>
      <c r="D192" s="183" t="s">
        <v>157</v>
      </c>
      <c r="E192" s="184" t="s">
        <v>1756</v>
      </c>
      <c r="F192" s="185" t="s">
        <v>1757</v>
      </c>
      <c r="G192" s="186" t="s">
        <v>290</v>
      </c>
      <c r="H192" s="187">
        <v>1</v>
      </c>
      <c r="I192" s="188"/>
      <c r="J192" s="189">
        <f>ROUND(I192*H192,2)</f>
        <v>0</v>
      </c>
      <c r="K192" s="185" t="s">
        <v>1</v>
      </c>
      <c r="L192" s="36"/>
      <c r="M192" s="190"/>
      <c r="N192" s="191" t="s">
        <v>38</v>
      </c>
      <c r="O192" s="68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4" t="s">
        <v>206</v>
      </c>
      <c r="AT192" s="194" t="s">
        <v>157</v>
      </c>
      <c r="AU192" s="194" t="s">
        <v>83</v>
      </c>
      <c r="AY192" s="14" t="s">
        <v>155</v>
      </c>
      <c r="BE192" s="195">
        <f>IF(N192="základní",J192,0)</f>
        <v>0</v>
      </c>
      <c r="BF192" s="195">
        <f>IF(N192="snížená",J192,0)</f>
        <v>0</v>
      </c>
      <c r="BG192" s="195">
        <f>IF(N192="zákl. přenesená",J192,0)</f>
        <v>0</v>
      </c>
      <c r="BH192" s="195">
        <f>IF(N192="sníž. přenesená",J192,0)</f>
        <v>0</v>
      </c>
      <c r="BI192" s="195">
        <f>IF(N192="nulová",J192,0)</f>
        <v>0</v>
      </c>
      <c r="BJ192" s="14" t="s">
        <v>81</v>
      </c>
      <c r="BK192" s="195">
        <f>ROUND(I192*H192,2)</f>
        <v>0</v>
      </c>
      <c r="BL192" s="14" t="s">
        <v>206</v>
      </c>
      <c r="BM192" s="194" t="s">
        <v>487</v>
      </c>
    </row>
    <row r="193" spans="1:65" s="2" customFormat="1" ht="24.2" customHeight="1">
      <c r="A193" s="31"/>
      <c r="B193" s="32"/>
      <c r="C193" s="183" t="s">
        <v>324</v>
      </c>
      <c r="D193" s="183" t="s">
        <v>157</v>
      </c>
      <c r="E193" s="184" t="s">
        <v>1758</v>
      </c>
      <c r="F193" s="185" t="s">
        <v>1759</v>
      </c>
      <c r="G193" s="186" t="s">
        <v>290</v>
      </c>
      <c r="H193" s="187">
        <v>1</v>
      </c>
      <c r="I193" s="188"/>
      <c r="J193" s="189">
        <f>ROUND(I193*H193,2)</f>
        <v>0</v>
      </c>
      <c r="K193" s="185" t="s">
        <v>1</v>
      </c>
      <c r="L193" s="36"/>
      <c r="M193" s="190" t="s">
        <v>1</v>
      </c>
      <c r="N193" s="191" t="s">
        <v>38</v>
      </c>
      <c r="O193" s="68"/>
      <c r="P193" s="192">
        <f>O193*H193</f>
        <v>0</v>
      </c>
      <c r="Q193" s="192">
        <v>0</v>
      </c>
      <c r="R193" s="192">
        <f>Q193*H193</f>
        <v>0</v>
      </c>
      <c r="S193" s="192">
        <v>0</v>
      </c>
      <c r="T193" s="193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4" t="s">
        <v>206</v>
      </c>
      <c r="AT193" s="194" t="s">
        <v>157</v>
      </c>
      <c r="AU193" s="194" t="s">
        <v>83</v>
      </c>
      <c r="AY193" s="14" t="s">
        <v>155</v>
      </c>
      <c r="BE193" s="195">
        <f>IF(N193="základní",J193,0)</f>
        <v>0</v>
      </c>
      <c r="BF193" s="195">
        <f>IF(N193="snížená",J193,0)</f>
        <v>0</v>
      </c>
      <c r="BG193" s="195">
        <f>IF(N193="zákl. přenesená",J193,0)</f>
        <v>0</v>
      </c>
      <c r="BH193" s="195">
        <f>IF(N193="sníž. přenesená",J193,0)</f>
        <v>0</v>
      </c>
      <c r="BI193" s="195">
        <f>IF(N193="nulová",J193,0)</f>
        <v>0</v>
      </c>
      <c r="BJ193" s="14" t="s">
        <v>81</v>
      </c>
      <c r="BK193" s="195">
        <f>ROUND(I193*H193,2)</f>
        <v>0</v>
      </c>
      <c r="BL193" s="14" t="s">
        <v>206</v>
      </c>
      <c r="BM193" s="194" t="s">
        <v>501</v>
      </c>
    </row>
    <row r="194" spans="1:65" s="2" customFormat="1" ht="19.5">
      <c r="A194" s="31"/>
      <c r="B194" s="32"/>
      <c r="C194" s="33"/>
      <c r="D194" s="201" t="s">
        <v>168</v>
      </c>
      <c r="E194" s="33"/>
      <c r="F194" s="202" t="s">
        <v>1675</v>
      </c>
      <c r="G194" s="33"/>
      <c r="H194" s="33"/>
      <c r="I194" s="198"/>
      <c r="J194" s="33"/>
      <c r="K194" s="33"/>
      <c r="L194" s="36"/>
      <c r="M194" s="213"/>
      <c r="N194" s="214"/>
      <c r="O194" s="215"/>
      <c r="P194" s="215"/>
      <c r="Q194" s="215"/>
      <c r="R194" s="215"/>
      <c r="S194" s="215"/>
      <c r="T194" s="216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4" t="s">
        <v>168</v>
      </c>
      <c r="AU194" s="14" t="s">
        <v>83</v>
      </c>
    </row>
    <row r="195" spans="1:65" s="390" customFormat="1" ht="72">
      <c r="B195" s="362"/>
      <c r="C195" s="435" t="s">
        <v>331</v>
      </c>
      <c r="D195" s="435" t="s">
        <v>157</v>
      </c>
      <c r="E195" s="436" t="s">
        <v>2484</v>
      </c>
      <c r="F195" s="263" t="s">
        <v>2485</v>
      </c>
      <c r="G195" s="437" t="s">
        <v>290</v>
      </c>
      <c r="H195" s="241">
        <v>1</v>
      </c>
      <c r="I195" s="364"/>
      <c r="J195" s="440">
        <f>ROUND(I195*H195,2)</f>
        <v>0</v>
      </c>
      <c r="K195" s="363" t="s">
        <v>1</v>
      </c>
      <c r="L195" s="299"/>
      <c r="M195" s="365" t="s">
        <v>1</v>
      </c>
      <c r="N195" s="366" t="s">
        <v>38</v>
      </c>
      <c r="P195" s="367">
        <f>O195*H195</f>
        <v>0</v>
      </c>
      <c r="Q195" s="367">
        <v>0</v>
      </c>
      <c r="R195" s="367">
        <f>Q195*H195</f>
        <v>0</v>
      </c>
      <c r="S195" s="367">
        <v>0</v>
      </c>
      <c r="T195" s="368">
        <f>S195*H195</f>
        <v>0</v>
      </c>
      <c r="AR195" s="369" t="s">
        <v>162</v>
      </c>
      <c r="AT195" s="369" t="s">
        <v>157</v>
      </c>
      <c r="AU195" s="369" t="s">
        <v>83</v>
      </c>
      <c r="AY195" s="291" t="s">
        <v>155</v>
      </c>
      <c r="BE195" s="370">
        <f>IF(N195="základní",J195,0)</f>
        <v>0</v>
      </c>
      <c r="BF195" s="370">
        <f>IF(N195="snížená",J195,0)</f>
        <v>0</v>
      </c>
      <c r="BG195" s="370">
        <f>IF(N195="zákl. přenesená",J195,0)</f>
        <v>0</v>
      </c>
      <c r="BH195" s="370">
        <f>IF(N195="sníž. přenesená",J195,0)</f>
        <v>0</v>
      </c>
      <c r="BI195" s="370">
        <f>IF(N195="nulová",J195,0)</f>
        <v>0</v>
      </c>
      <c r="BJ195" s="291" t="s">
        <v>81</v>
      </c>
      <c r="BK195" s="370">
        <f>ROUND(I195*H195,2)</f>
        <v>0</v>
      </c>
      <c r="BL195" s="291" t="s">
        <v>162</v>
      </c>
      <c r="BM195" s="369" t="s">
        <v>2486</v>
      </c>
    </row>
    <row r="196" spans="1:65" s="390" customFormat="1" ht="16.5" customHeight="1">
      <c r="B196" s="362"/>
      <c r="C196" s="435" t="s">
        <v>329</v>
      </c>
      <c r="D196" s="435" t="s">
        <v>157</v>
      </c>
      <c r="E196" s="436" t="s">
        <v>2487</v>
      </c>
      <c r="F196" s="263" t="s">
        <v>2488</v>
      </c>
      <c r="G196" s="437" t="s">
        <v>173</v>
      </c>
      <c r="H196" s="241">
        <v>15</v>
      </c>
      <c r="I196" s="364"/>
      <c r="J196" s="440">
        <f>ROUND(I196*H196,2)</f>
        <v>0</v>
      </c>
      <c r="K196" s="363" t="s">
        <v>1</v>
      </c>
      <c r="L196" s="299"/>
      <c r="M196" s="365" t="s">
        <v>1</v>
      </c>
      <c r="N196" s="366" t="s">
        <v>38</v>
      </c>
      <c r="P196" s="367">
        <f>O196*H196</f>
        <v>0</v>
      </c>
      <c r="Q196" s="367">
        <v>0</v>
      </c>
      <c r="R196" s="367">
        <f>Q196*H196</f>
        <v>0</v>
      </c>
      <c r="S196" s="367">
        <v>0</v>
      </c>
      <c r="T196" s="368">
        <f>S196*H196</f>
        <v>0</v>
      </c>
      <c r="AR196" s="369" t="s">
        <v>162</v>
      </c>
      <c r="AT196" s="369" t="s">
        <v>157</v>
      </c>
      <c r="AU196" s="369" t="s">
        <v>83</v>
      </c>
      <c r="AY196" s="291" t="s">
        <v>155</v>
      </c>
      <c r="BE196" s="370">
        <f>IF(N196="základní",J196,0)</f>
        <v>0</v>
      </c>
      <c r="BF196" s="370">
        <f>IF(N196="snížená",J196,0)</f>
        <v>0</v>
      </c>
      <c r="BG196" s="370">
        <f>IF(N196="zákl. přenesená",J196,0)</f>
        <v>0</v>
      </c>
      <c r="BH196" s="370">
        <f>IF(N196="sníž. přenesená",J196,0)</f>
        <v>0</v>
      </c>
      <c r="BI196" s="370">
        <f>IF(N196="nulová",J196,0)</f>
        <v>0</v>
      </c>
      <c r="BJ196" s="291" t="s">
        <v>81</v>
      </c>
      <c r="BK196" s="370">
        <f>ROUND(I196*H196,2)</f>
        <v>0</v>
      </c>
      <c r="BL196" s="291" t="s">
        <v>162</v>
      </c>
      <c r="BM196" s="369" t="s">
        <v>2489</v>
      </c>
    </row>
    <row r="197" spans="1:65" s="390" customFormat="1" ht="16.5" customHeight="1">
      <c r="B197" s="362"/>
      <c r="C197" s="435" t="s">
        <v>185</v>
      </c>
      <c r="D197" s="435" t="s">
        <v>157</v>
      </c>
      <c r="E197" s="436" t="s">
        <v>2490</v>
      </c>
      <c r="F197" s="263" t="s">
        <v>2491</v>
      </c>
      <c r="G197" s="437" t="s">
        <v>173</v>
      </c>
      <c r="H197" s="241">
        <v>5</v>
      </c>
      <c r="I197" s="364"/>
      <c r="J197" s="440">
        <f>ROUND(I197*H197,2)</f>
        <v>0</v>
      </c>
      <c r="K197" s="363" t="s">
        <v>1</v>
      </c>
      <c r="L197" s="299"/>
      <c r="M197" s="386" t="s">
        <v>1</v>
      </c>
      <c r="N197" s="387" t="s">
        <v>38</v>
      </c>
      <c r="O197" s="383"/>
      <c r="P197" s="388">
        <f>O197*H197</f>
        <v>0</v>
      </c>
      <c r="Q197" s="388">
        <v>0</v>
      </c>
      <c r="R197" s="388">
        <f>Q197*H197</f>
        <v>0</v>
      </c>
      <c r="S197" s="388">
        <v>0</v>
      </c>
      <c r="T197" s="389">
        <f>S197*H197</f>
        <v>0</v>
      </c>
      <c r="AR197" s="369" t="s">
        <v>162</v>
      </c>
      <c r="AT197" s="369" t="s">
        <v>157</v>
      </c>
      <c r="AU197" s="369" t="s">
        <v>83</v>
      </c>
      <c r="AY197" s="291" t="s">
        <v>155</v>
      </c>
      <c r="BE197" s="370">
        <f>IF(N197="základní",J197,0)</f>
        <v>0</v>
      </c>
      <c r="BF197" s="370">
        <f>IF(N197="snížená",J197,0)</f>
        <v>0</v>
      </c>
      <c r="BG197" s="370">
        <f>IF(N197="zákl. přenesená",J197,0)</f>
        <v>0</v>
      </c>
      <c r="BH197" s="370">
        <f>IF(N197="sníž. přenesená",J197,0)</f>
        <v>0</v>
      </c>
      <c r="BI197" s="370">
        <f>IF(N197="nulová",J197,0)</f>
        <v>0</v>
      </c>
      <c r="BJ197" s="291" t="s">
        <v>81</v>
      </c>
      <c r="BK197" s="370">
        <f>ROUND(I197*H197,2)</f>
        <v>0</v>
      </c>
      <c r="BL197" s="291" t="s">
        <v>162</v>
      </c>
      <c r="BM197" s="369" t="s">
        <v>2492</v>
      </c>
    </row>
    <row r="198" spans="1:65" s="2" customFormat="1" ht="6.95" customHeight="1">
      <c r="A198" s="31"/>
      <c r="B198" s="51"/>
      <c r="C198" s="52"/>
      <c r="D198" s="52"/>
      <c r="E198" s="52"/>
      <c r="F198" s="52"/>
      <c r="G198" s="52"/>
      <c r="H198" s="52"/>
      <c r="I198" s="52"/>
      <c r="J198" s="52"/>
      <c r="K198" s="52"/>
      <c r="L198" s="36"/>
      <c r="M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</row>
  </sheetData>
  <sheetProtection algorithmName="SHA-512" hashValue="jx+AghIBurI9A8ny1yzZpgi8GsvZki9EAnTzB4S0uUpCe1Y3cJ0PTJriHmSCKdNmtxjmHMTOkaetLDk4eheBOg==" saltValue="c/KTFgZesqRgbecSjhjlSg==" spinCount="100000" sheet="1" objects="1" scenarios="1" formatColumns="0" formatRows="0" autoFilter="0"/>
  <autoFilter ref="C117:K19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hyperlinks>
    <hyperlink ref="F122" r:id="rId1"/>
    <hyperlink ref="F124" r:id="rId2"/>
  </hyperlinks>
  <pageMargins left="0.39374999999999999" right="0.39374999999999999" top="0.39374999999999999" bottom="0.39374999999999999" header="0" footer="0"/>
  <pageSetup paperSize="9" fitToHeight="100" orientation="portrait" blackAndWhite="1" r:id="rId3"/>
  <headerFooter>
    <oddFooter>&amp;CStrana &amp;P z &amp;N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2:BM201"/>
  <sheetViews>
    <sheetView showGridLines="0" topLeftCell="A113" workbookViewId="0">
      <selection activeCell="H131" sqref="H131:I13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AT2" s="14" t="s">
        <v>103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115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569" t="str">
        <f>'Rekapitulace stavby'!K6</f>
        <v>Rozšíření TN Litvínov etapa I.</v>
      </c>
      <c r="F7" s="570"/>
      <c r="G7" s="570"/>
      <c r="H7" s="570"/>
      <c r="L7" s="17"/>
    </row>
    <row r="8" spans="1:46" s="2" customFormat="1" ht="12" customHeight="1">
      <c r="A8" s="31"/>
      <c r="B8" s="36"/>
      <c r="C8" s="31"/>
      <c r="D8" s="109" t="s">
        <v>116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571" t="s">
        <v>1760</v>
      </c>
      <c r="F9" s="572"/>
      <c r="G9" s="572"/>
      <c r="H9" s="57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19. 6. 2024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573" t="str">
        <f>'Rekapitulace stavby'!E14</f>
        <v>Vyplň údaj</v>
      </c>
      <c r="F18" s="574"/>
      <c r="G18" s="574"/>
      <c r="H18" s="57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575" t="s">
        <v>1</v>
      </c>
      <c r="F27" s="575"/>
      <c r="G27" s="575"/>
      <c r="H27" s="57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ROUND(J119,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ROUND((SUM(BE119:BE200)),  2)</f>
        <v>0</v>
      </c>
      <c r="G33" s="31"/>
      <c r="H33" s="31"/>
      <c r="I33" s="121">
        <v>0.21</v>
      </c>
      <c r="J33" s="120">
        <f>ROUND(((SUM(BE119:BE200))*I33),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ROUND((SUM(BF119:BF200)),  2)</f>
        <v>0</v>
      </c>
      <c r="G34" s="31"/>
      <c r="H34" s="31"/>
      <c r="I34" s="121">
        <v>0.12</v>
      </c>
      <c r="J34" s="120">
        <f>ROUND(((SUM(BF119:BF200))*I34),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ROUND((SUM(BG119:BG200)),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ROUND((SUM(BH119:BH200)),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ROUND((SUM(BI119:BI200)),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118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567" t="str">
        <f>E7</f>
        <v>Rozšíření TN Litvínov etapa I.</v>
      </c>
      <c r="F85" s="568"/>
      <c r="G85" s="568"/>
      <c r="H85" s="56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116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527" t="str">
        <f>E9</f>
        <v>PS 01.3 - HVS - MaR</v>
      </c>
      <c r="F87" s="566"/>
      <c r="G87" s="566"/>
      <c r="H87" s="56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19. 6. 2024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119</v>
      </c>
      <c r="D94" s="141"/>
      <c r="E94" s="141"/>
      <c r="F94" s="141"/>
      <c r="G94" s="141"/>
      <c r="H94" s="141"/>
      <c r="I94" s="141"/>
      <c r="J94" s="142" t="s">
        <v>120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121</v>
      </c>
      <c r="D96" s="33"/>
      <c r="E96" s="33"/>
      <c r="F96" s="33"/>
      <c r="G96" s="33"/>
      <c r="H96" s="33"/>
      <c r="I96" s="33"/>
      <c r="J96" s="81">
        <f>J119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122</v>
      </c>
    </row>
    <row r="97" spans="1:31" s="9" customFormat="1" ht="24.95" customHeight="1">
      <c r="B97" s="144"/>
      <c r="C97" s="145"/>
      <c r="D97" s="146" t="s">
        <v>128</v>
      </c>
      <c r="E97" s="147"/>
      <c r="F97" s="147"/>
      <c r="G97" s="147"/>
      <c r="H97" s="147"/>
      <c r="I97" s="147"/>
      <c r="J97" s="148">
        <f>J120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615</v>
      </c>
      <c r="E98" s="153"/>
      <c r="F98" s="153"/>
      <c r="G98" s="153"/>
      <c r="H98" s="153"/>
      <c r="I98" s="153"/>
      <c r="J98" s="154">
        <f>J121</f>
        <v>0</v>
      </c>
      <c r="K98" s="151"/>
      <c r="L98" s="155"/>
    </row>
    <row r="99" spans="1:31" s="9" customFormat="1" ht="24.95" customHeight="1">
      <c r="B99" s="144"/>
      <c r="C99" s="145"/>
      <c r="D99" s="146" t="s">
        <v>134</v>
      </c>
      <c r="E99" s="147"/>
      <c r="F99" s="147"/>
      <c r="G99" s="147"/>
      <c r="H99" s="147"/>
      <c r="I99" s="147"/>
      <c r="J99" s="148">
        <f>J198</f>
        <v>0</v>
      </c>
      <c r="K99" s="145"/>
      <c r="L99" s="149"/>
    </row>
    <row r="100" spans="1:31" s="2" customFormat="1" ht="21.75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48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31" s="2" customFormat="1" ht="6.95" customHeight="1">
      <c r="A101" s="31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pans="1:31" s="2" customFormat="1" ht="6.95" customHeight="1">
      <c r="A105" s="31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24.95" customHeight="1">
      <c r="A106" s="31"/>
      <c r="B106" s="32"/>
      <c r="C106" s="20" t="s">
        <v>140</v>
      </c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2" customHeight="1">
      <c r="A108" s="31"/>
      <c r="B108" s="32"/>
      <c r="C108" s="26" t="s">
        <v>16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6.5" customHeight="1">
      <c r="A109" s="31"/>
      <c r="B109" s="32"/>
      <c r="C109" s="33"/>
      <c r="D109" s="33"/>
      <c r="E109" s="567" t="str">
        <f>E7</f>
        <v>Rozšíření TN Litvínov etapa I.</v>
      </c>
      <c r="F109" s="568"/>
      <c r="G109" s="568"/>
      <c r="H109" s="568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116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527" t="str">
        <f>E9</f>
        <v>PS 01.3 - HVS - MaR</v>
      </c>
      <c r="F111" s="566"/>
      <c r="G111" s="566"/>
      <c r="H111" s="566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20</v>
      </c>
      <c r="D113" s="33"/>
      <c r="E113" s="33"/>
      <c r="F113" s="24" t="str">
        <f>F12</f>
        <v xml:space="preserve"> </v>
      </c>
      <c r="G113" s="33"/>
      <c r="H113" s="33"/>
      <c r="I113" s="26" t="s">
        <v>22</v>
      </c>
      <c r="J113" s="63" t="str">
        <f>IF(J12="","",J12)</f>
        <v>19. 6. 2024</v>
      </c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>
      <c r="A115" s="31"/>
      <c r="B115" s="32"/>
      <c r="C115" s="26" t="s">
        <v>24</v>
      </c>
      <c r="D115" s="33"/>
      <c r="E115" s="33"/>
      <c r="F115" s="24" t="str">
        <f>E15</f>
        <v xml:space="preserve"> </v>
      </c>
      <c r="G115" s="33"/>
      <c r="H115" s="33"/>
      <c r="I115" s="26" t="s">
        <v>29</v>
      </c>
      <c r="J115" s="29" t="str">
        <f>E21</f>
        <v xml:space="preserve"> 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27</v>
      </c>
      <c r="D116" s="33"/>
      <c r="E116" s="33"/>
      <c r="F116" s="24" t="str">
        <f>IF(E18="","",E18)</f>
        <v>Vyplň údaj</v>
      </c>
      <c r="G116" s="33"/>
      <c r="H116" s="33"/>
      <c r="I116" s="26" t="s">
        <v>31</v>
      </c>
      <c r="J116" s="29" t="str">
        <f>E24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0.3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11" customFormat="1" ht="29.25" customHeight="1">
      <c r="A118" s="156"/>
      <c r="B118" s="157"/>
      <c r="C118" s="158" t="s">
        <v>141</v>
      </c>
      <c r="D118" s="159" t="s">
        <v>58</v>
      </c>
      <c r="E118" s="159" t="s">
        <v>54</v>
      </c>
      <c r="F118" s="159" t="s">
        <v>55</v>
      </c>
      <c r="G118" s="159" t="s">
        <v>142</v>
      </c>
      <c r="H118" s="159" t="s">
        <v>143</v>
      </c>
      <c r="I118" s="159" t="s">
        <v>144</v>
      </c>
      <c r="J118" s="159" t="s">
        <v>120</v>
      </c>
      <c r="K118" s="160" t="s">
        <v>145</v>
      </c>
      <c r="L118" s="161"/>
      <c r="M118" s="72" t="s">
        <v>1</v>
      </c>
      <c r="N118" s="73" t="s">
        <v>37</v>
      </c>
      <c r="O118" s="73" t="s">
        <v>146</v>
      </c>
      <c r="P118" s="73" t="s">
        <v>147</v>
      </c>
      <c r="Q118" s="73" t="s">
        <v>148</v>
      </c>
      <c r="R118" s="73" t="s">
        <v>149</v>
      </c>
      <c r="S118" s="73" t="s">
        <v>150</v>
      </c>
      <c r="T118" s="74" t="s">
        <v>151</v>
      </c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</row>
    <row r="119" spans="1:65" s="2" customFormat="1" ht="22.9" customHeight="1">
      <c r="A119" s="31"/>
      <c r="B119" s="32"/>
      <c r="C119" s="79" t="s">
        <v>152</v>
      </c>
      <c r="D119" s="33"/>
      <c r="E119" s="33"/>
      <c r="F119" s="33"/>
      <c r="G119" s="33"/>
      <c r="H119" s="33"/>
      <c r="I119" s="33"/>
      <c r="J119" s="162">
        <f>BK119</f>
        <v>0</v>
      </c>
      <c r="K119" s="33"/>
      <c r="L119" s="36"/>
      <c r="M119" s="75"/>
      <c r="N119" s="163"/>
      <c r="O119" s="76"/>
      <c r="P119" s="164">
        <f>P120+P198</f>
        <v>0</v>
      </c>
      <c r="Q119" s="76"/>
      <c r="R119" s="164">
        <f>R120+R198</f>
        <v>0</v>
      </c>
      <c r="S119" s="76"/>
      <c r="T119" s="165">
        <f>T120+T198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T119" s="14" t="s">
        <v>72</v>
      </c>
      <c r="AU119" s="14" t="s">
        <v>122</v>
      </c>
      <c r="BK119" s="166">
        <f>BK120+BK198</f>
        <v>0</v>
      </c>
    </row>
    <row r="120" spans="1:65" s="12" customFormat="1" ht="25.9" customHeight="1">
      <c r="B120" s="167"/>
      <c r="C120" s="168"/>
      <c r="D120" s="169" t="s">
        <v>72</v>
      </c>
      <c r="E120" s="170" t="s">
        <v>309</v>
      </c>
      <c r="F120" s="170" t="s">
        <v>310</v>
      </c>
      <c r="G120" s="168"/>
      <c r="H120" s="168"/>
      <c r="I120" s="171"/>
      <c r="J120" s="172">
        <f>BK120</f>
        <v>0</v>
      </c>
      <c r="K120" s="168"/>
      <c r="L120" s="173"/>
      <c r="M120" s="174"/>
      <c r="N120" s="175"/>
      <c r="O120" s="175"/>
      <c r="P120" s="176">
        <f>P121</f>
        <v>0</v>
      </c>
      <c r="Q120" s="175"/>
      <c r="R120" s="176">
        <f>R121</f>
        <v>0</v>
      </c>
      <c r="S120" s="175"/>
      <c r="T120" s="177">
        <f>T121</f>
        <v>0</v>
      </c>
      <c r="AR120" s="178" t="s">
        <v>83</v>
      </c>
      <c r="AT120" s="179" t="s">
        <v>72</v>
      </c>
      <c r="AU120" s="179" t="s">
        <v>73</v>
      </c>
      <c r="AY120" s="178" t="s">
        <v>155</v>
      </c>
      <c r="BK120" s="180">
        <f>BK121</f>
        <v>0</v>
      </c>
    </row>
    <row r="121" spans="1:65" s="12" customFormat="1" ht="22.9" customHeight="1">
      <c r="B121" s="167"/>
      <c r="C121" s="168"/>
      <c r="D121" s="169" t="s">
        <v>72</v>
      </c>
      <c r="E121" s="181" t="s">
        <v>997</v>
      </c>
      <c r="F121" s="181" t="s">
        <v>998</v>
      </c>
      <c r="G121" s="168"/>
      <c r="H121" s="168"/>
      <c r="I121" s="171"/>
      <c r="J121" s="182">
        <f>BK121</f>
        <v>0</v>
      </c>
      <c r="K121" s="168"/>
      <c r="L121" s="173"/>
      <c r="M121" s="174"/>
      <c r="N121" s="175"/>
      <c r="O121" s="175"/>
      <c r="P121" s="176">
        <f>SUM(P122:P197)</f>
        <v>0</v>
      </c>
      <c r="Q121" s="175"/>
      <c r="R121" s="176">
        <f>SUM(R122:R197)</f>
        <v>0</v>
      </c>
      <c r="S121" s="175"/>
      <c r="T121" s="177">
        <f>SUM(T122:T197)</f>
        <v>0</v>
      </c>
      <c r="AR121" s="178" t="s">
        <v>83</v>
      </c>
      <c r="AT121" s="179" t="s">
        <v>72</v>
      </c>
      <c r="AU121" s="179" t="s">
        <v>81</v>
      </c>
      <c r="AY121" s="178" t="s">
        <v>155</v>
      </c>
      <c r="BK121" s="180">
        <f>SUM(BK122:BK197)</f>
        <v>0</v>
      </c>
    </row>
    <row r="122" spans="1:65" s="2" customFormat="1" ht="44.25" customHeight="1">
      <c r="A122" s="31"/>
      <c r="B122" s="32"/>
      <c r="C122" s="183" t="s">
        <v>81</v>
      </c>
      <c r="D122" s="183" t="s">
        <v>157</v>
      </c>
      <c r="E122" s="184" t="s">
        <v>1761</v>
      </c>
      <c r="F122" s="185" t="s">
        <v>1762</v>
      </c>
      <c r="G122" s="186" t="s">
        <v>1165</v>
      </c>
      <c r="H122" s="217"/>
      <c r="I122" s="188"/>
      <c r="J122" s="189">
        <f>ROUND(I122*H122,2)</f>
        <v>0</v>
      </c>
      <c r="K122" s="185" t="s">
        <v>161</v>
      </c>
      <c r="L122" s="36"/>
      <c r="M122" s="190" t="s">
        <v>1</v>
      </c>
      <c r="N122" s="191" t="s">
        <v>38</v>
      </c>
      <c r="O122" s="68"/>
      <c r="P122" s="192">
        <f>O122*H122</f>
        <v>0</v>
      </c>
      <c r="Q122" s="192">
        <v>0</v>
      </c>
      <c r="R122" s="192">
        <f>Q122*H122</f>
        <v>0</v>
      </c>
      <c r="S122" s="192">
        <v>0</v>
      </c>
      <c r="T122" s="193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94" t="s">
        <v>206</v>
      </c>
      <c r="AT122" s="194" t="s">
        <v>157</v>
      </c>
      <c r="AU122" s="194" t="s">
        <v>83</v>
      </c>
      <c r="AY122" s="14" t="s">
        <v>155</v>
      </c>
      <c r="BE122" s="195">
        <f>IF(N122="základní",J122,0)</f>
        <v>0</v>
      </c>
      <c r="BF122" s="195">
        <f>IF(N122="snížená",J122,0)</f>
        <v>0</v>
      </c>
      <c r="BG122" s="195">
        <f>IF(N122="zákl. přenesená",J122,0)</f>
        <v>0</v>
      </c>
      <c r="BH122" s="195">
        <f>IF(N122="sníž. přenesená",J122,0)</f>
        <v>0</v>
      </c>
      <c r="BI122" s="195">
        <f>IF(N122="nulová",J122,0)</f>
        <v>0</v>
      </c>
      <c r="BJ122" s="14" t="s">
        <v>81</v>
      </c>
      <c r="BK122" s="195">
        <f>ROUND(I122*H122,2)</f>
        <v>0</v>
      </c>
      <c r="BL122" s="14" t="s">
        <v>206</v>
      </c>
      <c r="BM122" s="194" t="s">
        <v>83</v>
      </c>
    </row>
    <row r="123" spans="1:65" s="2" customFormat="1">
      <c r="A123" s="31"/>
      <c r="B123" s="32"/>
      <c r="C123" s="33"/>
      <c r="D123" s="196" t="s">
        <v>163</v>
      </c>
      <c r="E123" s="33"/>
      <c r="F123" s="197" t="s">
        <v>1763</v>
      </c>
      <c r="G123" s="33"/>
      <c r="H123" s="33"/>
      <c r="I123" s="198"/>
      <c r="J123" s="33"/>
      <c r="K123" s="33"/>
      <c r="L123" s="36"/>
      <c r="M123" s="199"/>
      <c r="N123" s="200"/>
      <c r="O123" s="68"/>
      <c r="P123" s="68"/>
      <c r="Q123" s="68"/>
      <c r="R123" s="68"/>
      <c r="S123" s="68"/>
      <c r="T123" s="69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163</v>
      </c>
      <c r="AU123" s="14" t="s">
        <v>83</v>
      </c>
    </row>
    <row r="124" spans="1:65" s="2" customFormat="1" ht="24.2" customHeight="1">
      <c r="A124" s="31"/>
      <c r="B124" s="32"/>
      <c r="C124" s="183" t="s">
        <v>83</v>
      </c>
      <c r="D124" s="183" t="s">
        <v>157</v>
      </c>
      <c r="E124" s="184" t="s">
        <v>1764</v>
      </c>
      <c r="F124" s="185" t="s">
        <v>1765</v>
      </c>
      <c r="G124" s="186" t="s">
        <v>290</v>
      </c>
      <c r="H124" s="187">
        <v>2</v>
      </c>
      <c r="I124" s="188"/>
      <c r="J124" s="189">
        <f>ROUND(I124*H124,2)</f>
        <v>0</v>
      </c>
      <c r="K124" s="185" t="s">
        <v>1</v>
      </c>
      <c r="L124" s="36"/>
      <c r="M124" s="190" t="s">
        <v>1</v>
      </c>
      <c r="N124" s="191" t="s">
        <v>38</v>
      </c>
      <c r="O124" s="68"/>
      <c r="P124" s="192">
        <f>O124*H124</f>
        <v>0</v>
      </c>
      <c r="Q124" s="192">
        <v>0</v>
      </c>
      <c r="R124" s="192">
        <f>Q124*H124</f>
        <v>0</v>
      </c>
      <c r="S124" s="192">
        <v>0</v>
      </c>
      <c r="T124" s="193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4" t="s">
        <v>206</v>
      </c>
      <c r="AT124" s="194" t="s">
        <v>157</v>
      </c>
      <c r="AU124" s="194" t="s">
        <v>83</v>
      </c>
      <c r="AY124" s="14" t="s">
        <v>155</v>
      </c>
      <c r="BE124" s="195">
        <f>IF(N124="základní",J124,0)</f>
        <v>0</v>
      </c>
      <c r="BF124" s="195">
        <f>IF(N124="snížená",J124,0)</f>
        <v>0</v>
      </c>
      <c r="BG124" s="195">
        <f>IF(N124="zákl. přenesená",J124,0)</f>
        <v>0</v>
      </c>
      <c r="BH124" s="195">
        <f>IF(N124="sníž. přenesená",J124,0)</f>
        <v>0</v>
      </c>
      <c r="BI124" s="195">
        <f>IF(N124="nulová",J124,0)</f>
        <v>0</v>
      </c>
      <c r="BJ124" s="14" t="s">
        <v>81</v>
      </c>
      <c r="BK124" s="195">
        <f>ROUND(I124*H124,2)</f>
        <v>0</v>
      </c>
      <c r="BL124" s="14" t="s">
        <v>206</v>
      </c>
      <c r="BM124" s="194" t="s">
        <v>162</v>
      </c>
    </row>
    <row r="125" spans="1:65" s="2" customFormat="1" ht="24.2" customHeight="1">
      <c r="A125" s="31"/>
      <c r="B125" s="32"/>
      <c r="C125" s="183" t="s">
        <v>170</v>
      </c>
      <c r="D125" s="183" t="s">
        <v>157</v>
      </c>
      <c r="E125" s="184" t="s">
        <v>1766</v>
      </c>
      <c r="F125" s="185" t="s">
        <v>1767</v>
      </c>
      <c r="G125" s="186" t="s">
        <v>290</v>
      </c>
      <c r="H125" s="187">
        <v>1</v>
      </c>
      <c r="I125" s="188"/>
      <c r="J125" s="189">
        <f>ROUND(I125*H125,2)</f>
        <v>0</v>
      </c>
      <c r="K125" s="185" t="s">
        <v>1</v>
      </c>
      <c r="L125" s="36"/>
      <c r="M125" s="190" t="s">
        <v>1</v>
      </c>
      <c r="N125" s="191" t="s">
        <v>38</v>
      </c>
      <c r="O125" s="68"/>
      <c r="P125" s="192">
        <f>O125*H125</f>
        <v>0</v>
      </c>
      <c r="Q125" s="192">
        <v>0</v>
      </c>
      <c r="R125" s="192">
        <f>Q125*H125</f>
        <v>0</v>
      </c>
      <c r="S125" s="192">
        <v>0</v>
      </c>
      <c r="T125" s="19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4" t="s">
        <v>206</v>
      </c>
      <c r="AT125" s="194" t="s">
        <v>157</v>
      </c>
      <c r="AU125" s="194" t="s">
        <v>83</v>
      </c>
      <c r="AY125" s="14" t="s">
        <v>155</v>
      </c>
      <c r="BE125" s="195">
        <f>IF(N125="základní",J125,0)</f>
        <v>0</v>
      </c>
      <c r="BF125" s="195">
        <f>IF(N125="snížená",J125,0)</f>
        <v>0</v>
      </c>
      <c r="BG125" s="195">
        <f>IF(N125="zákl. přenesená",J125,0)</f>
        <v>0</v>
      </c>
      <c r="BH125" s="195">
        <f>IF(N125="sníž. přenesená",J125,0)</f>
        <v>0</v>
      </c>
      <c r="BI125" s="195">
        <f>IF(N125="nulová",J125,0)</f>
        <v>0</v>
      </c>
      <c r="BJ125" s="14" t="s">
        <v>81</v>
      </c>
      <c r="BK125" s="195">
        <f>ROUND(I125*H125,2)</f>
        <v>0</v>
      </c>
      <c r="BL125" s="14" t="s">
        <v>206</v>
      </c>
      <c r="BM125" s="194" t="s">
        <v>174</v>
      </c>
    </row>
    <row r="126" spans="1:65" s="2" customFormat="1" ht="16.5" customHeight="1">
      <c r="A126" s="31"/>
      <c r="B126" s="32"/>
      <c r="C126" s="183" t="s">
        <v>162</v>
      </c>
      <c r="D126" s="183" t="s">
        <v>157</v>
      </c>
      <c r="E126" s="184" t="s">
        <v>1768</v>
      </c>
      <c r="F126" s="185" t="s">
        <v>1769</v>
      </c>
      <c r="G126" s="186" t="s">
        <v>290</v>
      </c>
      <c r="H126" s="187">
        <v>1</v>
      </c>
      <c r="I126" s="188"/>
      <c r="J126" s="189">
        <f>ROUND(I126*H126,2)</f>
        <v>0</v>
      </c>
      <c r="K126" s="185" t="s">
        <v>1</v>
      </c>
      <c r="L126" s="36"/>
      <c r="M126" s="190" t="s">
        <v>1</v>
      </c>
      <c r="N126" s="191" t="s">
        <v>38</v>
      </c>
      <c r="O126" s="68"/>
      <c r="P126" s="192">
        <f>O126*H126</f>
        <v>0</v>
      </c>
      <c r="Q126" s="192">
        <v>0</v>
      </c>
      <c r="R126" s="192">
        <f>Q126*H126</f>
        <v>0</v>
      </c>
      <c r="S126" s="192">
        <v>0</v>
      </c>
      <c r="T126" s="19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4" t="s">
        <v>206</v>
      </c>
      <c r="AT126" s="194" t="s">
        <v>157</v>
      </c>
      <c r="AU126" s="194" t="s">
        <v>83</v>
      </c>
      <c r="AY126" s="14" t="s">
        <v>155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14" t="s">
        <v>81</v>
      </c>
      <c r="BK126" s="195">
        <f>ROUND(I126*H126,2)</f>
        <v>0</v>
      </c>
      <c r="BL126" s="14" t="s">
        <v>206</v>
      </c>
      <c r="BM126" s="194" t="s">
        <v>178</v>
      </c>
    </row>
    <row r="127" spans="1:65" s="2" customFormat="1" ht="19.5">
      <c r="A127" s="31"/>
      <c r="B127" s="32"/>
      <c r="C127" s="33"/>
      <c r="D127" s="201" t="s">
        <v>168</v>
      </c>
      <c r="E127" s="33"/>
      <c r="F127" s="202" t="s">
        <v>1770</v>
      </c>
      <c r="G127" s="33"/>
      <c r="H127" s="33"/>
      <c r="I127" s="198"/>
      <c r="J127" s="33"/>
      <c r="K127" s="33"/>
      <c r="L127" s="36"/>
      <c r="M127" s="199"/>
      <c r="N127" s="200"/>
      <c r="O127" s="68"/>
      <c r="P127" s="68"/>
      <c r="Q127" s="68"/>
      <c r="R127" s="68"/>
      <c r="S127" s="68"/>
      <c r="T127" s="69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168</v>
      </c>
      <c r="AU127" s="14" t="s">
        <v>83</v>
      </c>
    </row>
    <row r="128" spans="1:65" s="2" customFormat="1" ht="16.5" customHeight="1">
      <c r="A128" s="31"/>
      <c r="B128" s="32"/>
      <c r="C128" s="183" t="s">
        <v>180</v>
      </c>
      <c r="D128" s="183" t="s">
        <v>157</v>
      </c>
      <c r="E128" s="184" t="s">
        <v>1771</v>
      </c>
      <c r="F128" s="185" t="s">
        <v>1772</v>
      </c>
      <c r="G128" s="186" t="s">
        <v>290</v>
      </c>
      <c r="H128" s="187">
        <v>1</v>
      </c>
      <c r="I128" s="188"/>
      <c r="J128" s="189">
        <f t="shared" ref="J128:J138" si="0">ROUND(I128*H128,2)</f>
        <v>0</v>
      </c>
      <c r="K128" s="185" t="s">
        <v>1</v>
      </c>
      <c r="L128" s="36"/>
      <c r="M128" s="190" t="s">
        <v>1</v>
      </c>
      <c r="N128" s="191" t="s">
        <v>38</v>
      </c>
      <c r="O128" s="68"/>
      <c r="P128" s="192">
        <f t="shared" ref="P128:P138" si="1">O128*H128</f>
        <v>0</v>
      </c>
      <c r="Q128" s="192">
        <v>0</v>
      </c>
      <c r="R128" s="192">
        <f t="shared" ref="R128:R138" si="2">Q128*H128</f>
        <v>0</v>
      </c>
      <c r="S128" s="192">
        <v>0</v>
      </c>
      <c r="T128" s="193">
        <f t="shared" ref="T128:T138" si="3"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4" t="s">
        <v>206</v>
      </c>
      <c r="AT128" s="194" t="s">
        <v>157</v>
      </c>
      <c r="AU128" s="194" t="s">
        <v>83</v>
      </c>
      <c r="AY128" s="14" t="s">
        <v>155</v>
      </c>
      <c r="BE128" s="195">
        <f t="shared" ref="BE128:BE138" si="4">IF(N128="základní",J128,0)</f>
        <v>0</v>
      </c>
      <c r="BF128" s="195">
        <f t="shared" ref="BF128:BF138" si="5">IF(N128="snížená",J128,0)</f>
        <v>0</v>
      </c>
      <c r="BG128" s="195">
        <f t="shared" ref="BG128:BG138" si="6">IF(N128="zákl. přenesená",J128,0)</f>
        <v>0</v>
      </c>
      <c r="BH128" s="195">
        <f t="shared" ref="BH128:BH138" si="7">IF(N128="sníž. přenesená",J128,0)</f>
        <v>0</v>
      </c>
      <c r="BI128" s="195">
        <f t="shared" ref="BI128:BI138" si="8">IF(N128="nulová",J128,0)</f>
        <v>0</v>
      </c>
      <c r="BJ128" s="14" t="s">
        <v>81</v>
      </c>
      <c r="BK128" s="195">
        <f t="shared" ref="BK128:BK138" si="9">ROUND(I128*H128,2)</f>
        <v>0</v>
      </c>
      <c r="BL128" s="14" t="s">
        <v>206</v>
      </c>
      <c r="BM128" s="194" t="s">
        <v>183</v>
      </c>
    </row>
    <row r="129" spans="1:65" s="2" customFormat="1" ht="16.5" customHeight="1">
      <c r="A129" s="31"/>
      <c r="B129" s="32"/>
      <c r="C129" s="183" t="s">
        <v>174</v>
      </c>
      <c r="D129" s="183" t="s">
        <v>157</v>
      </c>
      <c r="E129" s="184" t="s">
        <v>1773</v>
      </c>
      <c r="F129" s="185" t="s">
        <v>1774</v>
      </c>
      <c r="G129" s="186" t="s">
        <v>290</v>
      </c>
      <c r="H129" s="187">
        <v>1</v>
      </c>
      <c r="I129" s="188"/>
      <c r="J129" s="189">
        <f t="shared" si="0"/>
        <v>0</v>
      </c>
      <c r="K129" s="185" t="s">
        <v>1</v>
      </c>
      <c r="L129" s="36"/>
      <c r="M129" s="190" t="s">
        <v>1</v>
      </c>
      <c r="N129" s="191" t="s">
        <v>38</v>
      </c>
      <c r="O129" s="68"/>
      <c r="P129" s="192">
        <f t="shared" si="1"/>
        <v>0</v>
      </c>
      <c r="Q129" s="192">
        <v>0</v>
      </c>
      <c r="R129" s="192">
        <f t="shared" si="2"/>
        <v>0</v>
      </c>
      <c r="S129" s="192">
        <v>0</v>
      </c>
      <c r="T129" s="193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4" t="s">
        <v>206</v>
      </c>
      <c r="AT129" s="194" t="s">
        <v>157</v>
      </c>
      <c r="AU129" s="194" t="s">
        <v>83</v>
      </c>
      <c r="AY129" s="14" t="s">
        <v>155</v>
      </c>
      <c r="BE129" s="195">
        <f t="shared" si="4"/>
        <v>0</v>
      </c>
      <c r="BF129" s="195">
        <f t="shared" si="5"/>
        <v>0</v>
      </c>
      <c r="BG129" s="195">
        <f t="shared" si="6"/>
        <v>0</v>
      </c>
      <c r="BH129" s="195">
        <f t="shared" si="7"/>
        <v>0</v>
      </c>
      <c r="BI129" s="195">
        <f t="shared" si="8"/>
        <v>0</v>
      </c>
      <c r="BJ129" s="14" t="s">
        <v>81</v>
      </c>
      <c r="BK129" s="195">
        <f t="shared" si="9"/>
        <v>0</v>
      </c>
      <c r="BL129" s="14" t="s">
        <v>206</v>
      </c>
      <c r="BM129" s="194" t="s">
        <v>8</v>
      </c>
    </row>
    <row r="130" spans="1:65" s="2" customFormat="1" ht="16.5" customHeight="1">
      <c r="A130" s="31"/>
      <c r="B130" s="32"/>
      <c r="C130" s="183" t="s">
        <v>199</v>
      </c>
      <c r="D130" s="183" t="s">
        <v>157</v>
      </c>
      <c r="E130" s="184" t="s">
        <v>1775</v>
      </c>
      <c r="F130" s="185" t="s">
        <v>1776</v>
      </c>
      <c r="G130" s="186" t="s">
        <v>290</v>
      </c>
      <c r="H130" s="187">
        <v>1</v>
      </c>
      <c r="I130" s="188"/>
      <c r="J130" s="189">
        <f t="shared" si="0"/>
        <v>0</v>
      </c>
      <c r="K130" s="185" t="s">
        <v>1</v>
      </c>
      <c r="L130" s="36"/>
      <c r="M130" s="190" t="s">
        <v>1</v>
      </c>
      <c r="N130" s="191" t="s">
        <v>38</v>
      </c>
      <c r="O130" s="68"/>
      <c r="P130" s="192">
        <f t="shared" si="1"/>
        <v>0</v>
      </c>
      <c r="Q130" s="192">
        <v>0</v>
      </c>
      <c r="R130" s="192">
        <f t="shared" si="2"/>
        <v>0</v>
      </c>
      <c r="S130" s="192">
        <v>0</v>
      </c>
      <c r="T130" s="193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206</v>
      </c>
      <c r="AT130" s="194" t="s">
        <v>157</v>
      </c>
      <c r="AU130" s="194" t="s">
        <v>83</v>
      </c>
      <c r="AY130" s="14" t="s">
        <v>155</v>
      </c>
      <c r="BE130" s="195">
        <f t="shared" si="4"/>
        <v>0</v>
      </c>
      <c r="BF130" s="195">
        <f t="shared" si="5"/>
        <v>0</v>
      </c>
      <c r="BG130" s="195">
        <f t="shared" si="6"/>
        <v>0</v>
      </c>
      <c r="BH130" s="195">
        <f t="shared" si="7"/>
        <v>0</v>
      </c>
      <c r="BI130" s="195">
        <f t="shared" si="8"/>
        <v>0</v>
      </c>
      <c r="BJ130" s="14" t="s">
        <v>81</v>
      </c>
      <c r="BK130" s="195">
        <f t="shared" si="9"/>
        <v>0</v>
      </c>
      <c r="BL130" s="14" t="s">
        <v>206</v>
      </c>
      <c r="BM130" s="194" t="s">
        <v>202</v>
      </c>
    </row>
    <row r="131" spans="1:65" s="2" customFormat="1" ht="21.75" customHeight="1">
      <c r="A131" s="31"/>
      <c r="B131" s="32"/>
      <c r="C131" s="183" t="s">
        <v>178</v>
      </c>
      <c r="D131" s="183" t="s">
        <v>157</v>
      </c>
      <c r="E131" s="184" t="s">
        <v>1777</v>
      </c>
      <c r="F131" s="185" t="s">
        <v>1778</v>
      </c>
      <c r="G131" s="186" t="s">
        <v>290</v>
      </c>
      <c r="H131" s="187">
        <v>11</v>
      </c>
      <c r="I131" s="188"/>
      <c r="J131" s="189">
        <f t="shared" si="0"/>
        <v>0</v>
      </c>
      <c r="K131" s="185" t="s">
        <v>1</v>
      </c>
      <c r="L131" s="36"/>
      <c r="M131" s="190" t="s">
        <v>1</v>
      </c>
      <c r="N131" s="191" t="s">
        <v>38</v>
      </c>
      <c r="O131" s="68"/>
      <c r="P131" s="192">
        <f t="shared" si="1"/>
        <v>0</v>
      </c>
      <c r="Q131" s="192">
        <v>0</v>
      </c>
      <c r="R131" s="192">
        <f t="shared" si="2"/>
        <v>0</v>
      </c>
      <c r="S131" s="192">
        <v>0</v>
      </c>
      <c r="T131" s="193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4" t="s">
        <v>206</v>
      </c>
      <c r="AT131" s="194" t="s">
        <v>157</v>
      </c>
      <c r="AU131" s="194" t="s">
        <v>83</v>
      </c>
      <c r="AY131" s="14" t="s">
        <v>155</v>
      </c>
      <c r="BE131" s="195">
        <f t="shared" si="4"/>
        <v>0</v>
      </c>
      <c r="BF131" s="195">
        <f t="shared" si="5"/>
        <v>0</v>
      </c>
      <c r="BG131" s="195">
        <f t="shared" si="6"/>
        <v>0</v>
      </c>
      <c r="BH131" s="195">
        <f t="shared" si="7"/>
        <v>0</v>
      </c>
      <c r="BI131" s="195">
        <f t="shared" si="8"/>
        <v>0</v>
      </c>
      <c r="BJ131" s="14" t="s">
        <v>81</v>
      </c>
      <c r="BK131" s="195">
        <f t="shared" si="9"/>
        <v>0</v>
      </c>
      <c r="BL131" s="14" t="s">
        <v>206</v>
      </c>
      <c r="BM131" s="194" t="s">
        <v>206</v>
      </c>
    </row>
    <row r="132" spans="1:65" s="2" customFormat="1" ht="24.2" customHeight="1">
      <c r="A132" s="31"/>
      <c r="B132" s="32"/>
      <c r="C132" s="183" t="s">
        <v>208</v>
      </c>
      <c r="D132" s="183" t="s">
        <v>157</v>
      </c>
      <c r="E132" s="184" t="s">
        <v>1779</v>
      </c>
      <c r="F132" s="185" t="s">
        <v>1780</v>
      </c>
      <c r="G132" s="186" t="s">
        <v>290</v>
      </c>
      <c r="H132" s="187">
        <v>1</v>
      </c>
      <c r="I132" s="188"/>
      <c r="J132" s="189">
        <f t="shared" si="0"/>
        <v>0</v>
      </c>
      <c r="K132" s="185" t="s">
        <v>1</v>
      </c>
      <c r="L132" s="36"/>
      <c r="M132" s="190" t="s">
        <v>1</v>
      </c>
      <c r="N132" s="191" t="s">
        <v>38</v>
      </c>
      <c r="O132" s="68"/>
      <c r="P132" s="192">
        <f t="shared" si="1"/>
        <v>0</v>
      </c>
      <c r="Q132" s="192">
        <v>0</v>
      </c>
      <c r="R132" s="192">
        <f t="shared" si="2"/>
        <v>0</v>
      </c>
      <c r="S132" s="192">
        <v>0</v>
      </c>
      <c r="T132" s="193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206</v>
      </c>
      <c r="AT132" s="194" t="s">
        <v>157</v>
      </c>
      <c r="AU132" s="194" t="s">
        <v>83</v>
      </c>
      <c r="AY132" s="14" t="s">
        <v>155</v>
      </c>
      <c r="BE132" s="195">
        <f t="shared" si="4"/>
        <v>0</v>
      </c>
      <c r="BF132" s="195">
        <f t="shared" si="5"/>
        <v>0</v>
      </c>
      <c r="BG132" s="195">
        <f t="shared" si="6"/>
        <v>0</v>
      </c>
      <c r="BH132" s="195">
        <f t="shared" si="7"/>
        <v>0</v>
      </c>
      <c r="BI132" s="195">
        <f t="shared" si="8"/>
        <v>0</v>
      </c>
      <c r="BJ132" s="14" t="s">
        <v>81</v>
      </c>
      <c r="BK132" s="195">
        <f t="shared" si="9"/>
        <v>0</v>
      </c>
      <c r="BL132" s="14" t="s">
        <v>206</v>
      </c>
      <c r="BM132" s="194" t="s">
        <v>211</v>
      </c>
    </row>
    <row r="133" spans="1:65" s="2" customFormat="1" ht="16.5" customHeight="1">
      <c r="A133" s="31"/>
      <c r="B133" s="32"/>
      <c r="C133" s="183" t="s">
        <v>183</v>
      </c>
      <c r="D133" s="183" t="s">
        <v>157</v>
      </c>
      <c r="E133" s="184" t="s">
        <v>1781</v>
      </c>
      <c r="F133" s="185" t="s">
        <v>1782</v>
      </c>
      <c r="G133" s="186" t="s">
        <v>290</v>
      </c>
      <c r="H133" s="187">
        <v>1</v>
      </c>
      <c r="I133" s="188"/>
      <c r="J133" s="189">
        <f t="shared" si="0"/>
        <v>0</v>
      </c>
      <c r="K133" s="185" t="s">
        <v>1</v>
      </c>
      <c r="L133" s="36"/>
      <c r="M133" s="190" t="s">
        <v>1</v>
      </c>
      <c r="N133" s="191" t="s">
        <v>38</v>
      </c>
      <c r="O133" s="68"/>
      <c r="P133" s="192">
        <f t="shared" si="1"/>
        <v>0</v>
      </c>
      <c r="Q133" s="192">
        <v>0</v>
      </c>
      <c r="R133" s="192">
        <f t="shared" si="2"/>
        <v>0</v>
      </c>
      <c r="S133" s="192">
        <v>0</v>
      </c>
      <c r="T133" s="193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4" t="s">
        <v>206</v>
      </c>
      <c r="AT133" s="194" t="s">
        <v>157</v>
      </c>
      <c r="AU133" s="194" t="s">
        <v>83</v>
      </c>
      <c r="AY133" s="14" t="s">
        <v>155</v>
      </c>
      <c r="BE133" s="195">
        <f t="shared" si="4"/>
        <v>0</v>
      </c>
      <c r="BF133" s="195">
        <f t="shared" si="5"/>
        <v>0</v>
      </c>
      <c r="BG133" s="195">
        <f t="shared" si="6"/>
        <v>0</v>
      </c>
      <c r="BH133" s="195">
        <f t="shared" si="7"/>
        <v>0</v>
      </c>
      <c r="BI133" s="195">
        <f t="shared" si="8"/>
        <v>0</v>
      </c>
      <c r="BJ133" s="14" t="s">
        <v>81</v>
      </c>
      <c r="BK133" s="195">
        <f t="shared" si="9"/>
        <v>0</v>
      </c>
      <c r="BL133" s="14" t="s">
        <v>206</v>
      </c>
      <c r="BM133" s="194" t="s">
        <v>215</v>
      </c>
    </row>
    <row r="134" spans="1:65" s="2" customFormat="1" ht="24.2" customHeight="1">
      <c r="A134" s="31"/>
      <c r="B134" s="32"/>
      <c r="C134" s="183" t="s">
        <v>237</v>
      </c>
      <c r="D134" s="183" t="s">
        <v>157</v>
      </c>
      <c r="E134" s="184" t="s">
        <v>1787</v>
      </c>
      <c r="F134" s="185" t="s">
        <v>1788</v>
      </c>
      <c r="G134" s="186" t="s">
        <v>290</v>
      </c>
      <c r="H134" s="187">
        <v>1</v>
      </c>
      <c r="I134" s="188"/>
      <c r="J134" s="189">
        <f t="shared" si="0"/>
        <v>0</v>
      </c>
      <c r="K134" s="185" t="s">
        <v>1</v>
      </c>
      <c r="L134" s="36"/>
      <c r="M134" s="190" t="s">
        <v>1</v>
      </c>
      <c r="N134" s="191" t="s">
        <v>38</v>
      </c>
      <c r="O134" s="68"/>
      <c r="P134" s="192">
        <f t="shared" si="1"/>
        <v>0</v>
      </c>
      <c r="Q134" s="192">
        <v>0</v>
      </c>
      <c r="R134" s="192">
        <f t="shared" si="2"/>
        <v>0</v>
      </c>
      <c r="S134" s="192">
        <v>0</v>
      </c>
      <c r="T134" s="193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206</v>
      </c>
      <c r="AT134" s="194" t="s">
        <v>157</v>
      </c>
      <c r="AU134" s="194" t="s">
        <v>83</v>
      </c>
      <c r="AY134" s="14" t="s">
        <v>155</v>
      </c>
      <c r="BE134" s="195">
        <f t="shared" si="4"/>
        <v>0</v>
      </c>
      <c r="BF134" s="195">
        <f t="shared" si="5"/>
        <v>0</v>
      </c>
      <c r="BG134" s="195">
        <f t="shared" si="6"/>
        <v>0</v>
      </c>
      <c r="BH134" s="195">
        <f t="shared" si="7"/>
        <v>0</v>
      </c>
      <c r="BI134" s="195">
        <f t="shared" si="8"/>
        <v>0</v>
      </c>
      <c r="BJ134" s="14" t="s">
        <v>81</v>
      </c>
      <c r="BK134" s="195">
        <f t="shared" si="9"/>
        <v>0</v>
      </c>
      <c r="BL134" s="14" t="s">
        <v>206</v>
      </c>
      <c r="BM134" s="194" t="s">
        <v>240</v>
      </c>
    </row>
    <row r="135" spans="1:65" s="2" customFormat="1" ht="21.75" customHeight="1">
      <c r="A135" s="31"/>
      <c r="B135" s="32"/>
      <c r="C135" s="183" t="s">
        <v>202</v>
      </c>
      <c r="D135" s="183" t="s">
        <v>157</v>
      </c>
      <c r="E135" s="184" t="s">
        <v>1789</v>
      </c>
      <c r="F135" s="185" t="s">
        <v>1790</v>
      </c>
      <c r="G135" s="186" t="s">
        <v>290</v>
      </c>
      <c r="H135" s="187">
        <v>1</v>
      </c>
      <c r="I135" s="188"/>
      <c r="J135" s="189">
        <f t="shared" si="0"/>
        <v>0</v>
      </c>
      <c r="K135" s="185" t="s">
        <v>1</v>
      </c>
      <c r="L135" s="36"/>
      <c r="M135" s="190" t="s">
        <v>1</v>
      </c>
      <c r="N135" s="191" t="s">
        <v>38</v>
      </c>
      <c r="O135" s="68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206</v>
      </c>
      <c r="AT135" s="194" t="s">
        <v>157</v>
      </c>
      <c r="AU135" s="194" t="s">
        <v>83</v>
      </c>
      <c r="AY135" s="14" t="s">
        <v>155</v>
      </c>
      <c r="BE135" s="195">
        <f t="shared" si="4"/>
        <v>0</v>
      </c>
      <c r="BF135" s="195">
        <f t="shared" si="5"/>
        <v>0</v>
      </c>
      <c r="BG135" s="195">
        <f t="shared" si="6"/>
        <v>0</v>
      </c>
      <c r="BH135" s="195">
        <f t="shared" si="7"/>
        <v>0</v>
      </c>
      <c r="BI135" s="195">
        <f t="shared" si="8"/>
        <v>0</v>
      </c>
      <c r="BJ135" s="14" t="s">
        <v>81</v>
      </c>
      <c r="BK135" s="195">
        <f t="shared" si="9"/>
        <v>0</v>
      </c>
      <c r="BL135" s="14" t="s">
        <v>206</v>
      </c>
      <c r="BM135" s="194" t="s">
        <v>244</v>
      </c>
    </row>
    <row r="136" spans="1:65" s="2" customFormat="1" ht="16.5" customHeight="1">
      <c r="A136" s="31"/>
      <c r="B136" s="32"/>
      <c r="C136" s="183" t="s">
        <v>245</v>
      </c>
      <c r="D136" s="183" t="s">
        <v>157</v>
      </c>
      <c r="E136" s="184" t="s">
        <v>1791</v>
      </c>
      <c r="F136" s="185" t="s">
        <v>1792</v>
      </c>
      <c r="G136" s="186" t="s">
        <v>290</v>
      </c>
      <c r="H136" s="187">
        <v>1</v>
      </c>
      <c r="I136" s="188"/>
      <c r="J136" s="189">
        <f t="shared" si="0"/>
        <v>0</v>
      </c>
      <c r="K136" s="185" t="s">
        <v>1</v>
      </c>
      <c r="L136" s="36"/>
      <c r="M136" s="190" t="s">
        <v>1</v>
      </c>
      <c r="N136" s="191" t="s">
        <v>38</v>
      </c>
      <c r="O136" s="68"/>
      <c r="P136" s="192">
        <f t="shared" si="1"/>
        <v>0</v>
      </c>
      <c r="Q136" s="192">
        <v>0</v>
      </c>
      <c r="R136" s="192">
        <f t="shared" si="2"/>
        <v>0</v>
      </c>
      <c r="S136" s="192">
        <v>0</v>
      </c>
      <c r="T136" s="19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206</v>
      </c>
      <c r="AT136" s="194" t="s">
        <v>157</v>
      </c>
      <c r="AU136" s="194" t="s">
        <v>83</v>
      </c>
      <c r="AY136" s="14" t="s">
        <v>155</v>
      </c>
      <c r="BE136" s="195">
        <f t="shared" si="4"/>
        <v>0</v>
      </c>
      <c r="BF136" s="195">
        <f t="shared" si="5"/>
        <v>0</v>
      </c>
      <c r="BG136" s="195">
        <f t="shared" si="6"/>
        <v>0</v>
      </c>
      <c r="BH136" s="195">
        <f t="shared" si="7"/>
        <v>0</v>
      </c>
      <c r="BI136" s="195">
        <f t="shared" si="8"/>
        <v>0</v>
      </c>
      <c r="BJ136" s="14" t="s">
        <v>81</v>
      </c>
      <c r="BK136" s="195">
        <f t="shared" si="9"/>
        <v>0</v>
      </c>
      <c r="BL136" s="14" t="s">
        <v>206</v>
      </c>
      <c r="BM136" s="194" t="s">
        <v>248</v>
      </c>
    </row>
    <row r="137" spans="1:65" s="2" customFormat="1" ht="24.2" customHeight="1">
      <c r="A137" s="31"/>
      <c r="B137" s="32"/>
      <c r="C137" s="183" t="s">
        <v>206</v>
      </c>
      <c r="D137" s="183" t="s">
        <v>157</v>
      </c>
      <c r="E137" s="184" t="s">
        <v>1793</v>
      </c>
      <c r="F137" s="185" t="s">
        <v>1794</v>
      </c>
      <c r="G137" s="186" t="s">
        <v>290</v>
      </c>
      <c r="H137" s="187">
        <v>1</v>
      </c>
      <c r="I137" s="188"/>
      <c r="J137" s="189">
        <f t="shared" si="0"/>
        <v>0</v>
      </c>
      <c r="K137" s="185" t="s">
        <v>1</v>
      </c>
      <c r="L137" s="36"/>
      <c r="M137" s="190" t="s">
        <v>1</v>
      </c>
      <c r="N137" s="191" t="s">
        <v>38</v>
      </c>
      <c r="O137" s="68"/>
      <c r="P137" s="192">
        <f t="shared" si="1"/>
        <v>0</v>
      </c>
      <c r="Q137" s="192">
        <v>0</v>
      </c>
      <c r="R137" s="192">
        <f t="shared" si="2"/>
        <v>0</v>
      </c>
      <c r="S137" s="192">
        <v>0</v>
      </c>
      <c r="T137" s="19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4" t="s">
        <v>206</v>
      </c>
      <c r="AT137" s="194" t="s">
        <v>157</v>
      </c>
      <c r="AU137" s="194" t="s">
        <v>83</v>
      </c>
      <c r="AY137" s="14" t="s">
        <v>155</v>
      </c>
      <c r="BE137" s="195">
        <f t="shared" si="4"/>
        <v>0</v>
      </c>
      <c r="BF137" s="195">
        <f t="shared" si="5"/>
        <v>0</v>
      </c>
      <c r="BG137" s="195">
        <f t="shared" si="6"/>
        <v>0</v>
      </c>
      <c r="BH137" s="195">
        <f t="shared" si="7"/>
        <v>0</v>
      </c>
      <c r="BI137" s="195">
        <f t="shared" si="8"/>
        <v>0</v>
      </c>
      <c r="BJ137" s="14" t="s">
        <v>81</v>
      </c>
      <c r="BK137" s="195">
        <f t="shared" si="9"/>
        <v>0</v>
      </c>
      <c r="BL137" s="14" t="s">
        <v>206</v>
      </c>
      <c r="BM137" s="194" t="s">
        <v>253</v>
      </c>
    </row>
    <row r="138" spans="1:65" s="2" customFormat="1" ht="24.2" customHeight="1">
      <c r="A138" s="31"/>
      <c r="B138" s="32"/>
      <c r="C138" s="183" t="s">
        <v>559</v>
      </c>
      <c r="D138" s="183" t="s">
        <v>157</v>
      </c>
      <c r="E138" s="184" t="s">
        <v>1795</v>
      </c>
      <c r="F138" s="185" t="s">
        <v>1796</v>
      </c>
      <c r="G138" s="186" t="s">
        <v>290</v>
      </c>
      <c r="H138" s="187">
        <v>1</v>
      </c>
      <c r="I138" s="188"/>
      <c r="J138" s="189">
        <f t="shared" si="0"/>
        <v>0</v>
      </c>
      <c r="K138" s="185" t="s">
        <v>1</v>
      </c>
      <c r="L138" s="36"/>
      <c r="M138" s="190" t="s">
        <v>1</v>
      </c>
      <c r="N138" s="191" t="s">
        <v>38</v>
      </c>
      <c r="O138" s="68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206</v>
      </c>
      <c r="AT138" s="194" t="s">
        <v>157</v>
      </c>
      <c r="AU138" s="194" t="s">
        <v>83</v>
      </c>
      <c r="AY138" s="14" t="s">
        <v>155</v>
      </c>
      <c r="BE138" s="195">
        <f t="shared" si="4"/>
        <v>0</v>
      </c>
      <c r="BF138" s="195">
        <f t="shared" si="5"/>
        <v>0</v>
      </c>
      <c r="BG138" s="195">
        <f t="shared" si="6"/>
        <v>0</v>
      </c>
      <c r="BH138" s="195">
        <f t="shared" si="7"/>
        <v>0</v>
      </c>
      <c r="BI138" s="195">
        <f t="shared" si="8"/>
        <v>0</v>
      </c>
      <c r="BJ138" s="14" t="s">
        <v>81</v>
      </c>
      <c r="BK138" s="195">
        <f t="shared" si="9"/>
        <v>0</v>
      </c>
      <c r="BL138" s="14" t="s">
        <v>206</v>
      </c>
      <c r="BM138" s="194" t="s">
        <v>345</v>
      </c>
    </row>
    <row r="139" spans="1:65" s="2" customFormat="1" ht="29.25">
      <c r="A139" s="31"/>
      <c r="B139" s="32"/>
      <c r="C139" s="33"/>
      <c r="D139" s="201" t="s">
        <v>168</v>
      </c>
      <c r="E139" s="33"/>
      <c r="F139" s="202" t="s">
        <v>1797</v>
      </c>
      <c r="G139" s="33"/>
      <c r="H139" s="33"/>
      <c r="I139" s="198"/>
      <c r="J139" s="33"/>
      <c r="K139" s="33"/>
      <c r="L139" s="36"/>
      <c r="M139" s="199"/>
      <c r="N139" s="200"/>
      <c r="O139" s="68"/>
      <c r="P139" s="68"/>
      <c r="Q139" s="68"/>
      <c r="R139" s="68"/>
      <c r="S139" s="68"/>
      <c r="T139" s="69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4" t="s">
        <v>168</v>
      </c>
      <c r="AU139" s="14" t="s">
        <v>83</v>
      </c>
    </row>
    <row r="140" spans="1:65" s="2" customFormat="1" ht="24.2" customHeight="1">
      <c r="A140" s="31"/>
      <c r="B140" s="32"/>
      <c r="C140" s="183" t="s">
        <v>211</v>
      </c>
      <c r="D140" s="183" t="s">
        <v>157</v>
      </c>
      <c r="E140" s="184" t="s">
        <v>1798</v>
      </c>
      <c r="F140" s="185" t="s">
        <v>1799</v>
      </c>
      <c r="G140" s="186" t="s">
        <v>290</v>
      </c>
      <c r="H140" s="187">
        <v>1</v>
      </c>
      <c r="I140" s="188"/>
      <c r="J140" s="189">
        <f>ROUND(I140*H140,2)</f>
        <v>0</v>
      </c>
      <c r="K140" s="185" t="s">
        <v>1</v>
      </c>
      <c r="L140" s="36"/>
      <c r="M140" s="190" t="s">
        <v>1</v>
      </c>
      <c r="N140" s="191" t="s">
        <v>38</v>
      </c>
      <c r="O140" s="68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206</v>
      </c>
      <c r="AT140" s="194" t="s">
        <v>157</v>
      </c>
      <c r="AU140" s="194" t="s">
        <v>83</v>
      </c>
      <c r="AY140" s="14" t="s">
        <v>155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14" t="s">
        <v>81</v>
      </c>
      <c r="BK140" s="195">
        <f>ROUND(I140*H140,2)</f>
        <v>0</v>
      </c>
      <c r="BL140" s="14" t="s">
        <v>206</v>
      </c>
      <c r="BM140" s="194" t="s">
        <v>354</v>
      </c>
    </row>
    <row r="141" spans="1:65" s="2" customFormat="1" ht="24.2" customHeight="1">
      <c r="A141" s="31"/>
      <c r="B141" s="32"/>
      <c r="C141" s="183" t="s">
        <v>266</v>
      </c>
      <c r="D141" s="183" t="s">
        <v>157</v>
      </c>
      <c r="E141" s="184" t="s">
        <v>1670</v>
      </c>
      <c r="F141" s="185" t="s">
        <v>1800</v>
      </c>
      <c r="G141" s="186" t="s">
        <v>290</v>
      </c>
      <c r="H141" s="187">
        <v>2</v>
      </c>
      <c r="I141" s="188"/>
      <c r="J141" s="189">
        <f>ROUND(I141*H141,2)</f>
        <v>0</v>
      </c>
      <c r="K141" s="185" t="s">
        <v>1</v>
      </c>
      <c r="L141" s="36"/>
      <c r="M141" s="190" t="s">
        <v>1</v>
      </c>
      <c r="N141" s="191" t="s">
        <v>38</v>
      </c>
      <c r="O141" s="68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4" t="s">
        <v>206</v>
      </c>
      <c r="AT141" s="194" t="s">
        <v>157</v>
      </c>
      <c r="AU141" s="194" t="s">
        <v>83</v>
      </c>
      <c r="AY141" s="14" t="s">
        <v>155</v>
      </c>
      <c r="BE141" s="195">
        <f>IF(N141="základní",J141,0)</f>
        <v>0</v>
      </c>
      <c r="BF141" s="195">
        <f>IF(N141="snížená",J141,0)</f>
        <v>0</v>
      </c>
      <c r="BG141" s="195">
        <f>IF(N141="zákl. přenesená",J141,0)</f>
        <v>0</v>
      </c>
      <c r="BH141" s="195">
        <f>IF(N141="sníž. přenesená",J141,0)</f>
        <v>0</v>
      </c>
      <c r="BI141" s="195">
        <f>IF(N141="nulová",J141,0)</f>
        <v>0</v>
      </c>
      <c r="BJ141" s="14" t="s">
        <v>81</v>
      </c>
      <c r="BK141" s="195">
        <f>ROUND(I141*H141,2)</f>
        <v>0</v>
      </c>
      <c r="BL141" s="14" t="s">
        <v>206</v>
      </c>
      <c r="BM141" s="194" t="s">
        <v>269</v>
      </c>
    </row>
    <row r="142" spans="1:65" s="2" customFormat="1" ht="24.2" customHeight="1">
      <c r="A142" s="31"/>
      <c r="B142" s="32"/>
      <c r="C142" s="183" t="s">
        <v>215</v>
      </c>
      <c r="D142" s="183" t="s">
        <v>157</v>
      </c>
      <c r="E142" s="184" t="s">
        <v>1481</v>
      </c>
      <c r="F142" s="185" t="s">
        <v>1801</v>
      </c>
      <c r="G142" s="186" t="s">
        <v>290</v>
      </c>
      <c r="H142" s="187">
        <v>1</v>
      </c>
      <c r="I142" s="188"/>
      <c r="J142" s="189">
        <f>ROUND(I142*H142,2)</f>
        <v>0</v>
      </c>
      <c r="K142" s="185" t="s">
        <v>1</v>
      </c>
      <c r="L142" s="36"/>
      <c r="M142" s="190" t="s">
        <v>1</v>
      </c>
      <c r="N142" s="191" t="s">
        <v>38</v>
      </c>
      <c r="O142" s="68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4" t="s">
        <v>206</v>
      </c>
      <c r="AT142" s="194" t="s">
        <v>157</v>
      </c>
      <c r="AU142" s="194" t="s">
        <v>83</v>
      </c>
      <c r="AY142" s="14" t="s">
        <v>155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14" t="s">
        <v>81</v>
      </c>
      <c r="BK142" s="195">
        <f>ROUND(I142*H142,2)</f>
        <v>0</v>
      </c>
      <c r="BL142" s="14" t="s">
        <v>206</v>
      </c>
      <c r="BM142" s="194" t="s">
        <v>274</v>
      </c>
    </row>
    <row r="143" spans="1:65" s="2" customFormat="1" ht="39">
      <c r="A143" s="31"/>
      <c r="B143" s="32"/>
      <c r="C143" s="33"/>
      <c r="D143" s="201" t="s">
        <v>168</v>
      </c>
      <c r="E143" s="33"/>
      <c r="F143" s="202" t="s">
        <v>1802</v>
      </c>
      <c r="G143" s="33"/>
      <c r="H143" s="33"/>
      <c r="I143" s="198"/>
      <c r="J143" s="33"/>
      <c r="K143" s="33"/>
      <c r="L143" s="36"/>
      <c r="M143" s="199"/>
      <c r="N143" s="200"/>
      <c r="O143" s="68"/>
      <c r="P143" s="68"/>
      <c r="Q143" s="68"/>
      <c r="R143" s="68"/>
      <c r="S143" s="68"/>
      <c r="T143" s="69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4" t="s">
        <v>168</v>
      </c>
      <c r="AU143" s="14" t="s">
        <v>83</v>
      </c>
    </row>
    <row r="144" spans="1:65" s="2" customFormat="1" ht="16.5" customHeight="1">
      <c r="A144" s="31"/>
      <c r="B144" s="32"/>
      <c r="C144" s="183" t="s">
        <v>7</v>
      </c>
      <c r="D144" s="183" t="s">
        <v>157</v>
      </c>
      <c r="E144" s="184" t="s">
        <v>1679</v>
      </c>
      <c r="F144" s="185" t="s">
        <v>1803</v>
      </c>
      <c r="G144" s="186" t="s">
        <v>290</v>
      </c>
      <c r="H144" s="187">
        <v>1</v>
      </c>
      <c r="I144" s="188"/>
      <c r="J144" s="189">
        <f>ROUND(I144*H144,2)</f>
        <v>0</v>
      </c>
      <c r="K144" s="185" t="s">
        <v>1</v>
      </c>
      <c r="L144" s="36"/>
      <c r="M144" s="190" t="s">
        <v>1</v>
      </c>
      <c r="N144" s="191" t="s">
        <v>38</v>
      </c>
      <c r="O144" s="68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4" t="s">
        <v>206</v>
      </c>
      <c r="AT144" s="194" t="s">
        <v>157</v>
      </c>
      <c r="AU144" s="194" t="s">
        <v>83</v>
      </c>
      <c r="AY144" s="14" t="s">
        <v>155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14" t="s">
        <v>81</v>
      </c>
      <c r="BK144" s="195">
        <f>ROUND(I144*H144,2)</f>
        <v>0</v>
      </c>
      <c r="BL144" s="14" t="s">
        <v>206</v>
      </c>
      <c r="BM144" s="194" t="s">
        <v>279</v>
      </c>
    </row>
    <row r="145" spans="1:65" s="2" customFormat="1" ht="29.25">
      <c r="A145" s="31"/>
      <c r="B145" s="32"/>
      <c r="C145" s="33"/>
      <c r="D145" s="201" t="s">
        <v>168</v>
      </c>
      <c r="E145" s="33"/>
      <c r="F145" s="202" t="s">
        <v>1804</v>
      </c>
      <c r="G145" s="33"/>
      <c r="H145" s="33"/>
      <c r="I145" s="198"/>
      <c r="J145" s="33"/>
      <c r="K145" s="33"/>
      <c r="L145" s="36"/>
      <c r="M145" s="199"/>
      <c r="N145" s="200"/>
      <c r="O145" s="68"/>
      <c r="P145" s="68"/>
      <c r="Q145" s="68"/>
      <c r="R145" s="68"/>
      <c r="S145" s="68"/>
      <c r="T145" s="69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4" t="s">
        <v>168</v>
      </c>
      <c r="AU145" s="14" t="s">
        <v>83</v>
      </c>
    </row>
    <row r="146" spans="1:65" s="2" customFormat="1" ht="24.2" customHeight="1">
      <c r="A146" s="31"/>
      <c r="B146" s="32"/>
      <c r="C146" s="183" t="s">
        <v>230</v>
      </c>
      <c r="D146" s="183" t="s">
        <v>157</v>
      </c>
      <c r="E146" s="184" t="s">
        <v>1257</v>
      </c>
      <c r="F146" s="185" t="s">
        <v>1805</v>
      </c>
      <c r="G146" s="186" t="s">
        <v>290</v>
      </c>
      <c r="H146" s="187">
        <v>2</v>
      </c>
      <c r="I146" s="188"/>
      <c r="J146" s="189">
        <f>ROUND(I146*H146,2)</f>
        <v>0</v>
      </c>
      <c r="K146" s="185" t="s">
        <v>1</v>
      </c>
      <c r="L146" s="36"/>
      <c r="M146" s="190" t="s">
        <v>1</v>
      </c>
      <c r="N146" s="191" t="s">
        <v>38</v>
      </c>
      <c r="O146" s="68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206</v>
      </c>
      <c r="AT146" s="194" t="s">
        <v>157</v>
      </c>
      <c r="AU146" s="194" t="s">
        <v>83</v>
      </c>
      <c r="AY146" s="14" t="s">
        <v>155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14" t="s">
        <v>81</v>
      </c>
      <c r="BK146" s="195">
        <f>ROUND(I146*H146,2)</f>
        <v>0</v>
      </c>
      <c r="BL146" s="14" t="s">
        <v>206</v>
      </c>
      <c r="BM146" s="194" t="s">
        <v>284</v>
      </c>
    </row>
    <row r="147" spans="1:65" s="2" customFormat="1" ht="29.25">
      <c r="A147" s="31"/>
      <c r="B147" s="32"/>
      <c r="C147" s="33"/>
      <c r="D147" s="201" t="s">
        <v>168</v>
      </c>
      <c r="E147" s="33"/>
      <c r="F147" s="202" t="s">
        <v>1806</v>
      </c>
      <c r="G147" s="33"/>
      <c r="H147" s="33"/>
      <c r="I147" s="198"/>
      <c r="J147" s="33"/>
      <c r="K147" s="33"/>
      <c r="L147" s="36"/>
      <c r="M147" s="199"/>
      <c r="N147" s="200"/>
      <c r="O147" s="68"/>
      <c r="P147" s="68"/>
      <c r="Q147" s="68"/>
      <c r="R147" s="68"/>
      <c r="S147" s="68"/>
      <c r="T147" s="69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4" t="s">
        <v>168</v>
      </c>
      <c r="AU147" s="14" t="s">
        <v>83</v>
      </c>
    </row>
    <row r="148" spans="1:65" s="2" customFormat="1" ht="16.5" customHeight="1">
      <c r="A148" s="31"/>
      <c r="B148" s="32"/>
      <c r="C148" s="183" t="s">
        <v>287</v>
      </c>
      <c r="D148" s="183" t="s">
        <v>157</v>
      </c>
      <c r="E148" s="184" t="s">
        <v>1568</v>
      </c>
      <c r="F148" s="185" t="s">
        <v>1807</v>
      </c>
      <c r="G148" s="186" t="s">
        <v>290</v>
      </c>
      <c r="H148" s="187">
        <v>1</v>
      </c>
      <c r="I148" s="188"/>
      <c r="J148" s="189">
        <f>ROUND(I148*H148,2)</f>
        <v>0</v>
      </c>
      <c r="K148" s="185" t="s">
        <v>1</v>
      </c>
      <c r="L148" s="36"/>
      <c r="M148" s="190" t="s">
        <v>1</v>
      </c>
      <c r="N148" s="191" t="s">
        <v>38</v>
      </c>
      <c r="O148" s="68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4" t="s">
        <v>206</v>
      </c>
      <c r="AT148" s="194" t="s">
        <v>157</v>
      </c>
      <c r="AU148" s="194" t="s">
        <v>83</v>
      </c>
      <c r="AY148" s="14" t="s">
        <v>155</v>
      </c>
      <c r="BE148" s="195">
        <f>IF(N148="základní",J148,0)</f>
        <v>0</v>
      </c>
      <c r="BF148" s="195">
        <f>IF(N148="snížená",J148,0)</f>
        <v>0</v>
      </c>
      <c r="BG148" s="195">
        <f>IF(N148="zákl. přenesená",J148,0)</f>
        <v>0</v>
      </c>
      <c r="BH148" s="195">
        <f>IF(N148="sníž. přenesená",J148,0)</f>
        <v>0</v>
      </c>
      <c r="BI148" s="195">
        <f>IF(N148="nulová",J148,0)</f>
        <v>0</v>
      </c>
      <c r="BJ148" s="14" t="s">
        <v>81</v>
      </c>
      <c r="BK148" s="195">
        <f>ROUND(I148*H148,2)</f>
        <v>0</v>
      </c>
      <c r="BL148" s="14" t="s">
        <v>206</v>
      </c>
      <c r="BM148" s="194" t="s">
        <v>291</v>
      </c>
    </row>
    <row r="149" spans="1:65" s="2" customFormat="1" ht="29.25">
      <c r="A149" s="31"/>
      <c r="B149" s="32"/>
      <c r="C149" s="33"/>
      <c r="D149" s="201" t="s">
        <v>168</v>
      </c>
      <c r="E149" s="33"/>
      <c r="F149" s="202" t="s">
        <v>1808</v>
      </c>
      <c r="G149" s="33"/>
      <c r="H149" s="33"/>
      <c r="I149" s="198"/>
      <c r="J149" s="33"/>
      <c r="K149" s="33"/>
      <c r="L149" s="36"/>
      <c r="M149" s="199"/>
      <c r="N149" s="200"/>
      <c r="O149" s="68"/>
      <c r="P149" s="68"/>
      <c r="Q149" s="68"/>
      <c r="R149" s="68"/>
      <c r="S149" s="68"/>
      <c r="T149" s="69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4" t="s">
        <v>168</v>
      </c>
      <c r="AU149" s="14" t="s">
        <v>83</v>
      </c>
    </row>
    <row r="150" spans="1:65" s="2" customFormat="1" ht="24.2" customHeight="1">
      <c r="A150" s="31"/>
      <c r="B150" s="32"/>
      <c r="C150" s="183" t="s">
        <v>236</v>
      </c>
      <c r="D150" s="183" t="s">
        <v>157</v>
      </c>
      <c r="E150" s="184" t="s">
        <v>1252</v>
      </c>
      <c r="F150" s="185" t="s">
        <v>1809</v>
      </c>
      <c r="G150" s="186" t="s">
        <v>290</v>
      </c>
      <c r="H150" s="187">
        <v>1</v>
      </c>
      <c r="I150" s="188"/>
      <c r="J150" s="189">
        <f>ROUND(I150*H150,2)</f>
        <v>0</v>
      </c>
      <c r="K150" s="185" t="s">
        <v>1</v>
      </c>
      <c r="L150" s="36"/>
      <c r="M150" s="190" t="s">
        <v>1</v>
      </c>
      <c r="N150" s="191" t="s">
        <v>38</v>
      </c>
      <c r="O150" s="68"/>
      <c r="P150" s="192">
        <f>O150*H150</f>
        <v>0</v>
      </c>
      <c r="Q150" s="192">
        <v>0</v>
      </c>
      <c r="R150" s="192">
        <f>Q150*H150</f>
        <v>0</v>
      </c>
      <c r="S150" s="192">
        <v>0</v>
      </c>
      <c r="T150" s="19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4" t="s">
        <v>206</v>
      </c>
      <c r="AT150" s="194" t="s">
        <v>157</v>
      </c>
      <c r="AU150" s="194" t="s">
        <v>83</v>
      </c>
      <c r="AY150" s="14" t="s">
        <v>155</v>
      </c>
      <c r="BE150" s="195">
        <f>IF(N150="základní",J150,0)</f>
        <v>0</v>
      </c>
      <c r="BF150" s="195">
        <f>IF(N150="snížená",J150,0)</f>
        <v>0</v>
      </c>
      <c r="BG150" s="195">
        <f>IF(N150="zákl. přenesená",J150,0)</f>
        <v>0</v>
      </c>
      <c r="BH150" s="195">
        <f>IF(N150="sníž. přenesená",J150,0)</f>
        <v>0</v>
      </c>
      <c r="BI150" s="195">
        <f>IF(N150="nulová",J150,0)</f>
        <v>0</v>
      </c>
      <c r="BJ150" s="14" t="s">
        <v>81</v>
      </c>
      <c r="BK150" s="195">
        <f>ROUND(I150*H150,2)</f>
        <v>0</v>
      </c>
      <c r="BL150" s="14" t="s">
        <v>206</v>
      </c>
      <c r="BM150" s="194" t="s">
        <v>295</v>
      </c>
    </row>
    <row r="151" spans="1:65" s="2" customFormat="1" ht="39">
      <c r="A151" s="31"/>
      <c r="B151" s="32"/>
      <c r="C151" s="33"/>
      <c r="D151" s="201" t="s">
        <v>168</v>
      </c>
      <c r="E151" s="33"/>
      <c r="F151" s="202" t="s">
        <v>1810</v>
      </c>
      <c r="G151" s="33"/>
      <c r="H151" s="33"/>
      <c r="I151" s="198"/>
      <c r="J151" s="33"/>
      <c r="K151" s="33"/>
      <c r="L151" s="36"/>
      <c r="M151" s="199"/>
      <c r="N151" s="200"/>
      <c r="O151" s="68"/>
      <c r="P151" s="68"/>
      <c r="Q151" s="68"/>
      <c r="R151" s="68"/>
      <c r="S151" s="68"/>
      <c r="T151" s="69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4" t="s">
        <v>168</v>
      </c>
      <c r="AU151" s="14" t="s">
        <v>83</v>
      </c>
    </row>
    <row r="152" spans="1:65" s="2" customFormat="1" ht="24.2" customHeight="1">
      <c r="A152" s="31"/>
      <c r="B152" s="32"/>
      <c r="C152" s="183" t="s">
        <v>297</v>
      </c>
      <c r="D152" s="183" t="s">
        <v>157</v>
      </c>
      <c r="E152" s="184" t="s">
        <v>1620</v>
      </c>
      <c r="F152" s="185" t="s">
        <v>1811</v>
      </c>
      <c r="G152" s="186" t="s">
        <v>290</v>
      </c>
      <c r="H152" s="187">
        <v>1</v>
      </c>
      <c r="I152" s="188"/>
      <c r="J152" s="189">
        <f>ROUND(I152*H152,2)</f>
        <v>0</v>
      </c>
      <c r="K152" s="185" t="s">
        <v>1</v>
      </c>
      <c r="L152" s="36"/>
      <c r="M152" s="190" t="s">
        <v>1</v>
      </c>
      <c r="N152" s="191" t="s">
        <v>38</v>
      </c>
      <c r="O152" s="68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206</v>
      </c>
      <c r="AT152" s="194" t="s">
        <v>157</v>
      </c>
      <c r="AU152" s="194" t="s">
        <v>83</v>
      </c>
      <c r="AY152" s="14" t="s">
        <v>155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14" t="s">
        <v>81</v>
      </c>
      <c r="BK152" s="195">
        <f>ROUND(I152*H152,2)</f>
        <v>0</v>
      </c>
      <c r="BL152" s="14" t="s">
        <v>206</v>
      </c>
      <c r="BM152" s="194" t="s">
        <v>300</v>
      </c>
    </row>
    <row r="153" spans="1:65" s="2" customFormat="1" ht="24.2" customHeight="1">
      <c r="A153" s="31"/>
      <c r="B153" s="32"/>
      <c r="C153" s="183" t="s">
        <v>240</v>
      </c>
      <c r="D153" s="183" t="s">
        <v>157</v>
      </c>
      <c r="E153" s="184" t="s">
        <v>1695</v>
      </c>
      <c r="F153" s="185" t="s">
        <v>1812</v>
      </c>
      <c r="G153" s="186" t="s">
        <v>290</v>
      </c>
      <c r="H153" s="187">
        <v>1</v>
      </c>
      <c r="I153" s="188"/>
      <c r="J153" s="189">
        <f>ROUND(I153*H153,2)</f>
        <v>0</v>
      </c>
      <c r="K153" s="185" t="s">
        <v>1</v>
      </c>
      <c r="L153" s="36"/>
      <c r="M153" s="190" t="s">
        <v>1</v>
      </c>
      <c r="N153" s="191" t="s">
        <v>38</v>
      </c>
      <c r="O153" s="68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4" t="s">
        <v>206</v>
      </c>
      <c r="AT153" s="194" t="s">
        <v>157</v>
      </c>
      <c r="AU153" s="194" t="s">
        <v>83</v>
      </c>
      <c r="AY153" s="14" t="s">
        <v>155</v>
      </c>
      <c r="BE153" s="195">
        <f>IF(N153="základní",J153,0)</f>
        <v>0</v>
      </c>
      <c r="BF153" s="195">
        <f>IF(N153="snížená",J153,0)</f>
        <v>0</v>
      </c>
      <c r="BG153" s="195">
        <f>IF(N153="zákl. přenesená",J153,0)</f>
        <v>0</v>
      </c>
      <c r="BH153" s="195">
        <f>IF(N153="sníž. přenesená",J153,0)</f>
        <v>0</v>
      </c>
      <c r="BI153" s="195">
        <f>IF(N153="nulová",J153,0)</f>
        <v>0</v>
      </c>
      <c r="BJ153" s="14" t="s">
        <v>81</v>
      </c>
      <c r="BK153" s="195">
        <f>ROUND(I153*H153,2)</f>
        <v>0</v>
      </c>
      <c r="BL153" s="14" t="s">
        <v>206</v>
      </c>
      <c r="BM153" s="194" t="s">
        <v>304</v>
      </c>
    </row>
    <row r="154" spans="1:65" s="2" customFormat="1" ht="29.25">
      <c r="A154" s="31"/>
      <c r="B154" s="32"/>
      <c r="C154" s="33"/>
      <c r="D154" s="201" t="s">
        <v>168</v>
      </c>
      <c r="E154" s="33"/>
      <c r="F154" s="202" t="s">
        <v>1813</v>
      </c>
      <c r="G154" s="33"/>
      <c r="H154" s="33"/>
      <c r="I154" s="198"/>
      <c r="J154" s="33"/>
      <c r="K154" s="33"/>
      <c r="L154" s="36"/>
      <c r="M154" s="199"/>
      <c r="N154" s="200"/>
      <c r="O154" s="68"/>
      <c r="P154" s="68"/>
      <c r="Q154" s="68"/>
      <c r="R154" s="68"/>
      <c r="S154" s="68"/>
      <c r="T154" s="69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4" t="s">
        <v>168</v>
      </c>
      <c r="AU154" s="14" t="s">
        <v>83</v>
      </c>
    </row>
    <row r="155" spans="1:65" s="2" customFormat="1" ht="24.2" customHeight="1">
      <c r="A155" s="31"/>
      <c r="B155" s="32"/>
      <c r="C155" s="183" t="s">
        <v>305</v>
      </c>
      <c r="D155" s="183" t="s">
        <v>157</v>
      </c>
      <c r="E155" s="184" t="s">
        <v>1699</v>
      </c>
      <c r="F155" s="185" t="s">
        <v>1814</v>
      </c>
      <c r="G155" s="186" t="s">
        <v>290</v>
      </c>
      <c r="H155" s="187">
        <v>1</v>
      </c>
      <c r="I155" s="188"/>
      <c r="J155" s="189">
        <f>ROUND(I155*H155,2)</f>
        <v>0</v>
      </c>
      <c r="K155" s="185" t="s">
        <v>1</v>
      </c>
      <c r="L155" s="36"/>
      <c r="M155" s="190" t="s">
        <v>1</v>
      </c>
      <c r="N155" s="191" t="s">
        <v>38</v>
      </c>
      <c r="O155" s="68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206</v>
      </c>
      <c r="AT155" s="194" t="s">
        <v>157</v>
      </c>
      <c r="AU155" s="194" t="s">
        <v>83</v>
      </c>
      <c r="AY155" s="14" t="s">
        <v>155</v>
      </c>
      <c r="BE155" s="195">
        <f>IF(N155="základní",J155,0)</f>
        <v>0</v>
      </c>
      <c r="BF155" s="195">
        <f>IF(N155="snížená",J155,0)</f>
        <v>0</v>
      </c>
      <c r="BG155" s="195">
        <f>IF(N155="zákl. přenesená",J155,0)</f>
        <v>0</v>
      </c>
      <c r="BH155" s="195">
        <f>IF(N155="sníž. přenesená",J155,0)</f>
        <v>0</v>
      </c>
      <c r="BI155" s="195">
        <f>IF(N155="nulová",J155,0)</f>
        <v>0</v>
      </c>
      <c r="BJ155" s="14" t="s">
        <v>81</v>
      </c>
      <c r="BK155" s="195">
        <f>ROUND(I155*H155,2)</f>
        <v>0</v>
      </c>
      <c r="BL155" s="14" t="s">
        <v>206</v>
      </c>
      <c r="BM155" s="194" t="s">
        <v>308</v>
      </c>
    </row>
    <row r="156" spans="1:65" s="2" customFormat="1" ht="39">
      <c r="A156" s="31"/>
      <c r="B156" s="32"/>
      <c r="C156" s="33"/>
      <c r="D156" s="201" t="s">
        <v>168</v>
      </c>
      <c r="E156" s="33"/>
      <c r="F156" s="202" t="s">
        <v>1815</v>
      </c>
      <c r="G156" s="33"/>
      <c r="H156" s="33"/>
      <c r="I156" s="198"/>
      <c r="J156" s="33"/>
      <c r="K156" s="33"/>
      <c r="L156" s="36"/>
      <c r="M156" s="199"/>
      <c r="N156" s="200"/>
      <c r="O156" s="68"/>
      <c r="P156" s="68"/>
      <c r="Q156" s="68"/>
      <c r="R156" s="68"/>
      <c r="S156" s="68"/>
      <c r="T156" s="69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4" t="s">
        <v>168</v>
      </c>
      <c r="AU156" s="14" t="s">
        <v>83</v>
      </c>
    </row>
    <row r="157" spans="1:65" s="2" customFormat="1" ht="21.75" customHeight="1">
      <c r="A157" s="31"/>
      <c r="B157" s="32"/>
      <c r="C157" s="183" t="s">
        <v>244</v>
      </c>
      <c r="D157" s="183" t="s">
        <v>157</v>
      </c>
      <c r="E157" s="184" t="s">
        <v>1603</v>
      </c>
      <c r="F157" s="185" t="s">
        <v>1816</v>
      </c>
      <c r="G157" s="186" t="s">
        <v>290</v>
      </c>
      <c r="H157" s="187">
        <v>1</v>
      </c>
      <c r="I157" s="188"/>
      <c r="J157" s="189">
        <f>ROUND(I157*H157,2)</f>
        <v>0</v>
      </c>
      <c r="K157" s="185" t="s">
        <v>1</v>
      </c>
      <c r="L157" s="36"/>
      <c r="M157" s="190" t="s">
        <v>1</v>
      </c>
      <c r="N157" s="191" t="s">
        <v>38</v>
      </c>
      <c r="O157" s="68"/>
      <c r="P157" s="192">
        <f>O157*H157</f>
        <v>0</v>
      </c>
      <c r="Q157" s="192">
        <v>0</v>
      </c>
      <c r="R157" s="192">
        <f>Q157*H157</f>
        <v>0</v>
      </c>
      <c r="S157" s="192">
        <v>0</v>
      </c>
      <c r="T157" s="193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206</v>
      </c>
      <c r="AT157" s="194" t="s">
        <v>157</v>
      </c>
      <c r="AU157" s="194" t="s">
        <v>83</v>
      </c>
      <c r="AY157" s="14" t="s">
        <v>155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14" t="s">
        <v>81</v>
      </c>
      <c r="BK157" s="195">
        <f>ROUND(I157*H157,2)</f>
        <v>0</v>
      </c>
      <c r="BL157" s="14" t="s">
        <v>206</v>
      </c>
      <c r="BM157" s="194" t="s">
        <v>315</v>
      </c>
    </row>
    <row r="158" spans="1:65" s="2" customFormat="1" ht="21.75" customHeight="1">
      <c r="A158" s="31"/>
      <c r="B158" s="32"/>
      <c r="C158" s="183" t="s">
        <v>318</v>
      </c>
      <c r="D158" s="183" t="s">
        <v>157</v>
      </c>
      <c r="E158" s="184" t="s">
        <v>1389</v>
      </c>
      <c r="F158" s="185" t="s">
        <v>1817</v>
      </c>
      <c r="G158" s="186" t="s">
        <v>290</v>
      </c>
      <c r="H158" s="187">
        <v>1</v>
      </c>
      <c r="I158" s="188"/>
      <c r="J158" s="189">
        <f>ROUND(I158*H158,2)</f>
        <v>0</v>
      </c>
      <c r="K158" s="185" t="s">
        <v>1</v>
      </c>
      <c r="L158" s="36"/>
      <c r="M158" s="190" t="s">
        <v>1</v>
      </c>
      <c r="N158" s="191" t="s">
        <v>38</v>
      </c>
      <c r="O158" s="68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4" t="s">
        <v>206</v>
      </c>
      <c r="AT158" s="194" t="s">
        <v>157</v>
      </c>
      <c r="AU158" s="194" t="s">
        <v>83</v>
      </c>
      <c r="AY158" s="14" t="s">
        <v>155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14" t="s">
        <v>81</v>
      </c>
      <c r="BK158" s="195">
        <f>ROUND(I158*H158,2)</f>
        <v>0</v>
      </c>
      <c r="BL158" s="14" t="s">
        <v>206</v>
      </c>
      <c r="BM158" s="194" t="s">
        <v>321</v>
      </c>
    </row>
    <row r="159" spans="1:65" s="2" customFormat="1" ht="16.5" customHeight="1">
      <c r="A159" s="31"/>
      <c r="B159" s="32"/>
      <c r="C159" s="183" t="s">
        <v>248</v>
      </c>
      <c r="D159" s="183" t="s">
        <v>157</v>
      </c>
      <c r="E159" s="184" t="s">
        <v>1562</v>
      </c>
      <c r="F159" s="185" t="s">
        <v>1818</v>
      </c>
      <c r="G159" s="186" t="s">
        <v>290</v>
      </c>
      <c r="H159" s="187">
        <v>3</v>
      </c>
      <c r="I159" s="188"/>
      <c r="J159" s="189">
        <f>ROUND(I159*H159,2)</f>
        <v>0</v>
      </c>
      <c r="K159" s="185" t="s">
        <v>1</v>
      </c>
      <c r="L159" s="36"/>
      <c r="M159" s="190" t="s">
        <v>1</v>
      </c>
      <c r="N159" s="191" t="s">
        <v>38</v>
      </c>
      <c r="O159" s="68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4" t="s">
        <v>206</v>
      </c>
      <c r="AT159" s="194" t="s">
        <v>157</v>
      </c>
      <c r="AU159" s="194" t="s">
        <v>83</v>
      </c>
      <c r="AY159" s="14" t="s">
        <v>155</v>
      </c>
      <c r="BE159" s="195">
        <f>IF(N159="základní",J159,0)</f>
        <v>0</v>
      </c>
      <c r="BF159" s="195">
        <f>IF(N159="snížená",J159,0)</f>
        <v>0</v>
      </c>
      <c r="BG159" s="195">
        <f>IF(N159="zákl. přenesená",J159,0)</f>
        <v>0</v>
      </c>
      <c r="BH159" s="195">
        <f>IF(N159="sníž. přenesená",J159,0)</f>
        <v>0</v>
      </c>
      <c r="BI159" s="195">
        <f>IF(N159="nulová",J159,0)</f>
        <v>0</v>
      </c>
      <c r="BJ159" s="14" t="s">
        <v>81</v>
      </c>
      <c r="BK159" s="195">
        <f>ROUND(I159*H159,2)</f>
        <v>0</v>
      </c>
      <c r="BL159" s="14" t="s">
        <v>206</v>
      </c>
      <c r="BM159" s="194" t="s">
        <v>324</v>
      </c>
    </row>
    <row r="160" spans="1:65" s="2" customFormat="1" ht="24.2" customHeight="1">
      <c r="A160" s="31"/>
      <c r="B160" s="32"/>
      <c r="C160" s="183" t="s">
        <v>326</v>
      </c>
      <c r="D160" s="183" t="s">
        <v>157</v>
      </c>
      <c r="E160" s="184" t="s">
        <v>1557</v>
      </c>
      <c r="F160" s="185" t="s">
        <v>1819</v>
      </c>
      <c r="G160" s="186" t="s">
        <v>290</v>
      </c>
      <c r="H160" s="187">
        <v>1</v>
      </c>
      <c r="I160" s="188"/>
      <c r="J160" s="189">
        <f>ROUND(I160*H160,2)</f>
        <v>0</v>
      </c>
      <c r="K160" s="185" t="s">
        <v>1</v>
      </c>
      <c r="L160" s="36"/>
      <c r="M160" s="190" t="s">
        <v>1</v>
      </c>
      <c r="N160" s="191" t="s">
        <v>38</v>
      </c>
      <c r="O160" s="68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206</v>
      </c>
      <c r="AT160" s="194" t="s">
        <v>157</v>
      </c>
      <c r="AU160" s="194" t="s">
        <v>83</v>
      </c>
      <c r="AY160" s="14" t="s">
        <v>155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14" t="s">
        <v>81</v>
      </c>
      <c r="BK160" s="195">
        <f>ROUND(I160*H160,2)</f>
        <v>0</v>
      </c>
      <c r="BL160" s="14" t="s">
        <v>206</v>
      </c>
      <c r="BM160" s="194" t="s">
        <v>329</v>
      </c>
    </row>
    <row r="161" spans="1:65" s="2" customFormat="1" ht="29.25">
      <c r="A161" s="31"/>
      <c r="B161" s="32"/>
      <c r="C161" s="33"/>
      <c r="D161" s="201" t="s">
        <v>168</v>
      </c>
      <c r="E161" s="33"/>
      <c r="F161" s="202" t="s">
        <v>1820</v>
      </c>
      <c r="G161" s="33"/>
      <c r="H161" s="33"/>
      <c r="I161" s="198"/>
      <c r="J161" s="33"/>
      <c r="K161" s="33"/>
      <c r="L161" s="36"/>
      <c r="M161" s="199"/>
      <c r="N161" s="200"/>
      <c r="O161" s="68"/>
      <c r="P161" s="68"/>
      <c r="Q161" s="68"/>
      <c r="R161" s="68"/>
      <c r="S161" s="68"/>
      <c r="T161" s="69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4" t="s">
        <v>168</v>
      </c>
      <c r="AU161" s="14" t="s">
        <v>83</v>
      </c>
    </row>
    <row r="162" spans="1:65" s="2" customFormat="1" ht="21.75" customHeight="1">
      <c r="A162" s="31"/>
      <c r="B162" s="32"/>
      <c r="C162" s="183" t="s">
        <v>253</v>
      </c>
      <c r="D162" s="183" t="s">
        <v>157</v>
      </c>
      <c r="E162" s="184" t="s">
        <v>1712</v>
      </c>
      <c r="F162" s="185" t="s">
        <v>1821</v>
      </c>
      <c r="G162" s="186" t="s">
        <v>290</v>
      </c>
      <c r="H162" s="187">
        <v>1</v>
      </c>
      <c r="I162" s="188"/>
      <c r="J162" s="189">
        <f>ROUND(I162*H162,2)</f>
        <v>0</v>
      </c>
      <c r="K162" s="185" t="s">
        <v>1</v>
      </c>
      <c r="L162" s="36"/>
      <c r="M162" s="190" t="s">
        <v>1</v>
      </c>
      <c r="N162" s="191" t="s">
        <v>38</v>
      </c>
      <c r="O162" s="68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206</v>
      </c>
      <c r="AT162" s="194" t="s">
        <v>157</v>
      </c>
      <c r="AU162" s="194" t="s">
        <v>83</v>
      </c>
      <c r="AY162" s="14" t="s">
        <v>155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14" t="s">
        <v>81</v>
      </c>
      <c r="BK162" s="195">
        <f>ROUND(I162*H162,2)</f>
        <v>0</v>
      </c>
      <c r="BL162" s="14" t="s">
        <v>206</v>
      </c>
      <c r="BM162" s="194" t="s">
        <v>255</v>
      </c>
    </row>
    <row r="163" spans="1:65" s="2" customFormat="1" ht="29.25">
      <c r="A163" s="31"/>
      <c r="B163" s="32"/>
      <c r="C163" s="33"/>
      <c r="D163" s="201" t="s">
        <v>168</v>
      </c>
      <c r="E163" s="33"/>
      <c r="F163" s="202" t="s">
        <v>1822</v>
      </c>
      <c r="G163" s="33"/>
      <c r="H163" s="33"/>
      <c r="I163" s="198"/>
      <c r="J163" s="33"/>
      <c r="K163" s="33"/>
      <c r="L163" s="36"/>
      <c r="M163" s="199"/>
      <c r="N163" s="200"/>
      <c r="O163" s="68"/>
      <c r="P163" s="68"/>
      <c r="Q163" s="68"/>
      <c r="R163" s="68"/>
      <c r="S163" s="68"/>
      <c r="T163" s="69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4" t="s">
        <v>168</v>
      </c>
      <c r="AU163" s="14" t="s">
        <v>83</v>
      </c>
    </row>
    <row r="164" spans="1:65" s="2" customFormat="1" ht="16.5" customHeight="1">
      <c r="A164" s="31"/>
      <c r="B164" s="32"/>
      <c r="C164" s="183" t="s">
        <v>340</v>
      </c>
      <c r="D164" s="183" t="s">
        <v>157</v>
      </c>
      <c r="E164" s="184" t="s">
        <v>1714</v>
      </c>
      <c r="F164" s="185" t="s">
        <v>1823</v>
      </c>
      <c r="G164" s="186" t="s">
        <v>173</v>
      </c>
      <c r="H164" s="187">
        <v>50</v>
      </c>
      <c r="I164" s="188"/>
      <c r="J164" s="189">
        <f t="shared" ref="J164:J170" si="10">ROUND(I164*H164,2)</f>
        <v>0</v>
      </c>
      <c r="K164" s="185" t="s">
        <v>1</v>
      </c>
      <c r="L164" s="36"/>
      <c r="M164" s="190" t="s">
        <v>1</v>
      </c>
      <c r="N164" s="191" t="s">
        <v>38</v>
      </c>
      <c r="O164" s="68"/>
      <c r="P164" s="192">
        <f t="shared" ref="P164:P170" si="11">O164*H164</f>
        <v>0</v>
      </c>
      <c r="Q164" s="192">
        <v>0</v>
      </c>
      <c r="R164" s="192">
        <f t="shared" ref="R164:R170" si="12">Q164*H164</f>
        <v>0</v>
      </c>
      <c r="S164" s="192">
        <v>0</v>
      </c>
      <c r="T164" s="193">
        <f t="shared" ref="T164:T170" si="13"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206</v>
      </c>
      <c r="AT164" s="194" t="s">
        <v>157</v>
      </c>
      <c r="AU164" s="194" t="s">
        <v>83</v>
      </c>
      <c r="AY164" s="14" t="s">
        <v>155</v>
      </c>
      <c r="BE164" s="195">
        <f t="shared" ref="BE164:BE170" si="14">IF(N164="základní",J164,0)</f>
        <v>0</v>
      </c>
      <c r="BF164" s="195">
        <f t="shared" ref="BF164:BF170" si="15">IF(N164="snížená",J164,0)</f>
        <v>0</v>
      </c>
      <c r="BG164" s="195">
        <f t="shared" ref="BG164:BG170" si="16">IF(N164="zákl. přenesená",J164,0)</f>
        <v>0</v>
      </c>
      <c r="BH164" s="195">
        <f t="shared" ref="BH164:BH170" si="17">IF(N164="sníž. přenesená",J164,0)</f>
        <v>0</v>
      </c>
      <c r="BI164" s="195">
        <f t="shared" ref="BI164:BI170" si="18">IF(N164="nulová",J164,0)</f>
        <v>0</v>
      </c>
      <c r="BJ164" s="14" t="s">
        <v>81</v>
      </c>
      <c r="BK164" s="195">
        <f t="shared" ref="BK164:BK170" si="19">ROUND(I164*H164,2)</f>
        <v>0</v>
      </c>
      <c r="BL164" s="14" t="s">
        <v>206</v>
      </c>
      <c r="BM164" s="194" t="s">
        <v>343</v>
      </c>
    </row>
    <row r="165" spans="1:65" s="2" customFormat="1" ht="16.5" customHeight="1">
      <c r="A165" s="31"/>
      <c r="B165" s="32"/>
      <c r="C165" s="183" t="s">
        <v>345</v>
      </c>
      <c r="D165" s="183" t="s">
        <v>157</v>
      </c>
      <c r="E165" s="184" t="s">
        <v>1716</v>
      </c>
      <c r="F165" s="185" t="s">
        <v>1824</v>
      </c>
      <c r="G165" s="186" t="s">
        <v>173</v>
      </c>
      <c r="H165" s="187">
        <v>205</v>
      </c>
      <c r="I165" s="188"/>
      <c r="J165" s="189">
        <f t="shared" si="10"/>
        <v>0</v>
      </c>
      <c r="K165" s="185" t="s">
        <v>1</v>
      </c>
      <c r="L165" s="36"/>
      <c r="M165" s="190" t="s">
        <v>1</v>
      </c>
      <c r="N165" s="191" t="s">
        <v>38</v>
      </c>
      <c r="O165" s="68"/>
      <c r="P165" s="192">
        <f t="shared" si="11"/>
        <v>0</v>
      </c>
      <c r="Q165" s="192">
        <v>0</v>
      </c>
      <c r="R165" s="192">
        <f t="shared" si="12"/>
        <v>0</v>
      </c>
      <c r="S165" s="192">
        <v>0</v>
      </c>
      <c r="T165" s="193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4" t="s">
        <v>206</v>
      </c>
      <c r="AT165" s="194" t="s">
        <v>157</v>
      </c>
      <c r="AU165" s="194" t="s">
        <v>83</v>
      </c>
      <c r="AY165" s="14" t="s">
        <v>155</v>
      </c>
      <c r="BE165" s="195">
        <f t="shared" si="14"/>
        <v>0</v>
      </c>
      <c r="BF165" s="195">
        <f t="shared" si="15"/>
        <v>0</v>
      </c>
      <c r="BG165" s="195">
        <f t="shared" si="16"/>
        <v>0</v>
      </c>
      <c r="BH165" s="195">
        <f t="shared" si="17"/>
        <v>0</v>
      </c>
      <c r="BI165" s="195">
        <f t="shared" si="18"/>
        <v>0</v>
      </c>
      <c r="BJ165" s="14" t="s">
        <v>81</v>
      </c>
      <c r="BK165" s="195">
        <f t="shared" si="19"/>
        <v>0</v>
      </c>
      <c r="BL165" s="14" t="s">
        <v>206</v>
      </c>
      <c r="BM165" s="194" t="s">
        <v>348</v>
      </c>
    </row>
    <row r="166" spans="1:65" s="2" customFormat="1" ht="16.5" customHeight="1">
      <c r="A166" s="31"/>
      <c r="B166" s="32"/>
      <c r="C166" s="183" t="s">
        <v>350</v>
      </c>
      <c r="D166" s="183" t="s">
        <v>157</v>
      </c>
      <c r="E166" s="184" t="s">
        <v>1718</v>
      </c>
      <c r="F166" s="185" t="s">
        <v>1825</v>
      </c>
      <c r="G166" s="186" t="s">
        <v>173</v>
      </c>
      <c r="H166" s="187">
        <v>135</v>
      </c>
      <c r="I166" s="188"/>
      <c r="J166" s="189">
        <f t="shared" si="10"/>
        <v>0</v>
      </c>
      <c r="K166" s="185" t="s">
        <v>1</v>
      </c>
      <c r="L166" s="36"/>
      <c r="M166" s="190" t="s">
        <v>1</v>
      </c>
      <c r="N166" s="191" t="s">
        <v>38</v>
      </c>
      <c r="O166" s="68"/>
      <c r="P166" s="192">
        <f t="shared" si="11"/>
        <v>0</v>
      </c>
      <c r="Q166" s="192">
        <v>0</v>
      </c>
      <c r="R166" s="192">
        <f t="shared" si="12"/>
        <v>0</v>
      </c>
      <c r="S166" s="192">
        <v>0</v>
      </c>
      <c r="T166" s="193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206</v>
      </c>
      <c r="AT166" s="194" t="s">
        <v>157</v>
      </c>
      <c r="AU166" s="194" t="s">
        <v>83</v>
      </c>
      <c r="AY166" s="14" t="s">
        <v>155</v>
      </c>
      <c r="BE166" s="195">
        <f t="shared" si="14"/>
        <v>0</v>
      </c>
      <c r="BF166" s="195">
        <f t="shared" si="15"/>
        <v>0</v>
      </c>
      <c r="BG166" s="195">
        <f t="shared" si="16"/>
        <v>0</v>
      </c>
      <c r="BH166" s="195">
        <f t="shared" si="17"/>
        <v>0</v>
      </c>
      <c r="BI166" s="195">
        <f t="shared" si="18"/>
        <v>0</v>
      </c>
      <c r="BJ166" s="14" t="s">
        <v>81</v>
      </c>
      <c r="BK166" s="195">
        <f t="shared" si="19"/>
        <v>0</v>
      </c>
      <c r="BL166" s="14" t="s">
        <v>206</v>
      </c>
      <c r="BM166" s="194" t="s">
        <v>194</v>
      </c>
    </row>
    <row r="167" spans="1:65" s="2" customFormat="1" ht="16.5" customHeight="1">
      <c r="A167" s="31"/>
      <c r="B167" s="32"/>
      <c r="C167" s="183" t="s">
        <v>354</v>
      </c>
      <c r="D167" s="183" t="s">
        <v>157</v>
      </c>
      <c r="E167" s="184" t="s">
        <v>1720</v>
      </c>
      <c r="F167" s="185" t="s">
        <v>1826</v>
      </c>
      <c r="G167" s="186" t="s">
        <v>173</v>
      </c>
      <c r="H167" s="187">
        <v>15</v>
      </c>
      <c r="I167" s="188"/>
      <c r="J167" s="189">
        <f t="shared" si="10"/>
        <v>0</v>
      </c>
      <c r="K167" s="185" t="s">
        <v>1</v>
      </c>
      <c r="L167" s="36"/>
      <c r="M167" s="190" t="s">
        <v>1</v>
      </c>
      <c r="N167" s="191" t="s">
        <v>38</v>
      </c>
      <c r="O167" s="68"/>
      <c r="P167" s="192">
        <f t="shared" si="11"/>
        <v>0</v>
      </c>
      <c r="Q167" s="192">
        <v>0</v>
      </c>
      <c r="R167" s="192">
        <f t="shared" si="12"/>
        <v>0</v>
      </c>
      <c r="S167" s="192">
        <v>0</v>
      </c>
      <c r="T167" s="193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4" t="s">
        <v>206</v>
      </c>
      <c r="AT167" s="194" t="s">
        <v>157</v>
      </c>
      <c r="AU167" s="194" t="s">
        <v>83</v>
      </c>
      <c r="AY167" s="14" t="s">
        <v>155</v>
      </c>
      <c r="BE167" s="195">
        <f t="shared" si="14"/>
        <v>0</v>
      </c>
      <c r="BF167" s="195">
        <f t="shared" si="15"/>
        <v>0</v>
      </c>
      <c r="BG167" s="195">
        <f t="shared" si="16"/>
        <v>0</v>
      </c>
      <c r="BH167" s="195">
        <f t="shared" si="17"/>
        <v>0</v>
      </c>
      <c r="BI167" s="195">
        <f t="shared" si="18"/>
        <v>0</v>
      </c>
      <c r="BJ167" s="14" t="s">
        <v>81</v>
      </c>
      <c r="BK167" s="195">
        <f t="shared" si="19"/>
        <v>0</v>
      </c>
      <c r="BL167" s="14" t="s">
        <v>206</v>
      </c>
      <c r="BM167" s="194" t="s">
        <v>222</v>
      </c>
    </row>
    <row r="168" spans="1:65" s="2" customFormat="1" ht="16.5" customHeight="1">
      <c r="A168" s="31"/>
      <c r="B168" s="32"/>
      <c r="C168" s="183" t="s">
        <v>359</v>
      </c>
      <c r="D168" s="183" t="s">
        <v>157</v>
      </c>
      <c r="E168" s="184" t="s">
        <v>1722</v>
      </c>
      <c r="F168" s="185" t="s">
        <v>1827</v>
      </c>
      <c r="G168" s="186" t="s">
        <v>173</v>
      </c>
      <c r="H168" s="187">
        <v>30</v>
      </c>
      <c r="I168" s="188"/>
      <c r="J168" s="189">
        <f t="shared" si="10"/>
        <v>0</v>
      </c>
      <c r="K168" s="185" t="s">
        <v>1</v>
      </c>
      <c r="L168" s="36"/>
      <c r="M168" s="190" t="s">
        <v>1</v>
      </c>
      <c r="N168" s="191" t="s">
        <v>38</v>
      </c>
      <c r="O168" s="68"/>
      <c r="P168" s="192">
        <f t="shared" si="11"/>
        <v>0</v>
      </c>
      <c r="Q168" s="192">
        <v>0</v>
      </c>
      <c r="R168" s="192">
        <f t="shared" si="12"/>
        <v>0</v>
      </c>
      <c r="S168" s="192">
        <v>0</v>
      </c>
      <c r="T168" s="193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4" t="s">
        <v>206</v>
      </c>
      <c r="AT168" s="194" t="s">
        <v>157</v>
      </c>
      <c r="AU168" s="194" t="s">
        <v>83</v>
      </c>
      <c r="AY168" s="14" t="s">
        <v>155</v>
      </c>
      <c r="BE168" s="195">
        <f t="shared" si="14"/>
        <v>0</v>
      </c>
      <c r="BF168" s="195">
        <f t="shared" si="15"/>
        <v>0</v>
      </c>
      <c r="BG168" s="195">
        <f t="shared" si="16"/>
        <v>0</v>
      </c>
      <c r="BH168" s="195">
        <f t="shared" si="17"/>
        <v>0</v>
      </c>
      <c r="BI168" s="195">
        <f t="shared" si="18"/>
        <v>0</v>
      </c>
      <c r="BJ168" s="14" t="s">
        <v>81</v>
      </c>
      <c r="BK168" s="195">
        <f t="shared" si="19"/>
        <v>0</v>
      </c>
      <c r="BL168" s="14" t="s">
        <v>206</v>
      </c>
      <c r="BM168" s="194" t="s">
        <v>362</v>
      </c>
    </row>
    <row r="169" spans="1:65" s="2" customFormat="1" ht="16.5" customHeight="1">
      <c r="A169" s="31"/>
      <c r="B169" s="32"/>
      <c r="C169" s="183" t="s">
        <v>269</v>
      </c>
      <c r="D169" s="183" t="s">
        <v>157</v>
      </c>
      <c r="E169" s="184" t="s">
        <v>1724</v>
      </c>
      <c r="F169" s="185" t="s">
        <v>1828</v>
      </c>
      <c r="G169" s="186" t="s">
        <v>173</v>
      </c>
      <c r="H169" s="187">
        <v>15</v>
      </c>
      <c r="I169" s="188"/>
      <c r="J169" s="189">
        <f t="shared" si="10"/>
        <v>0</v>
      </c>
      <c r="K169" s="185" t="s">
        <v>1</v>
      </c>
      <c r="L169" s="36"/>
      <c r="M169" s="190" t="s">
        <v>1</v>
      </c>
      <c r="N169" s="191" t="s">
        <v>38</v>
      </c>
      <c r="O169" s="68"/>
      <c r="P169" s="192">
        <f t="shared" si="11"/>
        <v>0</v>
      </c>
      <c r="Q169" s="192">
        <v>0</v>
      </c>
      <c r="R169" s="192">
        <f t="shared" si="12"/>
        <v>0</v>
      </c>
      <c r="S169" s="192">
        <v>0</v>
      </c>
      <c r="T169" s="193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4" t="s">
        <v>206</v>
      </c>
      <c r="AT169" s="194" t="s">
        <v>157</v>
      </c>
      <c r="AU169" s="194" t="s">
        <v>83</v>
      </c>
      <c r="AY169" s="14" t="s">
        <v>155</v>
      </c>
      <c r="BE169" s="195">
        <f t="shared" si="14"/>
        <v>0</v>
      </c>
      <c r="BF169" s="195">
        <f t="shared" si="15"/>
        <v>0</v>
      </c>
      <c r="BG169" s="195">
        <f t="shared" si="16"/>
        <v>0</v>
      </c>
      <c r="BH169" s="195">
        <f t="shared" si="17"/>
        <v>0</v>
      </c>
      <c r="BI169" s="195">
        <f t="shared" si="18"/>
        <v>0</v>
      </c>
      <c r="BJ169" s="14" t="s">
        <v>81</v>
      </c>
      <c r="BK169" s="195">
        <f t="shared" si="19"/>
        <v>0</v>
      </c>
      <c r="BL169" s="14" t="s">
        <v>206</v>
      </c>
      <c r="BM169" s="194" t="s">
        <v>366</v>
      </c>
    </row>
    <row r="170" spans="1:65" s="2" customFormat="1" ht="24.2" customHeight="1">
      <c r="A170" s="31"/>
      <c r="B170" s="32"/>
      <c r="C170" s="183" t="s">
        <v>368</v>
      </c>
      <c r="D170" s="183" t="s">
        <v>157</v>
      </c>
      <c r="E170" s="184" t="s">
        <v>1390</v>
      </c>
      <c r="F170" s="185" t="s">
        <v>1829</v>
      </c>
      <c r="G170" s="186" t="s">
        <v>290</v>
      </c>
      <c r="H170" s="187">
        <v>1</v>
      </c>
      <c r="I170" s="188"/>
      <c r="J170" s="189">
        <f t="shared" si="10"/>
        <v>0</v>
      </c>
      <c r="K170" s="185" t="s">
        <v>1</v>
      </c>
      <c r="L170" s="36"/>
      <c r="M170" s="190" t="s">
        <v>1</v>
      </c>
      <c r="N170" s="191" t="s">
        <v>38</v>
      </c>
      <c r="O170" s="68"/>
      <c r="P170" s="192">
        <f t="shared" si="11"/>
        <v>0</v>
      </c>
      <c r="Q170" s="192">
        <v>0</v>
      </c>
      <c r="R170" s="192">
        <f t="shared" si="12"/>
        <v>0</v>
      </c>
      <c r="S170" s="192">
        <v>0</v>
      </c>
      <c r="T170" s="193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4" t="s">
        <v>206</v>
      </c>
      <c r="AT170" s="194" t="s">
        <v>157</v>
      </c>
      <c r="AU170" s="194" t="s">
        <v>83</v>
      </c>
      <c r="AY170" s="14" t="s">
        <v>155</v>
      </c>
      <c r="BE170" s="195">
        <f t="shared" si="14"/>
        <v>0</v>
      </c>
      <c r="BF170" s="195">
        <f t="shared" si="15"/>
        <v>0</v>
      </c>
      <c r="BG170" s="195">
        <f t="shared" si="16"/>
        <v>0</v>
      </c>
      <c r="BH170" s="195">
        <f t="shared" si="17"/>
        <v>0</v>
      </c>
      <c r="BI170" s="195">
        <f t="shared" si="18"/>
        <v>0</v>
      </c>
      <c r="BJ170" s="14" t="s">
        <v>81</v>
      </c>
      <c r="BK170" s="195">
        <f t="shared" si="19"/>
        <v>0</v>
      </c>
      <c r="BL170" s="14" t="s">
        <v>206</v>
      </c>
      <c r="BM170" s="194" t="s">
        <v>371</v>
      </c>
    </row>
    <row r="171" spans="1:65" s="2" customFormat="1" ht="19.5">
      <c r="A171" s="31"/>
      <c r="B171" s="32"/>
      <c r="C171" s="33"/>
      <c r="D171" s="201" t="s">
        <v>168</v>
      </c>
      <c r="E171" s="33"/>
      <c r="F171" s="202" t="s">
        <v>1830</v>
      </c>
      <c r="G171" s="33"/>
      <c r="H171" s="33"/>
      <c r="I171" s="198"/>
      <c r="J171" s="33"/>
      <c r="K171" s="33"/>
      <c r="L171" s="36"/>
      <c r="M171" s="199"/>
      <c r="N171" s="200"/>
      <c r="O171" s="68"/>
      <c r="P171" s="68"/>
      <c r="Q171" s="68"/>
      <c r="R171" s="68"/>
      <c r="S171" s="68"/>
      <c r="T171" s="69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4" t="s">
        <v>168</v>
      </c>
      <c r="AU171" s="14" t="s">
        <v>83</v>
      </c>
    </row>
    <row r="172" spans="1:65" s="2" customFormat="1" ht="24.2" customHeight="1">
      <c r="A172" s="31"/>
      <c r="B172" s="32"/>
      <c r="C172" s="183" t="s">
        <v>274</v>
      </c>
      <c r="D172" s="183" t="s">
        <v>157</v>
      </c>
      <c r="E172" s="184" t="s">
        <v>1391</v>
      </c>
      <c r="F172" s="185" t="s">
        <v>1831</v>
      </c>
      <c r="G172" s="186" t="s">
        <v>290</v>
      </c>
      <c r="H172" s="187">
        <v>1</v>
      </c>
      <c r="I172" s="188"/>
      <c r="J172" s="189">
        <f>ROUND(I172*H172,2)</f>
        <v>0</v>
      </c>
      <c r="K172" s="185" t="s">
        <v>1</v>
      </c>
      <c r="L172" s="36"/>
      <c r="M172" s="190" t="s">
        <v>1</v>
      </c>
      <c r="N172" s="191" t="s">
        <v>38</v>
      </c>
      <c r="O172" s="68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4" t="s">
        <v>206</v>
      </c>
      <c r="AT172" s="194" t="s">
        <v>157</v>
      </c>
      <c r="AU172" s="194" t="s">
        <v>83</v>
      </c>
      <c r="AY172" s="14" t="s">
        <v>155</v>
      </c>
      <c r="BE172" s="195">
        <f>IF(N172="základní",J172,0)</f>
        <v>0</v>
      </c>
      <c r="BF172" s="195">
        <f>IF(N172="snížená",J172,0)</f>
        <v>0</v>
      </c>
      <c r="BG172" s="195">
        <f>IF(N172="zákl. přenesená",J172,0)</f>
        <v>0</v>
      </c>
      <c r="BH172" s="195">
        <f>IF(N172="sníž. přenesená",J172,0)</f>
        <v>0</v>
      </c>
      <c r="BI172" s="195">
        <f>IF(N172="nulová",J172,0)</f>
        <v>0</v>
      </c>
      <c r="BJ172" s="14" t="s">
        <v>81</v>
      </c>
      <c r="BK172" s="195">
        <f>ROUND(I172*H172,2)</f>
        <v>0</v>
      </c>
      <c r="BL172" s="14" t="s">
        <v>206</v>
      </c>
      <c r="BM172" s="194" t="s">
        <v>375</v>
      </c>
    </row>
    <row r="173" spans="1:65" s="2" customFormat="1" ht="24.2" customHeight="1">
      <c r="A173" s="31"/>
      <c r="B173" s="32"/>
      <c r="C173" s="183" t="s">
        <v>377</v>
      </c>
      <c r="D173" s="183" t="s">
        <v>157</v>
      </c>
      <c r="E173" s="184" t="s">
        <v>1489</v>
      </c>
      <c r="F173" s="185" t="s">
        <v>1832</v>
      </c>
      <c r="G173" s="186" t="s">
        <v>290</v>
      </c>
      <c r="H173" s="187">
        <v>1</v>
      </c>
      <c r="I173" s="188"/>
      <c r="J173" s="189">
        <f>ROUND(I173*H173,2)</f>
        <v>0</v>
      </c>
      <c r="K173" s="185" t="s">
        <v>1</v>
      </c>
      <c r="L173" s="36"/>
      <c r="M173" s="190" t="s">
        <v>1</v>
      </c>
      <c r="N173" s="191" t="s">
        <v>38</v>
      </c>
      <c r="O173" s="68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4" t="s">
        <v>206</v>
      </c>
      <c r="AT173" s="194" t="s">
        <v>157</v>
      </c>
      <c r="AU173" s="194" t="s">
        <v>83</v>
      </c>
      <c r="AY173" s="14" t="s">
        <v>155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14" t="s">
        <v>81</v>
      </c>
      <c r="BK173" s="195">
        <f>ROUND(I173*H173,2)</f>
        <v>0</v>
      </c>
      <c r="BL173" s="14" t="s">
        <v>206</v>
      </c>
      <c r="BM173" s="194" t="s">
        <v>380</v>
      </c>
    </row>
    <row r="174" spans="1:65" s="2" customFormat="1" ht="48.75">
      <c r="A174" s="31"/>
      <c r="B174" s="32"/>
      <c r="C174" s="33"/>
      <c r="D174" s="201" t="s">
        <v>168</v>
      </c>
      <c r="E174" s="33"/>
      <c r="F174" s="202" t="s">
        <v>1833</v>
      </c>
      <c r="G174" s="33"/>
      <c r="H174" s="33"/>
      <c r="I174" s="198"/>
      <c r="J174" s="33"/>
      <c r="K174" s="33"/>
      <c r="L174" s="36"/>
      <c r="M174" s="199"/>
      <c r="N174" s="200"/>
      <c r="O174" s="68"/>
      <c r="P174" s="68"/>
      <c r="Q174" s="68"/>
      <c r="R174" s="68"/>
      <c r="S174" s="68"/>
      <c r="T174" s="69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4" t="s">
        <v>168</v>
      </c>
      <c r="AU174" s="14" t="s">
        <v>83</v>
      </c>
    </row>
    <row r="175" spans="1:65" s="2" customFormat="1" ht="21.75" customHeight="1">
      <c r="A175" s="31"/>
      <c r="B175" s="32"/>
      <c r="C175" s="183" t="s">
        <v>279</v>
      </c>
      <c r="D175" s="183" t="s">
        <v>157</v>
      </c>
      <c r="E175" s="184" t="s">
        <v>1392</v>
      </c>
      <c r="F175" s="185" t="s">
        <v>1834</v>
      </c>
      <c r="G175" s="186" t="s">
        <v>290</v>
      </c>
      <c r="H175" s="187">
        <v>28</v>
      </c>
      <c r="I175" s="188"/>
      <c r="J175" s="189">
        <f>ROUND(I175*H175,2)</f>
        <v>0</v>
      </c>
      <c r="K175" s="185" t="s">
        <v>1</v>
      </c>
      <c r="L175" s="36"/>
      <c r="M175" s="190" t="s">
        <v>1</v>
      </c>
      <c r="N175" s="191" t="s">
        <v>38</v>
      </c>
      <c r="O175" s="68"/>
      <c r="P175" s="192">
        <f>O175*H175</f>
        <v>0</v>
      </c>
      <c r="Q175" s="192">
        <v>0</v>
      </c>
      <c r="R175" s="192">
        <f>Q175*H175</f>
        <v>0</v>
      </c>
      <c r="S175" s="192">
        <v>0</v>
      </c>
      <c r="T175" s="19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4" t="s">
        <v>206</v>
      </c>
      <c r="AT175" s="194" t="s">
        <v>157</v>
      </c>
      <c r="AU175" s="194" t="s">
        <v>83</v>
      </c>
      <c r="AY175" s="14" t="s">
        <v>155</v>
      </c>
      <c r="BE175" s="195">
        <f>IF(N175="základní",J175,0)</f>
        <v>0</v>
      </c>
      <c r="BF175" s="195">
        <f>IF(N175="snížená",J175,0)</f>
        <v>0</v>
      </c>
      <c r="BG175" s="195">
        <f>IF(N175="zákl. přenesená",J175,0)</f>
        <v>0</v>
      </c>
      <c r="BH175" s="195">
        <f>IF(N175="sníž. přenesená",J175,0)</f>
        <v>0</v>
      </c>
      <c r="BI175" s="195">
        <f>IF(N175="nulová",J175,0)</f>
        <v>0</v>
      </c>
      <c r="BJ175" s="14" t="s">
        <v>81</v>
      </c>
      <c r="BK175" s="195">
        <f>ROUND(I175*H175,2)</f>
        <v>0</v>
      </c>
      <c r="BL175" s="14" t="s">
        <v>206</v>
      </c>
      <c r="BM175" s="194" t="s">
        <v>384</v>
      </c>
    </row>
    <row r="176" spans="1:65" s="2" customFormat="1" ht="16.5" customHeight="1">
      <c r="A176" s="31"/>
      <c r="B176" s="32"/>
      <c r="C176" s="183" t="s">
        <v>386</v>
      </c>
      <c r="D176" s="183" t="s">
        <v>157</v>
      </c>
      <c r="E176" s="184" t="s">
        <v>1472</v>
      </c>
      <c r="F176" s="185" t="s">
        <v>1835</v>
      </c>
      <c r="G176" s="186" t="s">
        <v>290</v>
      </c>
      <c r="H176" s="187">
        <v>95</v>
      </c>
      <c r="I176" s="188"/>
      <c r="J176" s="189">
        <f>ROUND(I176*H176,2)</f>
        <v>0</v>
      </c>
      <c r="K176" s="185" t="s">
        <v>1</v>
      </c>
      <c r="L176" s="36"/>
      <c r="M176" s="190" t="s">
        <v>1</v>
      </c>
      <c r="N176" s="191" t="s">
        <v>38</v>
      </c>
      <c r="O176" s="68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4" t="s">
        <v>206</v>
      </c>
      <c r="AT176" s="194" t="s">
        <v>157</v>
      </c>
      <c r="AU176" s="194" t="s">
        <v>83</v>
      </c>
      <c r="AY176" s="14" t="s">
        <v>155</v>
      </c>
      <c r="BE176" s="195">
        <f>IF(N176="základní",J176,0)</f>
        <v>0</v>
      </c>
      <c r="BF176" s="195">
        <f>IF(N176="snížená",J176,0)</f>
        <v>0</v>
      </c>
      <c r="BG176" s="195">
        <f>IF(N176="zákl. přenesená",J176,0)</f>
        <v>0</v>
      </c>
      <c r="BH176" s="195">
        <f>IF(N176="sníž. přenesená",J176,0)</f>
        <v>0</v>
      </c>
      <c r="BI176" s="195">
        <f>IF(N176="nulová",J176,0)</f>
        <v>0</v>
      </c>
      <c r="BJ176" s="14" t="s">
        <v>81</v>
      </c>
      <c r="BK176" s="195">
        <f>ROUND(I176*H176,2)</f>
        <v>0</v>
      </c>
      <c r="BL176" s="14" t="s">
        <v>206</v>
      </c>
      <c r="BM176" s="194" t="s">
        <v>389</v>
      </c>
    </row>
    <row r="177" spans="1:65" s="2" customFormat="1" ht="16.5" customHeight="1">
      <c r="A177" s="31"/>
      <c r="B177" s="32"/>
      <c r="C177" s="183" t="s">
        <v>284</v>
      </c>
      <c r="D177" s="183" t="s">
        <v>157</v>
      </c>
      <c r="E177" s="184" t="s">
        <v>1491</v>
      </c>
      <c r="F177" s="185" t="s">
        <v>1836</v>
      </c>
      <c r="G177" s="186" t="s">
        <v>290</v>
      </c>
      <c r="H177" s="187">
        <v>4</v>
      </c>
      <c r="I177" s="188"/>
      <c r="J177" s="189">
        <f>ROUND(I177*H177,2)</f>
        <v>0</v>
      </c>
      <c r="K177" s="185" t="s">
        <v>1</v>
      </c>
      <c r="L177" s="36"/>
      <c r="M177" s="190" t="s">
        <v>1</v>
      </c>
      <c r="N177" s="191" t="s">
        <v>38</v>
      </c>
      <c r="O177" s="68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4" t="s">
        <v>206</v>
      </c>
      <c r="AT177" s="194" t="s">
        <v>157</v>
      </c>
      <c r="AU177" s="194" t="s">
        <v>83</v>
      </c>
      <c r="AY177" s="14" t="s">
        <v>155</v>
      </c>
      <c r="BE177" s="195">
        <f>IF(N177="základní",J177,0)</f>
        <v>0</v>
      </c>
      <c r="BF177" s="195">
        <f>IF(N177="snížená",J177,0)</f>
        <v>0</v>
      </c>
      <c r="BG177" s="195">
        <f>IF(N177="zákl. přenesená",J177,0)</f>
        <v>0</v>
      </c>
      <c r="BH177" s="195">
        <f>IF(N177="sníž. přenesená",J177,0)</f>
        <v>0</v>
      </c>
      <c r="BI177" s="195">
        <f>IF(N177="nulová",J177,0)</f>
        <v>0</v>
      </c>
      <c r="BJ177" s="14" t="s">
        <v>81</v>
      </c>
      <c r="BK177" s="195">
        <f>ROUND(I177*H177,2)</f>
        <v>0</v>
      </c>
      <c r="BL177" s="14" t="s">
        <v>206</v>
      </c>
      <c r="BM177" s="194" t="s">
        <v>400</v>
      </c>
    </row>
    <row r="178" spans="1:65" s="2" customFormat="1" ht="16.5" customHeight="1">
      <c r="A178" s="31"/>
      <c r="B178" s="32"/>
      <c r="C178" s="183" t="s">
        <v>402</v>
      </c>
      <c r="D178" s="183" t="s">
        <v>157</v>
      </c>
      <c r="E178" s="184" t="s">
        <v>1479</v>
      </c>
      <c r="F178" s="185" t="s">
        <v>1837</v>
      </c>
      <c r="G178" s="186" t="s">
        <v>290</v>
      </c>
      <c r="H178" s="187">
        <v>25</v>
      </c>
      <c r="I178" s="188"/>
      <c r="J178" s="189">
        <f>ROUND(I178*H178,2)</f>
        <v>0</v>
      </c>
      <c r="K178" s="185" t="s">
        <v>1</v>
      </c>
      <c r="L178" s="36"/>
      <c r="M178" s="190" t="s">
        <v>1</v>
      </c>
      <c r="N178" s="191" t="s">
        <v>38</v>
      </c>
      <c r="O178" s="68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4" t="s">
        <v>206</v>
      </c>
      <c r="AT178" s="194" t="s">
        <v>157</v>
      </c>
      <c r="AU178" s="194" t="s">
        <v>83</v>
      </c>
      <c r="AY178" s="14" t="s">
        <v>155</v>
      </c>
      <c r="BE178" s="195">
        <f>IF(N178="základní",J178,0)</f>
        <v>0</v>
      </c>
      <c r="BF178" s="195">
        <f>IF(N178="snížená",J178,0)</f>
        <v>0</v>
      </c>
      <c r="BG178" s="195">
        <f>IF(N178="zákl. přenesená",J178,0)</f>
        <v>0</v>
      </c>
      <c r="BH178" s="195">
        <f>IF(N178="sníž. přenesená",J178,0)</f>
        <v>0</v>
      </c>
      <c r="BI178" s="195">
        <f>IF(N178="nulová",J178,0)</f>
        <v>0</v>
      </c>
      <c r="BJ178" s="14" t="s">
        <v>81</v>
      </c>
      <c r="BK178" s="195">
        <f>ROUND(I178*H178,2)</f>
        <v>0</v>
      </c>
      <c r="BL178" s="14" t="s">
        <v>206</v>
      </c>
      <c r="BM178" s="194" t="s">
        <v>405</v>
      </c>
    </row>
    <row r="179" spans="1:65" s="2" customFormat="1" ht="24.2" customHeight="1">
      <c r="A179" s="31"/>
      <c r="B179" s="32"/>
      <c r="C179" s="183" t="s">
        <v>291</v>
      </c>
      <c r="D179" s="183" t="s">
        <v>157</v>
      </c>
      <c r="E179" s="184" t="s">
        <v>1838</v>
      </c>
      <c r="F179" s="185" t="s">
        <v>1839</v>
      </c>
      <c r="G179" s="186" t="s">
        <v>290</v>
      </c>
      <c r="H179" s="187">
        <v>2</v>
      </c>
      <c r="I179" s="188"/>
      <c r="J179" s="189">
        <f>ROUND(I179*H179,2)</f>
        <v>0</v>
      </c>
      <c r="K179" s="185" t="s">
        <v>1</v>
      </c>
      <c r="L179" s="36"/>
      <c r="M179" s="190" t="s">
        <v>1</v>
      </c>
      <c r="N179" s="191" t="s">
        <v>38</v>
      </c>
      <c r="O179" s="68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4" t="s">
        <v>206</v>
      </c>
      <c r="AT179" s="194" t="s">
        <v>157</v>
      </c>
      <c r="AU179" s="194" t="s">
        <v>83</v>
      </c>
      <c r="AY179" s="14" t="s">
        <v>155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14" t="s">
        <v>81</v>
      </c>
      <c r="BK179" s="195">
        <f>ROUND(I179*H179,2)</f>
        <v>0</v>
      </c>
      <c r="BL179" s="14" t="s">
        <v>206</v>
      </c>
      <c r="BM179" s="194" t="s">
        <v>408</v>
      </c>
    </row>
    <row r="180" spans="1:65" s="2" customFormat="1" ht="39">
      <c r="A180" s="31"/>
      <c r="B180" s="32"/>
      <c r="C180" s="33"/>
      <c r="D180" s="201" t="s">
        <v>168</v>
      </c>
      <c r="E180" s="33"/>
      <c r="F180" s="202" t="s">
        <v>1840</v>
      </c>
      <c r="G180" s="33"/>
      <c r="H180" s="33"/>
      <c r="I180" s="198"/>
      <c r="J180" s="33"/>
      <c r="K180" s="33"/>
      <c r="L180" s="36"/>
      <c r="M180" s="199"/>
      <c r="N180" s="200"/>
      <c r="O180" s="68"/>
      <c r="P180" s="68"/>
      <c r="Q180" s="68"/>
      <c r="R180" s="68"/>
      <c r="S180" s="68"/>
      <c r="T180" s="69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4" t="s">
        <v>168</v>
      </c>
      <c r="AU180" s="14" t="s">
        <v>83</v>
      </c>
    </row>
    <row r="181" spans="1:65" s="2" customFormat="1" ht="24.2" customHeight="1">
      <c r="A181" s="31"/>
      <c r="B181" s="32"/>
      <c r="C181" s="183" t="s">
        <v>410</v>
      </c>
      <c r="D181" s="183" t="s">
        <v>157</v>
      </c>
      <c r="E181" s="184" t="s">
        <v>1841</v>
      </c>
      <c r="F181" s="185" t="s">
        <v>1839</v>
      </c>
      <c r="G181" s="186" t="s">
        <v>290</v>
      </c>
      <c r="H181" s="187">
        <v>2</v>
      </c>
      <c r="I181" s="188"/>
      <c r="J181" s="189">
        <f>ROUND(I181*H181,2)</f>
        <v>0</v>
      </c>
      <c r="K181" s="185" t="s">
        <v>1</v>
      </c>
      <c r="L181" s="36"/>
      <c r="M181" s="190" t="s">
        <v>1</v>
      </c>
      <c r="N181" s="191" t="s">
        <v>38</v>
      </c>
      <c r="O181" s="68"/>
      <c r="P181" s="192">
        <f>O181*H181</f>
        <v>0</v>
      </c>
      <c r="Q181" s="192">
        <v>0</v>
      </c>
      <c r="R181" s="192">
        <f>Q181*H181</f>
        <v>0</v>
      </c>
      <c r="S181" s="192">
        <v>0</v>
      </c>
      <c r="T181" s="193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4" t="s">
        <v>206</v>
      </c>
      <c r="AT181" s="194" t="s">
        <v>157</v>
      </c>
      <c r="AU181" s="194" t="s">
        <v>83</v>
      </c>
      <c r="AY181" s="14" t="s">
        <v>155</v>
      </c>
      <c r="BE181" s="195">
        <f>IF(N181="základní",J181,0)</f>
        <v>0</v>
      </c>
      <c r="BF181" s="195">
        <f>IF(N181="snížená",J181,0)</f>
        <v>0</v>
      </c>
      <c r="BG181" s="195">
        <f>IF(N181="zákl. přenesená",J181,0)</f>
        <v>0</v>
      </c>
      <c r="BH181" s="195">
        <f>IF(N181="sníž. přenesená",J181,0)</f>
        <v>0</v>
      </c>
      <c r="BI181" s="195">
        <f>IF(N181="nulová",J181,0)</f>
        <v>0</v>
      </c>
      <c r="BJ181" s="14" t="s">
        <v>81</v>
      </c>
      <c r="BK181" s="195">
        <f>ROUND(I181*H181,2)</f>
        <v>0</v>
      </c>
      <c r="BL181" s="14" t="s">
        <v>206</v>
      </c>
      <c r="BM181" s="194" t="s">
        <v>413</v>
      </c>
    </row>
    <row r="182" spans="1:65" s="2" customFormat="1" ht="39">
      <c r="A182" s="31"/>
      <c r="B182" s="32"/>
      <c r="C182" s="33"/>
      <c r="D182" s="201" t="s">
        <v>168</v>
      </c>
      <c r="E182" s="33"/>
      <c r="F182" s="202" t="s">
        <v>1840</v>
      </c>
      <c r="G182" s="33"/>
      <c r="H182" s="33"/>
      <c r="I182" s="198"/>
      <c r="J182" s="33"/>
      <c r="K182" s="33"/>
      <c r="L182" s="36"/>
      <c r="M182" s="199"/>
      <c r="N182" s="200"/>
      <c r="O182" s="68"/>
      <c r="P182" s="68"/>
      <c r="Q182" s="68"/>
      <c r="R182" s="68"/>
      <c r="S182" s="68"/>
      <c r="T182" s="69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4" t="s">
        <v>168</v>
      </c>
      <c r="AU182" s="14" t="s">
        <v>83</v>
      </c>
    </row>
    <row r="183" spans="1:65" s="2" customFormat="1" ht="16.5" customHeight="1">
      <c r="A183" s="31"/>
      <c r="B183" s="32"/>
      <c r="C183" s="183" t="s">
        <v>295</v>
      </c>
      <c r="D183" s="183" t="s">
        <v>157</v>
      </c>
      <c r="E183" s="184" t="s">
        <v>1752</v>
      </c>
      <c r="F183" s="185" t="s">
        <v>1842</v>
      </c>
      <c r="G183" s="186" t="s">
        <v>290</v>
      </c>
      <c r="H183" s="187">
        <v>1</v>
      </c>
      <c r="I183" s="188"/>
      <c r="J183" s="189">
        <f>ROUND(I183*H183,2)</f>
        <v>0</v>
      </c>
      <c r="K183" s="185" t="s">
        <v>1</v>
      </c>
      <c r="L183" s="36"/>
      <c r="M183" s="190" t="s">
        <v>1</v>
      </c>
      <c r="N183" s="191" t="s">
        <v>38</v>
      </c>
      <c r="O183" s="68"/>
      <c r="P183" s="192">
        <f>O183*H183</f>
        <v>0</v>
      </c>
      <c r="Q183" s="192">
        <v>0</v>
      </c>
      <c r="R183" s="192">
        <f>Q183*H183</f>
        <v>0</v>
      </c>
      <c r="S183" s="192">
        <v>0</v>
      </c>
      <c r="T183" s="193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4" t="s">
        <v>206</v>
      </c>
      <c r="AT183" s="194" t="s">
        <v>157</v>
      </c>
      <c r="AU183" s="194" t="s">
        <v>83</v>
      </c>
      <c r="AY183" s="14" t="s">
        <v>155</v>
      </c>
      <c r="BE183" s="195">
        <f>IF(N183="základní",J183,0)</f>
        <v>0</v>
      </c>
      <c r="BF183" s="195">
        <f>IF(N183="snížená",J183,0)</f>
        <v>0</v>
      </c>
      <c r="BG183" s="195">
        <f>IF(N183="zákl. přenesená",J183,0)</f>
        <v>0</v>
      </c>
      <c r="BH183" s="195">
        <f>IF(N183="sníž. přenesená",J183,0)</f>
        <v>0</v>
      </c>
      <c r="BI183" s="195">
        <f>IF(N183="nulová",J183,0)</f>
        <v>0</v>
      </c>
      <c r="BJ183" s="14" t="s">
        <v>81</v>
      </c>
      <c r="BK183" s="195">
        <f>ROUND(I183*H183,2)</f>
        <v>0</v>
      </c>
      <c r="BL183" s="14" t="s">
        <v>206</v>
      </c>
      <c r="BM183" s="194" t="s">
        <v>424</v>
      </c>
    </row>
    <row r="184" spans="1:65" s="2" customFormat="1" ht="21.75" customHeight="1">
      <c r="A184" s="31"/>
      <c r="B184" s="32"/>
      <c r="C184" s="183" t="s">
        <v>426</v>
      </c>
      <c r="D184" s="183" t="s">
        <v>157</v>
      </c>
      <c r="E184" s="184" t="s">
        <v>1843</v>
      </c>
      <c r="F184" s="185" t="s">
        <v>1844</v>
      </c>
      <c r="G184" s="186" t="s">
        <v>290</v>
      </c>
      <c r="H184" s="187">
        <v>4</v>
      </c>
      <c r="I184" s="188"/>
      <c r="J184" s="189">
        <f>ROUND(I184*H184,2)</f>
        <v>0</v>
      </c>
      <c r="K184" s="185" t="s">
        <v>1</v>
      </c>
      <c r="L184" s="36"/>
      <c r="M184" s="190" t="s">
        <v>1</v>
      </c>
      <c r="N184" s="191" t="s">
        <v>38</v>
      </c>
      <c r="O184" s="68"/>
      <c r="P184" s="192">
        <f>O184*H184</f>
        <v>0</v>
      </c>
      <c r="Q184" s="192">
        <v>0</v>
      </c>
      <c r="R184" s="192">
        <f>Q184*H184</f>
        <v>0</v>
      </c>
      <c r="S184" s="192">
        <v>0</v>
      </c>
      <c r="T184" s="193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4" t="s">
        <v>206</v>
      </c>
      <c r="AT184" s="194" t="s">
        <v>157</v>
      </c>
      <c r="AU184" s="194" t="s">
        <v>83</v>
      </c>
      <c r="AY184" s="14" t="s">
        <v>155</v>
      </c>
      <c r="BE184" s="195">
        <f>IF(N184="základní",J184,0)</f>
        <v>0</v>
      </c>
      <c r="BF184" s="195">
        <f>IF(N184="snížená",J184,0)</f>
        <v>0</v>
      </c>
      <c r="BG184" s="195">
        <f>IF(N184="zákl. přenesená",J184,0)</f>
        <v>0</v>
      </c>
      <c r="BH184" s="195">
        <f>IF(N184="sníž. přenesená",J184,0)</f>
        <v>0</v>
      </c>
      <c r="BI184" s="195">
        <f>IF(N184="nulová",J184,0)</f>
        <v>0</v>
      </c>
      <c r="BJ184" s="14" t="s">
        <v>81</v>
      </c>
      <c r="BK184" s="195">
        <f>ROUND(I184*H184,2)</f>
        <v>0</v>
      </c>
      <c r="BL184" s="14" t="s">
        <v>206</v>
      </c>
      <c r="BM184" s="194" t="s">
        <v>430</v>
      </c>
    </row>
    <row r="185" spans="1:65" s="2" customFormat="1" ht="16.5" customHeight="1">
      <c r="A185" s="31"/>
      <c r="B185" s="32"/>
      <c r="C185" s="183" t="s">
        <v>300</v>
      </c>
      <c r="D185" s="183" t="s">
        <v>157</v>
      </c>
      <c r="E185" s="184" t="s">
        <v>1845</v>
      </c>
      <c r="F185" s="185" t="s">
        <v>1846</v>
      </c>
      <c r="G185" s="186" t="s">
        <v>290</v>
      </c>
      <c r="H185" s="187">
        <v>1</v>
      </c>
      <c r="I185" s="188"/>
      <c r="J185" s="189">
        <f>ROUND(I185*H185,2)</f>
        <v>0</v>
      </c>
      <c r="K185" s="185" t="s">
        <v>1</v>
      </c>
      <c r="L185" s="36"/>
      <c r="M185" s="190" t="s">
        <v>1</v>
      </c>
      <c r="N185" s="191" t="s">
        <v>38</v>
      </c>
      <c r="O185" s="68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4" t="s">
        <v>206</v>
      </c>
      <c r="AT185" s="194" t="s">
        <v>157</v>
      </c>
      <c r="AU185" s="194" t="s">
        <v>83</v>
      </c>
      <c r="AY185" s="14" t="s">
        <v>155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14" t="s">
        <v>81</v>
      </c>
      <c r="BK185" s="195">
        <f>ROUND(I185*H185,2)</f>
        <v>0</v>
      </c>
      <c r="BL185" s="14" t="s">
        <v>206</v>
      </c>
      <c r="BM185" s="194" t="s">
        <v>436</v>
      </c>
    </row>
    <row r="186" spans="1:65" s="2" customFormat="1" ht="24.2" customHeight="1">
      <c r="A186" s="31"/>
      <c r="B186" s="32"/>
      <c r="C186" s="183" t="s">
        <v>439</v>
      </c>
      <c r="D186" s="183" t="s">
        <v>157</v>
      </c>
      <c r="E186" s="184" t="s">
        <v>1847</v>
      </c>
      <c r="F186" s="185" t="s">
        <v>1848</v>
      </c>
      <c r="G186" s="186" t="s">
        <v>290</v>
      </c>
      <c r="H186" s="187">
        <v>1</v>
      </c>
      <c r="I186" s="188"/>
      <c r="J186" s="189">
        <f>ROUND(I186*H186,2)</f>
        <v>0</v>
      </c>
      <c r="K186" s="185" t="s">
        <v>1</v>
      </c>
      <c r="L186" s="36"/>
      <c r="M186" s="190" t="s">
        <v>1</v>
      </c>
      <c r="N186" s="191" t="s">
        <v>38</v>
      </c>
      <c r="O186" s="68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4" t="s">
        <v>206</v>
      </c>
      <c r="AT186" s="194" t="s">
        <v>157</v>
      </c>
      <c r="AU186" s="194" t="s">
        <v>83</v>
      </c>
      <c r="AY186" s="14" t="s">
        <v>155</v>
      </c>
      <c r="BE186" s="195">
        <f>IF(N186="základní",J186,0)</f>
        <v>0</v>
      </c>
      <c r="BF186" s="195">
        <f>IF(N186="snížená",J186,0)</f>
        <v>0</v>
      </c>
      <c r="BG186" s="195">
        <f>IF(N186="zákl. přenesená",J186,0)</f>
        <v>0</v>
      </c>
      <c r="BH186" s="195">
        <f>IF(N186="sníž. přenesená",J186,0)</f>
        <v>0</v>
      </c>
      <c r="BI186" s="195">
        <f>IF(N186="nulová",J186,0)</f>
        <v>0</v>
      </c>
      <c r="BJ186" s="14" t="s">
        <v>81</v>
      </c>
      <c r="BK186" s="195">
        <f>ROUND(I186*H186,2)</f>
        <v>0</v>
      </c>
      <c r="BL186" s="14" t="s">
        <v>206</v>
      </c>
      <c r="BM186" s="194" t="s">
        <v>442</v>
      </c>
    </row>
    <row r="187" spans="1:65" s="2" customFormat="1" ht="29.25">
      <c r="A187" s="31"/>
      <c r="B187" s="32"/>
      <c r="C187" s="33"/>
      <c r="D187" s="201" t="s">
        <v>168</v>
      </c>
      <c r="E187" s="33"/>
      <c r="F187" s="202" t="s">
        <v>1849</v>
      </c>
      <c r="G187" s="33"/>
      <c r="H187" s="33"/>
      <c r="I187" s="198"/>
      <c r="J187" s="33"/>
      <c r="K187" s="33"/>
      <c r="L187" s="36"/>
      <c r="M187" s="199"/>
      <c r="N187" s="200"/>
      <c r="O187" s="68"/>
      <c r="P187" s="68"/>
      <c r="Q187" s="68"/>
      <c r="R187" s="68"/>
      <c r="S187" s="68"/>
      <c r="T187" s="69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T187" s="14" t="s">
        <v>168</v>
      </c>
      <c r="AU187" s="14" t="s">
        <v>83</v>
      </c>
    </row>
    <row r="188" spans="1:65" s="2" customFormat="1" ht="24.2" customHeight="1">
      <c r="A188" s="31"/>
      <c r="B188" s="32"/>
      <c r="C188" s="183" t="s">
        <v>304</v>
      </c>
      <c r="D188" s="183" t="s">
        <v>157</v>
      </c>
      <c r="E188" s="184" t="s">
        <v>1850</v>
      </c>
      <c r="F188" s="185" t="s">
        <v>1851</v>
      </c>
      <c r="G188" s="186" t="s">
        <v>290</v>
      </c>
      <c r="H188" s="187">
        <v>1</v>
      </c>
      <c r="I188" s="188"/>
      <c r="J188" s="189">
        <f>ROUND(I188*H188,2)</f>
        <v>0</v>
      </c>
      <c r="K188" s="185" t="s">
        <v>1</v>
      </c>
      <c r="L188" s="36"/>
      <c r="M188" s="190" t="s">
        <v>1</v>
      </c>
      <c r="N188" s="191" t="s">
        <v>38</v>
      </c>
      <c r="O188" s="68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4" t="s">
        <v>206</v>
      </c>
      <c r="AT188" s="194" t="s">
        <v>157</v>
      </c>
      <c r="AU188" s="194" t="s">
        <v>83</v>
      </c>
      <c r="AY188" s="14" t="s">
        <v>155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14" t="s">
        <v>81</v>
      </c>
      <c r="BK188" s="195">
        <f>ROUND(I188*H188,2)</f>
        <v>0</v>
      </c>
      <c r="BL188" s="14" t="s">
        <v>206</v>
      </c>
      <c r="BM188" s="194" t="s">
        <v>450</v>
      </c>
    </row>
    <row r="189" spans="1:65" s="2" customFormat="1" ht="24.2" customHeight="1">
      <c r="A189" s="31"/>
      <c r="B189" s="32"/>
      <c r="C189" s="183" t="s">
        <v>453</v>
      </c>
      <c r="D189" s="183" t="s">
        <v>157</v>
      </c>
      <c r="E189" s="184" t="s">
        <v>1852</v>
      </c>
      <c r="F189" s="185" t="s">
        <v>1853</v>
      </c>
      <c r="G189" s="186" t="s">
        <v>290</v>
      </c>
      <c r="H189" s="187">
        <v>4</v>
      </c>
      <c r="I189" s="188"/>
      <c r="J189" s="189">
        <f>ROUND(I189*H189,2)</f>
        <v>0</v>
      </c>
      <c r="K189" s="185" t="s">
        <v>1</v>
      </c>
      <c r="L189" s="36"/>
      <c r="M189" s="190" t="s">
        <v>1</v>
      </c>
      <c r="N189" s="191" t="s">
        <v>38</v>
      </c>
      <c r="O189" s="68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3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4" t="s">
        <v>206</v>
      </c>
      <c r="AT189" s="194" t="s">
        <v>157</v>
      </c>
      <c r="AU189" s="194" t="s">
        <v>83</v>
      </c>
      <c r="AY189" s="14" t="s">
        <v>155</v>
      </c>
      <c r="BE189" s="195">
        <f>IF(N189="základní",J189,0)</f>
        <v>0</v>
      </c>
      <c r="BF189" s="195">
        <f>IF(N189="snížená",J189,0)</f>
        <v>0</v>
      </c>
      <c r="BG189" s="195">
        <f>IF(N189="zákl. přenesená",J189,0)</f>
        <v>0</v>
      </c>
      <c r="BH189" s="195">
        <f>IF(N189="sníž. přenesená",J189,0)</f>
        <v>0</v>
      </c>
      <c r="BI189" s="195">
        <f>IF(N189="nulová",J189,0)</f>
        <v>0</v>
      </c>
      <c r="BJ189" s="14" t="s">
        <v>81</v>
      </c>
      <c r="BK189" s="195">
        <f>ROUND(I189*H189,2)</f>
        <v>0</v>
      </c>
      <c r="BL189" s="14" t="s">
        <v>206</v>
      </c>
      <c r="BM189" s="194" t="s">
        <v>456</v>
      </c>
    </row>
    <row r="190" spans="1:65" s="2" customFormat="1" ht="39">
      <c r="A190" s="31"/>
      <c r="B190" s="32"/>
      <c r="C190" s="33"/>
      <c r="D190" s="201" t="s">
        <v>168</v>
      </c>
      <c r="E190" s="33"/>
      <c r="F190" s="202" t="s">
        <v>1854</v>
      </c>
      <c r="G190" s="33"/>
      <c r="H190" s="33"/>
      <c r="I190" s="198"/>
      <c r="J190" s="33"/>
      <c r="K190" s="33"/>
      <c r="L190" s="36"/>
      <c r="M190" s="199"/>
      <c r="N190" s="200"/>
      <c r="O190" s="68"/>
      <c r="P190" s="68"/>
      <c r="Q190" s="68"/>
      <c r="R190" s="68"/>
      <c r="S190" s="68"/>
      <c r="T190" s="69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4" t="s">
        <v>168</v>
      </c>
      <c r="AU190" s="14" t="s">
        <v>83</v>
      </c>
    </row>
    <row r="191" spans="1:65" s="2" customFormat="1" ht="24.2" customHeight="1">
      <c r="A191" s="31"/>
      <c r="B191" s="32"/>
      <c r="C191" s="183" t="s">
        <v>308</v>
      </c>
      <c r="D191" s="183" t="s">
        <v>157</v>
      </c>
      <c r="E191" s="184" t="s">
        <v>1855</v>
      </c>
      <c r="F191" s="185" t="s">
        <v>1853</v>
      </c>
      <c r="G191" s="186" t="s">
        <v>290</v>
      </c>
      <c r="H191" s="187">
        <v>2</v>
      </c>
      <c r="I191" s="188"/>
      <c r="J191" s="189">
        <f>ROUND(I191*H191,2)</f>
        <v>0</v>
      </c>
      <c r="K191" s="185" t="s">
        <v>1</v>
      </c>
      <c r="L191" s="36"/>
      <c r="M191" s="190" t="s">
        <v>1</v>
      </c>
      <c r="N191" s="191" t="s">
        <v>38</v>
      </c>
      <c r="O191" s="68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3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4" t="s">
        <v>206</v>
      </c>
      <c r="AT191" s="194" t="s">
        <v>157</v>
      </c>
      <c r="AU191" s="194" t="s">
        <v>83</v>
      </c>
      <c r="AY191" s="14" t="s">
        <v>155</v>
      </c>
      <c r="BE191" s="195">
        <f>IF(N191="základní",J191,0)</f>
        <v>0</v>
      </c>
      <c r="BF191" s="195">
        <f>IF(N191="snížená",J191,0)</f>
        <v>0</v>
      </c>
      <c r="BG191" s="195">
        <f>IF(N191="zákl. přenesená",J191,0)</f>
        <v>0</v>
      </c>
      <c r="BH191" s="195">
        <f>IF(N191="sníž. přenesená",J191,0)</f>
        <v>0</v>
      </c>
      <c r="BI191" s="195">
        <f>IF(N191="nulová",J191,0)</f>
        <v>0</v>
      </c>
      <c r="BJ191" s="14" t="s">
        <v>81</v>
      </c>
      <c r="BK191" s="195">
        <f>ROUND(I191*H191,2)</f>
        <v>0</v>
      </c>
      <c r="BL191" s="14" t="s">
        <v>206</v>
      </c>
      <c r="BM191" s="194" t="s">
        <v>461</v>
      </c>
    </row>
    <row r="192" spans="1:65" s="2" customFormat="1" ht="29.25">
      <c r="A192" s="31"/>
      <c r="B192" s="32"/>
      <c r="C192" s="33"/>
      <c r="D192" s="201" t="s">
        <v>168</v>
      </c>
      <c r="E192" s="33"/>
      <c r="F192" s="202" t="s">
        <v>1856</v>
      </c>
      <c r="G192" s="33"/>
      <c r="H192" s="33"/>
      <c r="I192" s="198"/>
      <c r="J192" s="33"/>
      <c r="K192" s="33"/>
      <c r="L192" s="36"/>
      <c r="M192" s="199"/>
      <c r="N192" s="200"/>
      <c r="O192" s="68"/>
      <c r="P192" s="68"/>
      <c r="Q192" s="68"/>
      <c r="R192" s="68"/>
      <c r="S192" s="68"/>
      <c r="T192" s="69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T192" s="14" t="s">
        <v>168</v>
      </c>
      <c r="AU192" s="14" t="s">
        <v>83</v>
      </c>
    </row>
    <row r="193" spans="1:65" s="2" customFormat="1" ht="24.2" customHeight="1">
      <c r="A193" s="31"/>
      <c r="B193" s="32"/>
      <c r="C193" s="183" t="s">
        <v>463</v>
      </c>
      <c r="D193" s="183" t="s">
        <v>157</v>
      </c>
      <c r="E193" s="184" t="s">
        <v>1857</v>
      </c>
      <c r="F193" s="185" t="s">
        <v>1858</v>
      </c>
      <c r="G193" s="186" t="s">
        <v>290</v>
      </c>
      <c r="H193" s="187">
        <v>1</v>
      </c>
      <c r="I193" s="188"/>
      <c r="J193" s="189">
        <f>ROUND(I193*H193,2)</f>
        <v>0</v>
      </c>
      <c r="K193" s="185" t="s">
        <v>1</v>
      </c>
      <c r="L193" s="36"/>
      <c r="M193" s="190" t="s">
        <v>1</v>
      </c>
      <c r="N193" s="191" t="s">
        <v>38</v>
      </c>
      <c r="O193" s="68"/>
      <c r="P193" s="192">
        <f>O193*H193</f>
        <v>0</v>
      </c>
      <c r="Q193" s="192">
        <v>0</v>
      </c>
      <c r="R193" s="192">
        <f>Q193*H193</f>
        <v>0</v>
      </c>
      <c r="S193" s="192">
        <v>0</v>
      </c>
      <c r="T193" s="193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4" t="s">
        <v>206</v>
      </c>
      <c r="AT193" s="194" t="s">
        <v>157</v>
      </c>
      <c r="AU193" s="194" t="s">
        <v>83</v>
      </c>
      <c r="AY193" s="14" t="s">
        <v>155</v>
      </c>
      <c r="BE193" s="195">
        <f>IF(N193="základní",J193,0)</f>
        <v>0</v>
      </c>
      <c r="BF193" s="195">
        <f>IF(N193="snížená",J193,0)</f>
        <v>0</v>
      </c>
      <c r="BG193" s="195">
        <f>IF(N193="zákl. přenesená",J193,0)</f>
        <v>0</v>
      </c>
      <c r="BH193" s="195">
        <f>IF(N193="sníž. přenesená",J193,0)</f>
        <v>0</v>
      </c>
      <c r="BI193" s="195">
        <f>IF(N193="nulová",J193,0)</f>
        <v>0</v>
      </c>
      <c r="BJ193" s="14" t="s">
        <v>81</v>
      </c>
      <c r="BK193" s="195">
        <f>ROUND(I193*H193,2)</f>
        <v>0</v>
      </c>
      <c r="BL193" s="14" t="s">
        <v>206</v>
      </c>
      <c r="BM193" s="194" t="s">
        <v>466</v>
      </c>
    </row>
    <row r="194" spans="1:65" s="2" customFormat="1" ht="29.25">
      <c r="A194" s="31"/>
      <c r="B194" s="32"/>
      <c r="C194" s="33"/>
      <c r="D194" s="201" t="s">
        <v>168</v>
      </c>
      <c r="E194" s="33"/>
      <c r="F194" s="202" t="s">
        <v>1859</v>
      </c>
      <c r="G194" s="33"/>
      <c r="H194" s="33"/>
      <c r="I194" s="198"/>
      <c r="J194" s="33"/>
      <c r="K194" s="33"/>
      <c r="L194" s="36"/>
      <c r="M194" s="199"/>
      <c r="N194" s="200"/>
      <c r="O194" s="68"/>
      <c r="P194" s="68"/>
      <c r="Q194" s="68"/>
      <c r="R194" s="68"/>
      <c r="S194" s="68"/>
      <c r="T194" s="69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4" t="s">
        <v>168</v>
      </c>
      <c r="AU194" s="14" t="s">
        <v>83</v>
      </c>
    </row>
    <row r="195" spans="1:65" s="2" customFormat="1" ht="16.5" customHeight="1">
      <c r="A195" s="31"/>
      <c r="B195" s="32"/>
      <c r="C195" s="183" t="s">
        <v>315</v>
      </c>
      <c r="D195" s="183" t="s">
        <v>157</v>
      </c>
      <c r="E195" s="184" t="s">
        <v>1860</v>
      </c>
      <c r="F195" s="185" t="s">
        <v>1861</v>
      </c>
      <c r="G195" s="186" t="s">
        <v>290</v>
      </c>
      <c r="H195" s="187">
        <v>1</v>
      </c>
      <c r="I195" s="188"/>
      <c r="J195" s="189">
        <f>ROUND(I195*H195,2)</f>
        <v>0</v>
      </c>
      <c r="K195" s="185" t="s">
        <v>1</v>
      </c>
      <c r="L195" s="36"/>
      <c r="M195" s="190" t="s">
        <v>1</v>
      </c>
      <c r="N195" s="191" t="s">
        <v>38</v>
      </c>
      <c r="O195" s="68"/>
      <c r="P195" s="192">
        <f>O195*H195</f>
        <v>0</v>
      </c>
      <c r="Q195" s="192">
        <v>0</v>
      </c>
      <c r="R195" s="192">
        <f>Q195*H195</f>
        <v>0</v>
      </c>
      <c r="S195" s="192">
        <v>0</v>
      </c>
      <c r="T195" s="193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4" t="s">
        <v>206</v>
      </c>
      <c r="AT195" s="194" t="s">
        <v>157</v>
      </c>
      <c r="AU195" s="194" t="s">
        <v>83</v>
      </c>
      <c r="AY195" s="14" t="s">
        <v>155</v>
      </c>
      <c r="BE195" s="195">
        <f>IF(N195="základní",J195,0)</f>
        <v>0</v>
      </c>
      <c r="BF195" s="195">
        <f>IF(N195="snížená",J195,0)</f>
        <v>0</v>
      </c>
      <c r="BG195" s="195">
        <f>IF(N195="zákl. přenesená",J195,0)</f>
        <v>0</v>
      </c>
      <c r="BH195" s="195">
        <f>IF(N195="sníž. přenesená",J195,0)</f>
        <v>0</v>
      </c>
      <c r="BI195" s="195">
        <f>IF(N195="nulová",J195,0)</f>
        <v>0</v>
      </c>
      <c r="BJ195" s="14" t="s">
        <v>81</v>
      </c>
      <c r="BK195" s="195">
        <f>ROUND(I195*H195,2)</f>
        <v>0</v>
      </c>
      <c r="BL195" s="14" t="s">
        <v>206</v>
      </c>
      <c r="BM195" s="194" t="s">
        <v>470</v>
      </c>
    </row>
    <row r="196" spans="1:65" s="2" customFormat="1" ht="24.2" customHeight="1">
      <c r="A196" s="31"/>
      <c r="B196" s="32"/>
      <c r="C196" s="183" t="s">
        <v>475</v>
      </c>
      <c r="D196" s="183" t="s">
        <v>157</v>
      </c>
      <c r="E196" s="184" t="s">
        <v>1862</v>
      </c>
      <c r="F196" s="185" t="s">
        <v>1863</v>
      </c>
      <c r="G196" s="186" t="s">
        <v>290</v>
      </c>
      <c r="H196" s="187">
        <v>1</v>
      </c>
      <c r="I196" s="188"/>
      <c r="J196" s="189">
        <f>ROUND(I196*H196,2)</f>
        <v>0</v>
      </c>
      <c r="K196" s="185" t="s">
        <v>1</v>
      </c>
      <c r="L196" s="36"/>
      <c r="M196" s="190" t="s">
        <v>1</v>
      </c>
      <c r="N196" s="191" t="s">
        <v>38</v>
      </c>
      <c r="O196" s="68"/>
      <c r="P196" s="192">
        <f>O196*H196</f>
        <v>0</v>
      </c>
      <c r="Q196" s="192">
        <v>0</v>
      </c>
      <c r="R196" s="192">
        <f>Q196*H196</f>
        <v>0</v>
      </c>
      <c r="S196" s="192">
        <v>0</v>
      </c>
      <c r="T196" s="193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4" t="s">
        <v>206</v>
      </c>
      <c r="AT196" s="194" t="s">
        <v>157</v>
      </c>
      <c r="AU196" s="194" t="s">
        <v>83</v>
      </c>
      <c r="AY196" s="14" t="s">
        <v>155</v>
      </c>
      <c r="BE196" s="195">
        <f>IF(N196="základní",J196,0)</f>
        <v>0</v>
      </c>
      <c r="BF196" s="195">
        <f>IF(N196="snížená",J196,0)</f>
        <v>0</v>
      </c>
      <c r="BG196" s="195">
        <f>IF(N196="zákl. přenesená",J196,0)</f>
        <v>0</v>
      </c>
      <c r="BH196" s="195">
        <f>IF(N196="sníž. přenesená",J196,0)</f>
        <v>0</v>
      </c>
      <c r="BI196" s="195">
        <f>IF(N196="nulová",J196,0)</f>
        <v>0</v>
      </c>
      <c r="BJ196" s="14" t="s">
        <v>81</v>
      </c>
      <c r="BK196" s="195">
        <f>ROUND(I196*H196,2)</f>
        <v>0</v>
      </c>
      <c r="BL196" s="14" t="s">
        <v>206</v>
      </c>
      <c r="BM196" s="194" t="s">
        <v>478</v>
      </c>
    </row>
    <row r="197" spans="1:65" s="2" customFormat="1" ht="29.25">
      <c r="A197" s="31"/>
      <c r="B197" s="32"/>
      <c r="C197" s="33"/>
      <c r="D197" s="201" t="s">
        <v>168</v>
      </c>
      <c r="E197" s="33"/>
      <c r="F197" s="202" t="s">
        <v>1864</v>
      </c>
      <c r="G197" s="33"/>
      <c r="H197" s="33"/>
      <c r="I197" s="198"/>
      <c r="J197" s="33"/>
      <c r="K197" s="33"/>
      <c r="L197" s="36"/>
      <c r="M197" s="199"/>
      <c r="N197" s="200"/>
      <c r="O197" s="68"/>
      <c r="P197" s="68"/>
      <c r="Q197" s="68"/>
      <c r="R197" s="68"/>
      <c r="S197" s="68"/>
      <c r="T197" s="69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T197" s="14" t="s">
        <v>168</v>
      </c>
      <c r="AU197" s="14" t="s">
        <v>83</v>
      </c>
    </row>
    <row r="198" spans="1:65" s="12" customFormat="1" ht="25.9" customHeight="1">
      <c r="B198" s="167"/>
      <c r="C198" s="168"/>
      <c r="D198" s="169" t="s">
        <v>72</v>
      </c>
      <c r="E198" s="170" t="s">
        <v>431</v>
      </c>
      <c r="F198" s="170" t="s">
        <v>432</v>
      </c>
      <c r="G198" s="168"/>
      <c r="H198" s="168"/>
      <c r="I198" s="171"/>
      <c r="J198" s="172">
        <f>BK198</f>
        <v>0</v>
      </c>
      <c r="K198" s="168"/>
      <c r="L198" s="173"/>
      <c r="M198" s="174"/>
      <c r="N198" s="175"/>
      <c r="O198" s="175"/>
      <c r="P198" s="176">
        <f>SUM(P199:P200)</f>
        <v>0</v>
      </c>
      <c r="Q198" s="175"/>
      <c r="R198" s="176">
        <f>SUM(R199:R200)</f>
        <v>0</v>
      </c>
      <c r="S198" s="175"/>
      <c r="T198" s="177">
        <f>SUM(T199:T200)</f>
        <v>0</v>
      </c>
      <c r="AR198" s="178" t="s">
        <v>162</v>
      </c>
      <c r="AT198" s="179" t="s">
        <v>72</v>
      </c>
      <c r="AU198" s="179" t="s">
        <v>73</v>
      </c>
      <c r="AY198" s="178" t="s">
        <v>155</v>
      </c>
      <c r="BK198" s="180">
        <f>SUM(BK199:BK200)</f>
        <v>0</v>
      </c>
    </row>
    <row r="199" spans="1:65" s="2" customFormat="1" ht="24.2" customHeight="1">
      <c r="A199" s="31"/>
      <c r="B199" s="32"/>
      <c r="C199" s="183" t="s">
        <v>321</v>
      </c>
      <c r="D199" s="183" t="s">
        <v>157</v>
      </c>
      <c r="E199" s="184" t="s">
        <v>440</v>
      </c>
      <c r="F199" s="185" t="s">
        <v>441</v>
      </c>
      <c r="G199" s="186" t="s">
        <v>188</v>
      </c>
      <c r="H199" s="187">
        <v>50</v>
      </c>
      <c r="I199" s="188"/>
      <c r="J199" s="189">
        <f>ROUND(I199*H199,2)</f>
        <v>0</v>
      </c>
      <c r="K199" s="185" t="s">
        <v>161</v>
      </c>
      <c r="L199" s="36"/>
      <c r="M199" s="190" t="s">
        <v>1</v>
      </c>
      <c r="N199" s="191" t="s">
        <v>38</v>
      </c>
      <c r="O199" s="68"/>
      <c r="P199" s="192">
        <f>O199*H199</f>
        <v>0</v>
      </c>
      <c r="Q199" s="192">
        <v>0</v>
      </c>
      <c r="R199" s="192">
        <f>Q199*H199</f>
        <v>0</v>
      </c>
      <c r="S199" s="192">
        <v>0</v>
      </c>
      <c r="T199" s="193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4" t="s">
        <v>435</v>
      </c>
      <c r="AT199" s="194" t="s">
        <v>157</v>
      </c>
      <c r="AU199" s="194" t="s">
        <v>81</v>
      </c>
      <c r="AY199" s="14" t="s">
        <v>155</v>
      </c>
      <c r="BE199" s="195">
        <f>IF(N199="základní",J199,0)</f>
        <v>0</v>
      </c>
      <c r="BF199" s="195">
        <f>IF(N199="snížená",J199,0)</f>
        <v>0</v>
      </c>
      <c r="BG199" s="195">
        <f>IF(N199="zákl. přenesená",J199,0)</f>
        <v>0</v>
      </c>
      <c r="BH199" s="195">
        <f>IF(N199="sníž. přenesená",J199,0)</f>
        <v>0</v>
      </c>
      <c r="BI199" s="195">
        <f>IF(N199="nulová",J199,0)</f>
        <v>0</v>
      </c>
      <c r="BJ199" s="14" t="s">
        <v>81</v>
      </c>
      <c r="BK199" s="195">
        <f>ROUND(I199*H199,2)</f>
        <v>0</v>
      </c>
      <c r="BL199" s="14" t="s">
        <v>435</v>
      </c>
      <c r="BM199" s="194" t="s">
        <v>482</v>
      </c>
    </row>
    <row r="200" spans="1:65" s="2" customFormat="1">
      <c r="A200" s="31"/>
      <c r="B200" s="32"/>
      <c r="C200" s="33"/>
      <c r="D200" s="196" t="s">
        <v>163</v>
      </c>
      <c r="E200" s="33"/>
      <c r="F200" s="197" t="s">
        <v>443</v>
      </c>
      <c r="G200" s="33"/>
      <c r="H200" s="33"/>
      <c r="I200" s="198"/>
      <c r="J200" s="33"/>
      <c r="K200" s="33"/>
      <c r="L200" s="36"/>
      <c r="M200" s="213"/>
      <c r="N200" s="214"/>
      <c r="O200" s="215"/>
      <c r="P200" s="215"/>
      <c r="Q200" s="215"/>
      <c r="R200" s="215"/>
      <c r="S200" s="215"/>
      <c r="T200" s="216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4" t="s">
        <v>163</v>
      </c>
      <c r="AU200" s="14" t="s">
        <v>81</v>
      </c>
    </row>
    <row r="201" spans="1:65" s="2" customFormat="1" ht="6.95" customHeight="1">
      <c r="A201" s="31"/>
      <c r="B201" s="51"/>
      <c r="C201" s="52"/>
      <c r="D201" s="52"/>
      <c r="E201" s="52"/>
      <c r="F201" s="52"/>
      <c r="G201" s="52"/>
      <c r="H201" s="52"/>
      <c r="I201" s="52"/>
      <c r="J201" s="52"/>
      <c r="K201" s="52"/>
      <c r="L201" s="36"/>
      <c r="M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</row>
  </sheetData>
  <sheetProtection algorithmName="SHA-512" hashValue="0p2h6wfvcPp7ZsEzryLoLT1mbq/6e/wLLJekMYAwXANHZ+eYzqzq1p2erHfPYHiSeVX8LQurrkMOwbVSFzV0tw==" saltValue="T7eQv7FjpyhGq45s6QO89w==" spinCount="100000" sheet="1" objects="1" scenarios="1" formatColumns="0" formatRows="0" autoFilter="0"/>
  <autoFilter ref="C118:K200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3" r:id="rId1"/>
    <hyperlink ref="F200" r:id="rId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29</vt:i4>
      </vt:variant>
    </vt:vector>
  </HeadingPairs>
  <TitlesOfParts>
    <vt:vector size="44" baseType="lpstr">
      <vt:lpstr>Rekapitulace stavby</vt:lpstr>
      <vt:lpstr>InO 01-D1.1 - Pripojka ho...</vt:lpstr>
      <vt:lpstr>InO 01-D1.2 - Pripojka ho...</vt:lpstr>
      <vt:lpstr>InO 02-D2.1 - Horkovodní...</vt:lpstr>
      <vt:lpstr>InO 02-D2.2 - Horkovodni...</vt:lpstr>
      <vt:lpstr>InO-PS-SO - VRN</vt:lpstr>
      <vt:lpstr>PS 01 - HVS - Strojní část</vt:lpstr>
      <vt:lpstr>PS 01.2 - HVS - Elektročást</vt:lpstr>
      <vt:lpstr>PS 01.3 - HVS - MaR</vt:lpstr>
      <vt:lpstr>PS 02.1 - Oddělovací stan...</vt:lpstr>
      <vt:lpstr>PS 02.2 - Oddělovací stan...</vt:lpstr>
      <vt:lpstr>PS 02.4 - Oddělovací stan...</vt:lpstr>
      <vt:lpstr>PS 04 - Demontáže</vt:lpstr>
      <vt:lpstr>SO 01 - HVS - Stavební část</vt:lpstr>
      <vt:lpstr>OST</vt:lpstr>
      <vt:lpstr>'InO 01-D1.1 - Pripojka ho...'!Názvy_tisku</vt:lpstr>
      <vt:lpstr>'InO 01-D1.2 - Pripojka ho...'!Názvy_tisku</vt:lpstr>
      <vt:lpstr>'InO 02-D2.1 - Horkovodní...'!Názvy_tisku</vt:lpstr>
      <vt:lpstr>'InO 02-D2.2 - Horkovodni...'!Názvy_tisku</vt:lpstr>
      <vt:lpstr>'InO-PS-SO - VRN'!Názvy_tisku</vt:lpstr>
      <vt:lpstr>'PS 01 - HVS - Strojní část'!Názvy_tisku</vt:lpstr>
      <vt:lpstr>'PS 01.2 - HVS - Elektročást'!Názvy_tisku</vt:lpstr>
      <vt:lpstr>'PS 01.3 - HVS - MaR'!Názvy_tisku</vt:lpstr>
      <vt:lpstr>'PS 02.1 - Oddělovací stan...'!Názvy_tisku</vt:lpstr>
      <vt:lpstr>'PS 02.2 - Oddělovací stan...'!Názvy_tisku</vt:lpstr>
      <vt:lpstr>'PS 02.4 - Oddělovací stan...'!Názvy_tisku</vt:lpstr>
      <vt:lpstr>'PS 04 - Demontáže'!Názvy_tisku</vt:lpstr>
      <vt:lpstr>'Rekapitulace stavby'!Názvy_tisku</vt:lpstr>
      <vt:lpstr>'SO 01 - HVS - Stavební část'!Názvy_tisku</vt:lpstr>
      <vt:lpstr>'InO 01-D1.1 - Pripojka ho...'!Oblast_tisku</vt:lpstr>
      <vt:lpstr>'InO 01-D1.2 - Pripojka ho...'!Oblast_tisku</vt:lpstr>
      <vt:lpstr>'InO 02-D2.1 - Horkovodní...'!Oblast_tisku</vt:lpstr>
      <vt:lpstr>'InO 02-D2.2 - Horkovodni...'!Oblast_tisku</vt:lpstr>
      <vt:lpstr>'InO-PS-SO - VRN'!Oblast_tisku</vt:lpstr>
      <vt:lpstr>'PS 01 - HVS - Strojní část'!Oblast_tisku</vt:lpstr>
      <vt:lpstr>'PS 01.2 - HVS - Elektročást'!Oblast_tisku</vt:lpstr>
      <vt:lpstr>'PS 01.3 - HVS - MaR'!Oblast_tisku</vt:lpstr>
      <vt:lpstr>'PS 02.1 - Oddělovací stan...'!Oblast_tisku</vt:lpstr>
      <vt:lpstr>'PS 02.2 - Oddělovací stan...'!Oblast_tisku</vt:lpstr>
      <vt:lpstr>'PS 02.4 - Oddělovací stan...'!Oblast_tisku</vt:lpstr>
      <vt:lpstr>'PS 04 - Demontáže'!Oblast_tisku</vt:lpstr>
      <vt:lpstr>'Rekapitulace stavby'!Oblast_tisku</vt:lpstr>
      <vt:lpstr>'SO 01 - HVS - Stavební část'!Oblast_tisku</vt:lpstr>
      <vt:lpstr>OST!Ostatní_přímé_náklady_rekapitulace_stavby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Benešovský Michal</dc:creator>
  <cp:lastModifiedBy>Benešovský Michal</cp:lastModifiedBy>
  <dcterms:created xsi:type="dcterms:W3CDTF">2024-06-25T07:18:25Z</dcterms:created>
  <dcterms:modified xsi:type="dcterms:W3CDTF">2024-08-21T06:39:56Z</dcterms:modified>
</cp:coreProperties>
</file>