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Vodovod a kanalizace" sheetId="2" r:id="rId2"/>
    <sheet name="02 - VRN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'01 - Vodovod a kanalizace'!$C$121:$K$205</definedName>
    <definedName name="_xlnm.Print_Area" localSheetId="1">'01 - Vodovod a kanalizace'!$C$4:$J$76,'01 - Vodovod a kanalizace'!$C$82:$J$103,'01 - Vodovod a kanalizace'!$C$109:$J$205</definedName>
    <definedName name="_xlnm.Print_Titles" localSheetId="1">'01 - Vodovod a kanalizace'!$121:$121</definedName>
    <definedName name="_xlnm._FilterDatabase" localSheetId="2" hidden="1">'02 - VRN'!$C$116:$K$137</definedName>
    <definedName name="_xlnm.Print_Area" localSheetId="2">'02 - VRN'!$C$4:$J$76,'02 - VRN'!$C$82:$J$98,'02 - VRN'!$C$104:$J$137</definedName>
    <definedName name="_xlnm.Print_Titles" localSheetId="2">'02 - VRN'!$116:$116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F111"/>
  <c r="E109"/>
  <c r="F89"/>
  <c r="E87"/>
  <c r="J24"/>
  <c r="E24"/>
  <c r="J114"/>
  <c r="J23"/>
  <c r="J21"/>
  <c r="E21"/>
  <c r="J113"/>
  <c r="J20"/>
  <c r="J18"/>
  <c r="E18"/>
  <c r="F92"/>
  <c r="J17"/>
  <c r="J15"/>
  <c r="E15"/>
  <c r="F113"/>
  <c r="J14"/>
  <c r="J12"/>
  <c r="J111"/>
  <c r="E7"/>
  <c r="E107"/>
  <c i="2" r="J37"/>
  <c r="J36"/>
  <c i="1" r="AY95"/>
  <c i="2" r="J35"/>
  <c i="1" r="AX95"/>
  <c i="2"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F116"/>
  <c r="E114"/>
  <c r="F89"/>
  <c r="E87"/>
  <c r="J24"/>
  <c r="E24"/>
  <c r="J119"/>
  <c r="J23"/>
  <c r="J21"/>
  <c r="E21"/>
  <c r="J118"/>
  <c r="J20"/>
  <c r="J18"/>
  <c r="E18"/>
  <c r="F119"/>
  <c r="J17"/>
  <c r="J15"/>
  <c r="E15"/>
  <c r="F118"/>
  <c r="J14"/>
  <c r="J12"/>
  <c r="J116"/>
  <c r="E7"/>
  <c r="E85"/>
  <c i="1" r="L90"/>
  <c r="AM90"/>
  <c r="AM89"/>
  <c r="L89"/>
  <c r="AM87"/>
  <c r="L87"/>
  <c r="L85"/>
  <c r="L84"/>
  <c i="2" r="BK205"/>
  <c r="BK199"/>
  <c r="BK196"/>
  <c r="J189"/>
  <c r="BK183"/>
  <c r="J179"/>
  <c r="J198"/>
  <c r="J184"/>
  <c r="J143"/>
  <c r="BK141"/>
  <c r="BK156"/>
  <c r="BK163"/>
  <c r="J158"/>
  <c r="J202"/>
  <c r="BK200"/>
  <c r="J194"/>
  <c r="BK176"/>
  <c r="J169"/>
  <c r="BK165"/>
  <c r="J161"/>
  <c r="BK151"/>
  <c r="BK143"/>
  <c r="J136"/>
  <c r="BK129"/>
  <c r="J183"/>
  <c r="BK179"/>
  <c r="J156"/>
  <c r="J173"/>
  <c r="J153"/>
  <c r="BK125"/>
  <c r="J155"/>
  <c r="BK146"/>
  <c r="J133"/>
  <c r="J129"/>
  <c i="3" r="BK134"/>
  <c r="J130"/>
  <c r="BK127"/>
  <c r="J120"/>
  <c r="BK123"/>
  <c r="J121"/>
  <c r="J123"/>
  <c r="BK133"/>
  <c i="2" r="J201"/>
  <c r="J190"/>
  <c r="BK175"/>
  <c r="BK190"/>
  <c r="J126"/>
  <c r="BK161"/>
  <c r="BK201"/>
  <c r="J191"/>
  <c r="J170"/>
  <c r="BK164"/>
  <c r="J147"/>
  <c r="J131"/>
  <c r="J159"/>
  <c r="BK148"/>
  <c r="J151"/>
  <c r="BK135"/>
  <c r="J127"/>
  <c i="3" r="BK129"/>
  <c r="J127"/>
  <c i="2" r="J205"/>
  <c r="BK198"/>
  <c r="J181"/>
  <c r="J178"/>
  <c r="BK136"/>
  <c r="BK173"/>
  <c r="J140"/>
  <c r="J199"/>
  <c r="BK172"/>
  <c r="J167"/>
  <c r="BK155"/>
  <c r="BK132"/>
  <c r="BK177"/>
  <c r="J164"/>
  <c r="J171"/>
  <c r="BK144"/>
  <c r="BK127"/>
  <c i="3" r="J133"/>
  <c r="J135"/>
  <c r="BK132"/>
  <c i="2" r="BK153"/>
  <c r="BK126"/>
  <c r="J145"/>
  <c r="BK192"/>
  <c r="J165"/>
  <c r="J146"/>
  <c r="BK134"/>
  <c r="J182"/>
  <c r="BK167"/>
  <c r="BK140"/>
  <c r="J138"/>
  <c r="J125"/>
  <c i="3" r="J126"/>
  <c r="J137"/>
  <c r="J131"/>
  <c r="J129"/>
  <c r="BK120"/>
  <c r="J119"/>
  <c i="2" r="J200"/>
  <c r="BK188"/>
  <c r="BK174"/>
  <c r="J175"/>
  <c r="J177"/>
  <c r="BK159"/>
  <c r="BK197"/>
  <c r="BK170"/>
  <c r="BK204"/>
  <c r="BK194"/>
  <c r="J180"/>
  <c r="J197"/>
  <c r="J128"/>
  <c r="J168"/>
  <c r="BK131"/>
  <c r="BK178"/>
  <c r="BK168"/>
  <c r="J149"/>
  <c r="BK133"/>
  <c r="BK181"/>
  <c r="J176"/>
  <c r="BK138"/>
  <c i="3" r="J132"/>
  <c r="J128"/>
  <c r="J125"/>
  <c i="2" r="BK202"/>
  <c r="J186"/>
  <c r="J204"/>
  <c r="BK142"/>
  <c r="BK182"/>
  <c r="J132"/>
  <c r="BK189"/>
  <c r="BK169"/>
  <c r="BK160"/>
  <c r="J135"/>
  <c r="BK128"/>
  <c r="BK184"/>
  <c r="J160"/>
  <c r="BK137"/>
  <c r="J134"/>
  <c i="3" r="BK126"/>
  <c r="BK137"/>
  <c r="J124"/>
  <c i="2" r="J172"/>
  <c r="BK145"/>
  <c i="3" r="J134"/>
  <c r="BK124"/>
  <c r="BK135"/>
  <c r="J122"/>
  <c r="BK136"/>
  <c r="BK122"/>
  <c i="2" r="J192"/>
  <c r="BK149"/>
  <c r="J196"/>
  <c r="BK171"/>
  <c r="J166"/>
  <c r="J142"/>
  <c r="J188"/>
  <c r="BK158"/>
  <c r="J141"/>
  <c r="J148"/>
  <c r="J130"/>
  <c i="3" r="BK128"/>
  <c r="BK119"/>
  <c r="BK131"/>
  <c r="BK130"/>
  <c i="2" r="BK191"/>
  <c r="BK166"/>
  <c r="BK186"/>
  <c r="J163"/>
  <c r="J144"/>
  <c r="J137"/>
  <c r="BK130"/>
  <c r="BK180"/>
  <c r="J174"/>
  <c r="BK147"/>
  <c i="1" r="AS94"/>
  <c i="3" r="J136"/>
  <c r="BK125"/>
  <c r="BK121"/>
  <c i="2" l="1" r="BK124"/>
  <c r="R139"/>
  <c r="R150"/>
  <c r="R124"/>
  <c r="T139"/>
  <c r="P193"/>
  <c r="P185"/>
  <c r="BK150"/>
  <c r="J150"/>
  <c r="J100"/>
  <c r="BK193"/>
  <c r="BK185"/>
  <c r="J185"/>
  <c r="J101"/>
  <c i="3" r="BK118"/>
  <c r="J118"/>
  <c r="J97"/>
  <c i="2" r="T124"/>
  <c r="P139"/>
  <c r="T150"/>
  <c r="R193"/>
  <c r="R185"/>
  <c i="3" r="P118"/>
  <c r="P117"/>
  <c i="1" r="AU96"/>
  <c i="3" r="R118"/>
  <c r="R117"/>
  <c i="2" r="P124"/>
  <c r="BK139"/>
  <c r="J139"/>
  <c r="J99"/>
  <c r="P150"/>
  <c r="T193"/>
  <c r="T185"/>
  <c i="3" r="T118"/>
  <c r="T117"/>
  <c i="2" r="J124"/>
  <c r="J98"/>
  <c i="3" r="BE119"/>
  <c r="BE120"/>
  <c r="BE124"/>
  <c r="J92"/>
  <c r="F114"/>
  <c r="BE131"/>
  <c r="J89"/>
  <c r="BE128"/>
  <c r="BE129"/>
  <c r="J91"/>
  <c r="BE125"/>
  <c r="BE134"/>
  <c r="E85"/>
  <c r="BE121"/>
  <c i="2" r="J193"/>
  <c r="J102"/>
  <c i="3" r="F91"/>
  <c r="BE122"/>
  <c r="BE123"/>
  <c r="BE126"/>
  <c r="BE130"/>
  <c r="BE132"/>
  <c r="BE133"/>
  <c r="BE135"/>
  <c r="BE136"/>
  <c r="BE127"/>
  <c r="BE137"/>
  <c i="2" r="BE159"/>
  <c r="F92"/>
  <c r="J91"/>
  <c r="BE125"/>
  <c r="BE126"/>
  <c r="BE128"/>
  <c r="BE129"/>
  <c r="BE133"/>
  <c r="BE135"/>
  <c r="BE142"/>
  <c r="J89"/>
  <c r="E112"/>
  <c r="BE141"/>
  <c r="F91"/>
  <c r="BE130"/>
  <c r="BE144"/>
  <c r="BE149"/>
  <c r="BE164"/>
  <c r="BE169"/>
  <c r="BE179"/>
  <c r="BE188"/>
  <c r="BE155"/>
  <c r="BE160"/>
  <c r="BE161"/>
  <c r="BE173"/>
  <c r="BE176"/>
  <c r="J92"/>
  <c r="BE137"/>
  <c r="BE138"/>
  <c r="BE140"/>
  <c r="BE143"/>
  <c r="BE145"/>
  <c r="BE151"/>
  <c r="BE153"/>
  <c r="BE163"/>
  <c r="BE165"/>
  <c r="BE166"/>
  <c r="BE171"/>
  <c r="BE172"/>
  <c r="BE175"/>
  <c r="BE182"/>
  <c r="BE194"/>
  <c r="BE199"/>
  <c r="BE134"/>
  <c r="BE146"/>
  <c r="BE167"/>
  <c r="BE168"/>
  <c r="BE170"/>
  <c r="BE174"/>
  <c r="BE183"/>
  <c r="BE191"/>
  <c r="BE127"/>
  <c r="BE131"/>
  <c r="BE132"/>
  <c r="BE136"/>
  <c r="BE158"/>
  <c r="BE181"/>
  <c r="BE192"/>
  <c r="BE147"/>
  <c r="BE148"/>
  <c r="BE156"/>
  <c r="BE177"/>
  <c r="BE180"/>
  <c r="BE186"/>
  <c r="BE196"/>
  <c r="BE178"/>
  <c r="BE184"/>
  <c r="BE189"/>
  <c r="BE190"/>
  <c r="BE197"/>
  <c r="BE198"/>
  <c r="BE200"/>
  <c r="BE201"/>
  <c r="BE202"/>
  <c r="BE204"/>
  <c r="BE205"/>
  <c r="F34"/>
  <c i="1" r="BA95"/>
  <c i="3" r="F34"/>
  <c i="1" r="BA96"/>
  <c i="2" r="F36"/>
  <c i="1" r="BC95"/>
  <c i="3" r="J34"/>
  <c i="1" r="AW96"/>
  <c i="2" r="J34"/>
  <c i="1" r="AW95"/>
  <c i="3" r="F35"/>
  <c i="1" r="BB96"/>
  <c i="3" r="F37"/>
  <c i="1" r="BD96"/>
  <c i="2" r="F35"/>
  <c i="1" r="BB95"/>
  <c i="2" r="F37"/>
  <c i="1" r="BD95"/>
  <c i="3" r="F36"/>
  <c i="1" r="BC96"/>
  <c i="2" l="1" r="R123"/>
  <c r="R122"/>
  <c r="P123"/>
  <c r="P122"/>
  <c i="1" r="AU95"/>
  <c i="2" r="T123"/>
  <c r="T122"/>
  <c r="BK123"/>
  <c r="BK122"/>
  <c r="J122"/>
  <c r="J96"/>
  <c i="3" r="BK117"/>
  <c r="J117"/>
  <c r="J96"/>
  <c i="1" r="AU94"/>
  <c r="BD94"/>
  <c r="W33"/>
  <c r="BC94"/>
  <c r="W32"/>
  <c r="BB94"/>
  <c r="W31"/>
  <c i="3" r="F33"/>
  <c i="1" r="AZ96"/>
  <c i="2" r="F33"/>
  <c i="1" r="AZ95"/>
  <c i="2" r="J33"/>
  <c i="1" r="AV95"/>
  <c r="AT95"/>
  <c r="BA94"/>
  <c r="W30"/>
  <c i="3" r="J33"/>
  <c i="1" r="AV96"/>
  <c r="AT96"/>
  <c i="2" l="1" r="J123"/>
  <c r="J97"/>
  <c i="3" r="J30"/>
  <c i="1" r="AG96"/>
  <c i="2" r="J30"/>
  <c i="1" r="AG95"/>
  <c r="AZ94"/>
  <c r="AV94"/>
  <c r="AK29"/>
  <c r="AY94"/>
  <c r="AW94"/>
  <c r="AK30"/>
  <c r="AX94"/>
  <c i="3" l="1" r="J39"/>
  <c i="2" r="J39"/>
  <c i="1" r="AN95"/>
  <c r="AN96"/>
  <c r="AG94"/>
  <c r="AK26"/>
  <c r="AK35"/>
  <c r="AT94"/>
  <c r="W29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<sst xmlns="http://schemas.openxmlformats.org/spreadsheetml/2006/main">
  <si>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</si>
  <si>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</si>
  <si>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</si>
  <si>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</si>
  <si>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</si>
  <si>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{bfd31a15-d2e9-49c3-aab0-e9278f94ee88}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</si>
  <si>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</si>
  <si>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</si>
  <si>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</si>
  <si>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</si>
  <si>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</si>
  <si>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</si>
  <si>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</si>
  <si>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</si>
  <si>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24_04_2024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</si>
  <si>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</si>
  <si>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</si>
  <si>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Smidary_Obytný soubor RD</t>
  </si>
  <si>
    <t>KSO:</t>
  </si>
  <si>
    <t>CC-CZ:</t>
  </si>
  <si>
    <t>Místo:</t>
  </si>
  <si>
    <t xml:space="preserve"> </t>
  </si>
  <si>
    <t>Datum:</t>
  </si>
  <si>
    <t>23. 4. 2024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</si>
  <si>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</si>
  <si>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</si>
  <si>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</si>
  <si>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</si>
  <si>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</si>
  <si>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</si>
  <si>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</si>
  <si>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</si>
  <si>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</si>
  <si>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</si>
  <si>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</si>
  <si>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</si>
  <si>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</si>
  <si>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</si>
  <si>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</si>
  <si>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</si>
  <si>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</si>
  <si>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</si>
  <si>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</si>
  <si>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</si>
  <si>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</si>
  <si>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</si>
  <si>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</si>
  <si>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</si>
  <si>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</si>
  <si>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</si>
  <si>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</si>
  <si>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</si>
  <si>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</si>
  <si>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</si>
  <si>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</si>
  <si>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</si>
  <si>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</si>
  <si>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</si>
  <si>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</si>
  <si>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</si>
  <si>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</si>
  <si>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</si>
  <si>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</si>
  <si>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</si>
  <si>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</si>
  <si>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</si>
  <si>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</si>
  <si>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</si>
  <si>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</si>
  <si>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</si>
  <si>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</si>
  <si>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</si>
  <si>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</si>
  <si>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</si>
  <si>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</si>
  <si>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</si>
  <si>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</si>
  <si>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</si>
  <si>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</si>
  <si>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Vodovod a kanalizace</t>
  </si>
  <si>
    <t>STA</t>
  </si>
  <si>
    <t>1</t>
  </si>
  <si>
    <t>{351e3c59-d272-488f-8597-b141c41e8f18}</t>
  </si>
  <si>
    <t>2</t>
  </si>
  <si>
    <t>02</t>
  </si>
  <si>
    <t>VRN</t>
  </si>
  <si>
    <t>{2ec258c6-8c14-486c-81fc-58faa10e0414}</t>
  </si>
  <si>
    <t>KRYCÍ LIST SOUPISU PRACÍ</t>
  </si>
  <si>
    <t>Objekt:</t>
  </si>
  <si>
    <t>01 - Vodovod a kanalizace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</si>
  <si>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</si>
  <si>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</si>
  <si>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</si>
  <si>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</si>
  <si>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</si>
  <si>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</si>
  <si>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</si>
  <si>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</si>
  <si>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8 - Vodovodní přípojky</t>
  </si>
  <si>
    <t xml:space="preserve">    9 - Kanalizace splašková</t>
  </si>
  <si>
    <t xml:space="preserve">      10 - Kanalizace dešťová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</si>
  <si>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</si>
  <si>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</si>
  <si>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</si>
  <si>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</si>
  <si>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</si>
  <si>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</si>
  <si>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</si>
  <si>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</si>
  <si>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</si>
  <si>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</si>
  <si>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</si>
  <si>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</si>
  <si>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</si>
  <si>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</si>
  <si>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</si>
  <si>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</si>
  <si>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</si>
  <si>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</si>
  <si>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113106023</t>
  </si>
  <si>
    <t>Rozebrání dlažeb a dílců při překopech inženýrských sítí s přemístěním hmot na skládku na vzdálenost do 3 m nebo s naložením na dopravní prostředek ručně komunikací pro pěší s ložem z kameniva nebo živice a s výplní spár ze zámkové dlažby</t>
  </si>
  <si>
    <t>m2</t>
  </si>
  <si>
    <t>4</t>
  </si>
  <si>
    <t>-1383013528</t>
  </si>
  <si>
    <t>596211112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</si>
  <si>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</t>
  </si>
  <si>
    <t>1945419861</t>
  </si>
  <si>
    <t>3</t>
  </si>
  <si>
    <t>132354206</t>
  </si>
  <si>
    <t>Hloubení zapažených rýh š do 2000 mm v hornině třídy těžitelnosti II skupiny 4 objem do 5000 m3</t>
  </si>
  <si>
    <t>m3</t>
  </si>
  <si>
    <t>-154214257</t>
  </si>
  <si>
    <t>122702119</t>
  </si>
  <si>
    <t>Odkopávky a prokopávky výsypek Příplatek k cenám za lepivost zemin</t>
  </si>
  <si>
    <t>471700938</t>
  </si>
  <si>
    <t>5</t>
  </si>
  <si>
    <t>162751137</t>
  </si>
  <si>
    <t>Vodorovné přemístění výkopku nebo sypaniny po suchu na obvyklém dopravním prostředku, avšak se složením bez rozhrnutí z horniny třídy těžitelnosti II na vzdálenost skupiny 4 a 5 na vzdálenost přes 9 000 do 10 000 m</t>
  </si>
  <si>
    <t>1996635403</t>
  </si>
  <si>
    <t>6</t>
  </si>
  <si>
    <t>171201231</t>
  </si>
  <si>
    <t>Poplatek za uložení stavebního odpadu na recyklační skládce (skládkovné) zeminy a kamení zatříděného do Katalogu odpadů pod kódem 17 05 04</t>
  </si>
  <si>
    <t>t</t>
  </si>
  <si>
    <t>-2139408455</t>
  </si>
  <si>
    <t>7</t>
  </si>
  <si>
    <t>174151101</t>
  </si>
  <si>
    <t>Zásyp sypaninou z jakékoliv horniny strojně s uložením výkopku ve vrstvách se zhutněním jam, šachet, rýh nebo kolem objektů v těchto vykopávkách</t>
  </si>
  <si>
    <t>-1872381929</t>
  </si>
  <si>
    <t>8</t>
  </si>
  <si>
    <t>965042121</t>
  </si>
  <si>
    <t xml:space="preserve">Bourání betonového nebo z litého asfaltu tl do 100 mm </t>
  </si>
  <si>
    <t>1637205808</t>
  </si>
  <si>
    <t>9</t>
  </si>
  <si>
    <t>162751137.1</t>
  </si>
  <si>
    <t xml:space="preserve">Vodorovné přemístění asfaltu na obvyklém dopravním prostředku </t>
  </si>
  <si>
    <t>2046891907</t>
  </si>
  <si>
    <t>10</t>
  </si>
  <si>
    <t>997221645</t>
  </si>
  <si>
    <t>Poplatek za uložení na skládce (skládkovné) odpadu asfaltového bez dehtu kód odpadu 17 03 02</t>
  </si>
  <si>
    <t>-1883124606</t>
  </si>
  <si>
    <t>11</t>
  </si>
  <si>
    <t>871238111</t>
  </si>
  <si>
    <t>Kladení drenážního potrubí z tvrdého PVC průměru přes 150 do 200 mm</t>
  </si>
  <si>
    <t>m</t>
  </si>
  <si>
    <t>722679587</t>
  </si>
  <si>
    <t>M</t>
  </si>
  <si>
    <t>28610449</t>
  </si>
  <si>
    <t>trubka drenážní systému sportovišť celoperforovaná tyčová PVC-U DN 160 TP</t>
  </si>
  <si>
    <t>630991484</t>
  </si>
  <si>
    <t>13</t>
  </si>
  <si>
    <t>271572211</t>
  </si>
  <si>
    <t>Podsyp pod základové konstrukce se zhutněním a urovnáním povrchu z písku</t>
  </si>
  <si>
    <t>1980850042</t>
  </si>
  <si>
    <t>14</t>
  </si>
  <si>
    <t>271542211</t>
  </si>
  <si>
    <t>Podsyp pod základové konstrukce se zhutněním z netříděné štěrkodrtě</t>
  </si>
  <si>
    <t>-1438093423</t>
  </si>
  <si>
    <t>Zakládání</t>
  </si>
  <si>
    <t>15</t>
  </si>
  <si>
    <t>848628496</t>
  </si>
  <si>
    <t>16</t>
  </si>
  <si>
    <t>564851111</t>
  </si>
  <si>
    <t>Podklad ze štěrkodrtě ŠD plochy přes 100 m2 tl 150 mm</t>
  </si>
  <si>
    <t>-708458066</t>
  </si>
  <si>
    <t>17</t>
  </si>
  <si>
    <t>565166111</t>
  </si>
  <si>
    <t>Asfaltový beton vrstva podkladní ACP 22 (obalované kamenivo OKH) tl 80 mm š do 3 m</t>
  </si>
  <si>
    <t>149106669</t>
  </si>
  <si>
    <t>18</t>
  </si>
  <si>
    <t>567132113</t>
  </si>
  <si>
    <t>Podklad ze směsi stmelené cementem SC C 8/10 (KSC I) tl 180 mm</t>
  </si>
  <si>
    <t>130521741</t>
  </si>
  <si>
    <t>19</t>
  </si>
  <si>
    <t>573211111</t>
  </si>
  <si>
    <t>Postřik živičný spojovací z asfaltu v množství 0,60 kg/m2</t>
  </si>
  <si>
    <t>-2075719420</t>
  </si>
  <si>
    <t>20</t>
  </si>
  <si>
    <t>576133211</t>
  </si>
  <si>
    <t>Asfaltový koberec mastixový SMA 11 (AKMS) tl 40 mm š do 3 m</t>
  </si>
  <si>
    <t>-1064727842</t>
  </si>
  <si>
    <t>577176131</t>
  </si>
  <si>
    <t>Asfaltový beton vrstva ložní ACL 22 (ABVH) tl 80 mm š do 3 m z modifikovaného asfaltu</t>
  </si>
  <si>
    <t>-465057795</t>
  </si>
  <si>
    <t>22</t>
  </si>
  <si>
    <t>271572211.1</t>
  </si>
  <si>
    <t>Podsyp pod základové konstrukce se zhutněním a urovnáním povrchu ze štěrkopísku netříděného</t>
  </si>
  <si>
    <t>2031126754</t>
  </si>
  <si>
    <t>23</t>
  </si>
  <si>
    <t>272311611</t>
  </si>
  <si>
    <t>Armovaný beton s OC pruty</t>
  </si>
  <si>
    <t>-1959792740</t>
  </si>
  <si>
    <t>24</t>
  </si>
  <si>
    <t>273311611</t>
  </si>
  <si>
    <t>Armovaná betonová deska výšky 15 cm do roviny</t>
  </si>
  <si>
    <t>-1388468637</t>
  </si>
  <si>
    <t>Vodovodní přípojky</t>
  </si>
  <si>
    <t>26</t>
  </si>
  <si>
    <t>899721111</t>
  </si>
  <si>
    <t>Signalizační vodič DN do 150 mm na potrubí</t>
  </si>
  <si>
    <t>-395554979</t>
  </si>
  <si>
    <t>P</t>
  </si>
  <si>
    <t>Poznámka k položce:_x000d_
MĚDĚNÝ, PRŮŘEZ 6mm2 S DVĚMI VRSTVAMI IZOLACE (TYP CYY)</t>
  </si>
  <si>
    <t>27</t>
  </si>
  <si>
    <t>899722111</t>
  </si>
  <si>
    <t>Krytí potrubí z plastů výstražnou fólií z PVC</t>
  </si>
  <si>
    <t>286927942</t>
  </si>
  <si>
    <t>Poznámka k položce:_x000d_
NÁPIS "POZOR VODA"</t>
  </si>
  <si>
    <t>28</t>
  </si>
  <si>
    <t>R115441</t>
  </si>
  <si>
    <t>Montáž odovodní předávací šachty</t>
  </si>
  <si>
    <t>kus</t>
  </si>
  <si>
    <t>625947752</t>
  </si>
  <si>
    <t>29</t>
  </si>
  <si>
    <t>R114521</t>
  </si>
  <si>
    <t>vodovodní předávací šachta</t>
  </si>
  <si>
    <t>-353594866</t>
  </si>
  <si>
    <t xml:space="preserve">Poznámka k položce:_x000d_
šachta viz příloha č.1_x000d_
</t>
  </si>
  <si>
    <t>30</t>
  </si>
  <si>
    <t>R4759485</t>
  </si>
  <si>
    <t>Potrubní vedení PVC- O Mondial PN 16 D110 vč. montáže</t>
  </si>
  <si>
    <t>1258367040</t>
  </si>
  <si>
    <t>31</t>
  </si>
  <si>
    <t>871172101</t>
  </si>
  <si>
    <t>Vodovodní přípojka v otevřeném výkopu LDPE PE 32x2,9 vč. montáže</t>
  </si>
  <si>
    <t>225790420</t>
  </si>
  <si>
    <t>32</t>
  </si>
  <si>
    <t>R1474123</t>
  </si>
  <si>
    <t>Montáž vodoměrné šachty s vodoměrnou sestavou přípojky</t>
  </si>
  <si>
    <t>972710241</t>
  </si>
  <si>
    <t>33</t>
  </si>
  <si>
    <t>R33201</t>
  </si>
  <si>
    <t>vodoměrná šachta s vodoměrnou sestavou přípojky</t>
  </si>
  <si>
    <t>515948573</t>
  </si>
  <si>
    <t>Poznámka k položce:_x000d_
PŘECHODKA (SPOJKA) SE ZÁVITEM_x000d_
PRŮCHOZÍ UZÁVĚR_x000d_
ZÁVITOVÁ VSUVKA_x000d_
REDUKCE_x000d_
PŘEVLEŠNÁ MATICE PRO PŘIPOJENÍ VODOMĚRU_x000d_
VODOMĚR QN= 2,5 m3/hod DN 20 (3/4") NEBO QN = 6,0 m3/hod DN 25 (1")_x000d_
PŘEVLEČNÁ MATICE PRO PŘIPOJENÍ VODOMĚRU_x000d_
REDUKCE_x000d_
PRŮCHOZÍ UZÁVĚR S VYPOUŠTĚNÍM_x000d_
VSUVKA_x000d_
ZPĚTNÝ VENTIL NEBO KLAPKA_x000d_
PŘECHODKA (SPOJKA) SE ZÁVITEM</t>
  </si>
  <si>
    <t>34</t>
  </si>
  <si>
    <t>857242122</t>
  </si>
  <si>
    <t>Montáž litinových tvarovek jednoosých přírubových otevřený výkop DN 80</t>
  </si>
  <si>
    <t>2030981633</t>
  </si>
  <si>
    <t>35</t>
  </si>
  <si>
    <t>55254026</t>
  </si>
  <si>
    <t xml:space="preserve">Prodloužené patní koleno 90° DN80 PN16 </t>
  </si>
  <si>
    <t>704977108</t>
  </si>
  <si>
    <t>36</t>
  </si>
  <si>
    <t>891247112</t>
  </si>
  <si>
    <t>Montáž hydrantů podzemních DN 80</t>
  </si>
  <si>
    <t>-686648645</t>
  </si>
  <si>
    <t>37</t>
  </si>
  <si>
    <t>42273589</t>
  </si>
  <si>
    <t>hydrant podzemní DN 80 PN 16 jednoduchý uzávěr krycí v 1500mm</t>
  </si>
  <si>
    <t>1081737440</t>
  </si>
  <si>
    <t>38</t>
  </si>
  <si>
    <t>R366874</t>
  </si>
  <si>
    <t>Montáž zemní teleskopické sady</t>
  </si>
  <si>
    <t>-1934168797</t>
  </si>
  <si>
    <t>39</t>
  </si>
  <si>
    <t>R11475</t>
  </si>
  <si>
    <t>zemní teleskopická sada</t>
  </si>
  <si>
    <t>1938734036</t>
  </si>
  <si>
    <t>40</t>
  </si>
  <si>
    <t>R4118554</t>
  </si>
  <si>
    <t>Montáž poklopu litinového</t>
  </si>
  <si>
    <t>2000913765</t>
  </si>
  <si>
    <t>41</t>
  </si>
  <si>
    <t>28661776</t>
  </si>
  <si>
    <t>poklop litinový s nápisem "VODA"</t>
  </si>
  <si>
    <t>-333208587</t>
  </si>
  <si>
    <t>42</t>
  </si>
  <si>
    <t>R36941</t>
  </si>
  <si>
    <t>Montáž příruby slepé</t>
  </si>
  <si>
    <t>925469649</t>
  </si>
  <si>
    <t>43</t>
  </si>
  <si>
    <t>HWL.800008000016</t>
  </si>
  <si>
    <t>příruba slepá DN80</t>
  </si>
  <si>
    <t>-1317391647</t>
  </si>
  <si>
    <t>44</t>
  </si>
  <si>
    <t>857264122</t>
  </si>
  <si>
    <t>Montáž litinových tvarovek odbočných přírubových otevřený výkop DN 100</t>
  </si>
  <si>
    <t>-673537192</t>
  </si>
  <si>
    <t>45</t>
  </si>
  <si>
    <t>55253517</t>
  </si>
  <si>
    <t>tvarovka přírubová litinová s přírubovou odbočkou,práškový epoxid tl 250µm T-kus DN 100/100</t>
  </si>
  <si>
    <t>-1873839781</t>
  </si>
  <si>
    <t>46</t>
  </si>
  <si>
    <t>R336144</t>
  </si>
  <si>
    <t xml:space="preserve">Montáž speciální příruby "SYSTEM 2000" DN100/110 PN16 </t>
  </si>
  <si>
    <t>1708432412</t>
  </si>
  <si>
    <t>47</t>
  </si>
  <si>
    <t>R1147741</t>
  </si>
  <si>
    <t xml:space="preserve">speciální příruba "SYSTEM 2000" DN100/110 PN16 </t>
  </si>
  <si>
    <t>1049653883</t>
  </si>
  <si>
    <t>48</t>
  </si>
  <si>
    <t>891261112</t>
  </si>
  <si>
    <t>Montáž vodovodních šoupátek redukovaných DN 100/80</t>
  </si>
  <si>
    <t>1592106323</t>
  </si>
  <si>
    <t>49</t>
  </si>
  <si>
    <t>R147754</t>
  </si>
  <si>
    <t>litinové šoupě redukované DN100/80 PN16</t>
  </si>
  <si>
    <t>871830095</t>
  </si>
  <si>
    <t>50</t>
  </si>
  <si>
    <t>722219105</t>
  </si>
  <si>
    <t>Montáž armatur vodovodních přírubových DN 100 ostatní typ</t>
  </si>
  <si>
    <t>-506975962</t>
  </si>
  <si>
    <t>51</t>
  </si>
  <si>
    <t>42224053</t>
  </si>
  <si>
    <t>šoupátko přírubové šedá litina třmenové PN16 těsnící sedlo nerez/nerez DN 100</t>
  </si>
  <si>
    <t>-1524015777</t>
  </si>
  <si>
    <t>52</t>
  </si>
  <si>
    <t>891171324</t>
  </si>
  <si>
    <t>Montáž vodovodních šoupátek domovní přípojky s nástrčnými konci PN16 otevřený výkop DN 32</t>
  </si>
  <si>
    <t>1941940217</t>
  </si>
  <si>
    <t>53</t>
  </si>
  <si>
    <t>42221558</t>
  </si>
  <si>
    <t>šoupátko domovní přípojky litinové ZAK hrdlo PN16 32x32</t>
  </si>
  <si>
    <t>1767336150</t>
  </si>
  <si>
    <t>54</t>
  </si>
  <si>
    <t>R32021</t>
  </si>
  <si>
    <t>Montáž pásu navrtávacího</t>
  </si>
  <si>
    <t>1095967506</t>
  </si>
  <si>
    <t>55</t>
  </si>
  <si>
    <t>42273486</t>
  </si>
  <si>
    <t>pás navrtávací uzávěrový z tvárné litiny D110, pro litinové a ocelové potrubí, se závitovým výstupem 5/4"</t>
  </si>
  <si>
    <t>-1014180104</t>
  </si>
  <si>
    <t>Kanalizace splašková</t>
  </si>
  <si>
    <t>56</t>
  </si>
  <si>
    <t>-1873506242</t>
  </si>
  <si>
    <t>57</t>
  </si>
  <si>
    <t>R21147784</t>
  </si>
  <si>
    <t>Šachta betonová D600 vč. příslušenství a montáže</t>
  </si>
  <si>
    <t>-1313427394</t>
  </si>
  <si>
    <t>58</t>
  </si>
  <si>
    <t>R336944</t>
  </si>
  <si>
    <t>Plastová šachta D400 vč. montáže</t>
  </si>
  <si>
    <t>642017362</t>
  </si>
  <si>
    <t>59</t>
  </si>
  <si>
    <t>R478841</t>
  </si>
  <si>
    <t>Potrubí kanalizační splaškové z PP D160 vč. montáže</t>
  </si>
  <si>
    <t>135735284</t>
  </si>
  <si>
    <t>60</t>
  </si>
  <si>
    <t>R478843</t>
  </si>
  <si>
    <t>Potrubí kanalizační splaškové z PP D200 vč. montáže</t>
  </si>
  <si>
    <t>-592687990</t>
  </si>
  <si>
    <t>61</t>
  </si>
  <si>
    <t>R478842</t>
  </si>
  <si>
    <t>Potrubí kanalizační splaškové z PP D300 vč. montáže</t>
  </si>
  <si>
    <t>1040394221</t>
  </si>
  <si>
    <t>Kanalizace dešťová</t>
  </si>
  <si>
    <t>62</t>
  </si>
  <si>
    <t>-668291513</t>
  </si>
  <si>
    <t>63</t>
  </si>
  <si>
    <t>R336949</t>
  </si>
  <si>
    <t>Plastová šachta D400 vč. příslušenství a montáže</t>
  </si>
  <si>
    <t>945388783</t>
  </si>
  <si>
    <t>64</t>
  </si>
  <si>
    <t>-1541984631</t>
  </si>
  <si>
    <t>65</t>
  </si>
  <si>
    <t>R478877</t>
  </si>
  <si>
    <t>-767318511</t>
  </si>
  <si>
    <t>66</t>
  </si>
  <si>
    <t>R478849</t>
  </si>
  <si>
    <t>Potrubí kanalizační dešťové z PP D200 vč. montáže</t>
  </si>
  <si>
    <t>1592395464</t>
  </si>
  <si>
    <t>67</t>
  </si>
  <si>
    <t>R478850</t>
  </si>
  <si>
    <t>Potrubí kanalizační dešťové z PP D400 vč. montáže</t>
  </si>
  <si>
    <t>-327144605</t>
  </si>
  <si>
    <t>68</t>
  </si>
  <si>
    <t>R148844</t>
  </si>
  <si>
    <t>Montáž akumulační nádrže 10000 litrů</t>
  </si>
  <si>
    <t>1749536186</t>
  </si>
  <si>
    <t>69</t>
  </si>
  <si>
    <t>56241676</t>
  </si>
  <si>
    <t>nádrž akumulační 10000L na dešťovou vodu s čerpací sadou a pochozím poklopem</t>
  </si>
  <si>
    <t>2002832518</t>
  </si>
  <si>
    <t>Poznámka k položce:_x000d_
Plastová akumulační nádrž na dešťovou vodu o objemu 2x 10m3/, osazena pochozím poklopem A15 a ponorným čerpadlem s plovákovým sáním pro potřeby zálivky veřejné zeleně</t>
  </si>
  <si>
    <t>70</t>
  </si>
  <si>
    <t>R114442</t>
  </si>
  <si>
    <t>Montáž filtrační šachty</t>
  </si>
  <si>
    <t>-1301219629</t>
  </si>
  <si>
    <t>71</t>
  </si>
  <si>
    <t>R333110</t>
  </si>
  <si>
    <t>podzemní filtrační šachta s vyjímatelným košíkem DN 600</t>
  </si>
  <si>
    <t>ku</t>
  </si>
  <si>
    <t>1992562772</t>
  </si>
  <si>
    <t>02 - VRN</t>
  </si>
  <si>
    <t>VRN - Vedlejší rozpočtové náklady</t>
  </si>
  <si>
    <t>Vedlejší rozpočtové náklady</t>
  </si>
  <si>
    <t>044002000</t>
  </si>
  <si>
    <t>Revize</t>
  </si>
  <si>
    <t>…</t>
  </si>
  <si>
    <t>1024</t>
  </si>
  <si>
    <t>642580502</t>
  </si>
  <si>
    <t>013254000</t>
  </si>
  <si>
    <t>Dokumentace skutečného provedení stavby</t>
  </si>
  <si>
    <t>977204078</t>
  </si>
  <si>
    <t>020001000</t>
  </si>
  <si>
    <t>Příprava staveniště</t>
  </si>
  <si>
    <t>1971249570</t>
  </si>
  <si>
    <t>030001000</t>
  </si>
  <si>
    <t>Zařízení staveniště</t>
  </si>
  <si>
    <t>-547164036</t>
  </si>
  <si>
    <t>034103000</t>
  </si>
  <si>
    <t>Oplocení staveniště</t>
  </si>
  <si>
    <t>249258918</t>
  </si>
  <si>
    <t>039203000</t>
  </si>
  <si>
    <t>Úprava terénu po zrušení zařízení staveniště</t>
  </si>
  <si>
    <t>-657601454</t>
  </si>
  <si>
    <t>040001000</t>
  </si>
  <si>
    <t>Inženýrská činnost</t>
  </si>
  <si>
    <t>18675145</t>
  </si>
  <si>
    <t>043114000</t>
  </si>
  <si>
    <t>Zkoušky tlakové</t>
  </si>
  <si>
    <t>-621710378</t>
  </si>
  <si>
    <t>043144000</t>
  </si>
  <si>
    <t>Zkoušky těsnosti</t>
  </si>
  <si>
    <t>2043027372</t>
  </si>
  <si>
    <t>045203000</t>
  </si>
  <si>
    <t>Kompletační činnost</t>
  </si>
  <si>
    <t>1282585750</t>
  </si>
  <si>
    <t>045303000</t>
  </si>
  <si>
    <t>Koordinační činnost</t>
  </si>
  <si>
    <t>829377127</t>
  </si>
  <si>
    <t>049303000</t>
  </si>
  <si>
    <t>Náklady vzniklé v souvislosti s předáním stavby</t>
  </si>
  <si>
    <t>114973067</t>
  </si>
  <si>
    <t>060001000</t>
  </si>
  <si>
    <t>Územní vlivy</t>
  </si>
  <si>
    <t>1187101246</t>
  </si>
  <si>
    <t>063503000</t>
  </si>
  <si>
    <t>Práce ve stísněném prostoru</t>
  </si>
  <si>
    <t>863237572</t>
  </si>
  <si>
    <t>070001000</t>
  </si>
  <si>
    <t>Provozní vlivy</t>
  </si>
  <si>
    <t>-160729157</t>
  </si>
  <si>
    <t>081103000</t>
  </si>
  <si>
    <t>Denní doprava pracovníků na pracoviště</t>
  </si>
  <si>
    <t>407196317</t>
  </si>
  <si>
    <t>090001000</t>
  </si>
  <si>
    <t>Ostatní náklady</t>
  </si>
  <si>
    <t>982021709</t>
  </si>
  <si>
    <t>092103001</t>
  </si>
  <si>
    <t>Náklady na zkušební provoz</t>
  </si>
  <si>
    <t>-25363222</t>
  </si>
  <si>
    <t>065002000</t>
  </si>
  <si>
    <t>Mimostaveništní doprava materiálů</t>
  </si>
  <si>
    <t>775366436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</si>
</sst>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1" fillId="2" borderId="19" xfId="0" applyFont="1" applyFill="1" applyBorder="1" applyAlignment="1" applyProtection="1">
      <alignment horizontal="left" vertical="center"/>
      <protection locked="0"/>
    </xf>
    <xf numFmtId="0" fontId="3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21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28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L14" s="19"/>
      <c r="AM14" s="19"/>
      <c r="AN14" s="31" t="s">
        <v>28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30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30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32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34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35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36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37</v>
      </c>
      <c r="E29" s="44"/>
      <c r="F29" s="29" t="s">
        <v>38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39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40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41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42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43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44</v>
      </c>
      <c r="U35" s="51"/>
      <c r="V35" s="51"/>
      <c r="W35" s="51"/>
      <c r="X35" s="53" t="s">
        <v>45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47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48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49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48</v>
      </c>
      <c r="AI60" s="39"/>
      <c r="AJ60" s="39"/>
      <c r="AK60" s="39"/>
      <c r="AL60" s="39"/>
      <c r="AM60" s="61" t="s">
        <v>49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50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51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48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49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48</v>
      </c>
      <c r="AI75" s="39"/>
      <c r="AJ75" s="39"/>
      <c r="AK75" s="39"/>
      <c r="AL75" s="39"/>
      <c r="AM75" s="61" t="s">
        <v>49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52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24_04_2024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Smidary_Obytný soubor RD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23. 4. 2024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29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53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27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31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54</v>
      </c>
      <c r="D92" s="91"/>
      <c r="E92" s="91"/>
      <c r="F92" s="91"/>
      <c r="G92" s="91"/>
      <c r="H92" s="92"/>
      <c r="I92" s="93" t="s">
        <v>55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56</v>
      </c>
      <c r="AH92" s="91"/>
      <c r="AI92" s="91"/>
      <c r="AJ92" s="91"/>
      <c r="AK92" s="91"/>
      <c r="AL92" s="91"/>
      <c r="AM92" s="91"/>
      <c r="AN92" s="93" t="s">
        <v>57</v>
      </c>
      <c r="AO92" s="91"/>
      <c r="AP92" s="95"/>
      <c r="AQ92" s="96" t="s">
        <v>58</v>
      </c>
      <c r="AR92" s="41"/>
      <c r="AS92" s="97" t="s">
        <v>59</v>
      </c>
      <c r="AT92" s="98" t="s">
        <v>60</v>
      </c>
      <c r="AU92" s="98" t="s">
        <v>61</v>
      </c>
      <c r="AV92" s="98" t="s">
        <v>62</v>
      </c>
      <c r="AW92" s="98" t="s">
        <v>63</v>
      </c>
      <c r="AX92" s="98" t="s">
        <v>64</v>
      </c>
      <c r="AY92" s="98" t="s">
        <v>65</v>
      </c>
      <c r="AZ92" s="98" t="s">
        <v>66</v>
      </c>
      <c r="BA92" s="98" t="s">
        <v>67</v>
      </c>
      <c r="BB92" s="98" t="s">
        <v>68</v>
      </c>
      <c r="BC92" s="98" t="s">
        <v>69</v>
      </c>
      <c r="BD92" s="99" t="s">
        <v>70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71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ROUND(SUM(AG95:AG96),2)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ROUND(SUM(AS95:AS96),2)</f>
        <v>0</v>
      </c>
      <c r="AT94" s="111">
        <f>ROUND(SUM(AV94:AW94),2)</f>
        <v>0</v>
      </c>
      <c r="AU94" s="112">
        <f>ROUND(SUM(AU95:AU96),5)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ROUND(SUM(AZ95:AZ96),2)</f>
        <v>0</v>
      </c>
      <c r="BA94" s="111">
        <f>ROUND(SUM(BA95:BA96),2)</f>
        <v>0</v>
      </c>
      <c r="BB94" s="111">
        <f>ROUND(SUM(BB95:BB96),2)</f>
        <v>0</v>
      </c>
      <c r="BC94" s="111">
        <f>ROUND(SUM(BC95:BC96),2)</f>
        <v>0</v>
      </c>
      <c r="BD94" s="113">
        <f>ROUND(SUM(BD95:BD96),2)</f>
        <v>0</v>
      </c>
      <c r="BE94" s="6"/>
      <c r="BS94" s="114" t="s">
        <v>72</v>
      </c>
      <c r="BT94" s="114" t="s">
        <v>73</v>
      </c>
      <c r="BU94" s="115" t="s">
        <v>74</v>
      </c>
      <c r="BV94" s="114" t="s">
        <v>75</v>
      </c>
      <c r="BW94" s="114" t="s">
        <v>5</v>
      </c>
      <c r="BX94" s="114" t="s">
        <v>76</v>
      </c>
      <c r="CL94" s="114" t="s">
        <v>1</v>
      </c>
    </row>
    <row r="95" s="7" customFormat="1" ht="16.5" customHeight="1">
      <c r="A95" s="116" t="s">
        <v>77</v>
      </c>
      <c r="B95" s="117"/>
      <c r="C95" s="118"/>
      <c r="D95" s="119" t="s">
        <v>78</v>
      </c>
      <c r="E95" s="119"/>
      <c r="F95" s="119"/>
      <c r="G95" s="119"/>
      <c r="H95" s="119"/>
      <c r="I95" s="120"/>
      <c r="J95" s="119" t="s">
        <v>79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'01 - Vodovod a kanalizace'!J30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80</v>
      </c>
      <c r="AR95" s="123"/>
      <c r="AS95" s="124">
        <v>0</v>
      </c>
      <c r="AT95" s="125">
        <f>ROUND(SUM(AV95:AW95),2)</f>
        <v>0</v>
      </c>
      <c r="AU95" s="126">
        <f>'01 - Vodovod a kanalizace'!P122</f>
        <v>0</v>
      </c>
      <c r="AV95" s="125">
        <f>'01 - Vodovod a kanalizace'!J33</f>
        <v>0</v>
      </c>
      <c r="AW95" s="125">
        <f>'01 - Vodovod a kanalizace'!J34</f>
        <v>0</v>
      </c>
      <c r="AX95" s="125">
        <f>'01 - Vodovod a kanalizace'!J35</f>
        <v>0</v>
      </c>
      <c r="AY95" s="125">
        <f>'01 - Vodovod a kanalizace'!J36</f>
        <v>0</v>
      </c>
      <c r="AZ95" s="125">
        <f>'01 - Vodovod a kanalizace'!F33</f>
        <v>0</v>
      </c>
      <c r="BA95" s="125">
        <f>'01 - Vodovod a kanalizace'!F34</f>
        <v>0</v>
      </c>
      <c r="BB95" s="125">
        <f>'01 - Vodovod a kanalizace'!F35</f>
        <v>0</v>
      </c>
      <c r="BC95" s="125">
        <f>'01 - Vodovod a kanalizace'!F36</f>
        <v>0</v>
      </c>
      <c r="BD95" s="127">
        <f>'01 - Vodovod a kanalizace'!F37</f>
        <v>0</v>
      </c>
      <c r="BE95" s="7"/>
      <c r="BT95" s="128" t="s">
        <v>81</v>
      </c>
      <c r="BV95" s="128" t="s">
        <v>75</v>
      </c>
      <c r="BW95" s="128" t="s">
        <v>82</v>
      </c>
      <c r="BX95" s="128" t="s">
        <v>5</v>
      </c>
      <c r="CL95" s="128" t="s">
        <v>1</v>
      </c>
      <c r="CM95" s="128" t="s">
        <v>83</v>
      </c>
    </row>
    <row r="96" s="7" customFormat="1" ht="16.5" customHeight="1">
      <c r="A96" s="116" t="s">
        <v>77</v>
      </c>
      <c r="B96" s="117"/>
      <c r="C96" s="118"/>
      <c r="D96" s="119" t="s">
        <v>84</v>
      </c>
      <c r="E96" s="119"/>
      <c r="F96" s="119"/>
      <c r="G96" s="119"/>
      <c r="H96" s="119"/>
      <c r="I96" s="120"/>
      <c r="J96" s="119" t="s">
        <v>85</v>
      </c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1">
        <f>'02 - VRN'!J30</f>
        <v>0</v>
      </c>
      <c r="AH96" s="120"/>
      <c r="AI96" s="120"/>
      <c r="AJ96" s="120"/>
      <c r="AK96" s="120"/>
      <c r="AL96" s="120"/>
      <c r="AM96" s="120"/>
      <c r="AN96" s="121">
        <f>SUM(AG96,AT96)</f>
        <v>0</v>
      </c>
      <c r="AO96" s="120"/>
      <c r="AP96" s="120"/>
      <c r="AQ96" s="122" t="s">
        <v>80</v>
      </c>
      <c r="AR96" s="123"/>
      <c r="AS96" s="129">
        <v>0</v>
      </c>
      <c r="AT96" s="130">
        <f>ROUND(SUM(AV96:AW96),2)</f>
        <v>0</v>
      </c>
      <c r="AU96" s="131">
        <f>'02 - VRN'!P117</f>
        <v>0</v>
      </c>
      <c r="AV96" s="130">
        <f>'02 - VRN'!J33</f>
        <v>0</v>
      </c>
      <c r="AW96" s="130">
        <f>'02 - VRN'!J34</f>
        <v>0</v>
      </c>
      <c r="AX96" s="130">
        <f>'02 - VRN'!J35</f>
        <v>0</v>
      </c>
      <c r="AY96" s="130">
        <f>'02 - VRN'!J36</f>
        <v>0</v>
      </c>
      <c r="AZ96" s="130">
        <f>'02 - VRN'!F33</f>
        <v>0</v>
      </c>
      <c r="BA96" s="130">
        <f>'02 - VRN'!F34</f>
        <v>0</v>
      </c>
      <c r="BB96" s="130">
        <f>'02 - VRN'!F35</f>
        <v>0</v>
      </c>
      <c r="BC96" s="130">
        <f>'02 - VRN'!F36</f>
        <v>0</v>
      </c>
      <c r="BD96" s="132">
        <f>'02 - VRN'!F37</f>
        <v>0</v>
      </c>
      <c r="BE96" s="7"/>
      <c r="BT96" s="128" t="s">
        <v>81</v>
      </c>
      <c r="BV96" s="128" t="s">
        <v>75</v>
      </c>
      <c r="BW96" s="128" t="s">
        <v>86</v>
      </c>
      <c r="BX96" s="128" t="s">
        <v>5</v>
      </c>
      <c r="CL96" s="128" t="s">
        <v>1</v>
      </c>
      <c r="CM96" s="128" t="s">
        <v>83</v>
      </c>
    </row>
    <row r="97" s="2" customFormat="1" ht="30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="2" customFormat="1" ht="6.96" customHeight="1">
      <c r="A98" s="35"/>
      <c r="B98" s="63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41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</sheetData>
  <sheetProtection sheet="1" formatColumns="0" formatRows="0" objects="1" scenarios="1" spinCount="100000" saltValue="reXlNqwwZ+zYogatWrUn7Vk1U8AOmRbQJ7Guq6bCVsqtMssOH4QmGzXPooTjCJX1hJ+SN0A3PvzgqW8Qg7PB7A==" hashValue="O/j9G4lJx4eGsDA3wxfJgdtiZDbCdXg45C+55lR+QDhPI+CEdBR7tNS/M7flUotF1JLyyHVNBjv1U5dfdgjgWg==" algorithmName="SHA-512" password="CC17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1 - Vodovod a kanalizace'!C2" display="/"/>
    <hyperlink ref="A96" location="'02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82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83</v>
      </c>
    </row>
    <row r="4" s="1" customFormat="1" ht="24.96" customHeight="1">
      <c r="B4" s="17"/>
      <c r="D4" s="135" t="s">
        <v>87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Smidary_Obytný soubor RD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88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89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23. 4. 2024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26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27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29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26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31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26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32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33</v>
      </c>
      <c r="E30" s="35"/>
      <c r="F30" s="35"/>
      <c r="G30" s="35"/>
      <c r="H30" s="35"/>
      <c r="I30" s="35"/>
      <c r="J30" s="148">
        <f>ROUND(J122,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35</v>
      </c>
      <c r="G32" s="35"/>
      <c r="H32" s="35"/>
      <c r="I32" s="149" t="s">
        <v>34</v>
      </c>
      <c r="J32" s="149" t="s">
        <v>36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37</v>
      </c>
      <c r="E33" s="137" t="s">
        <v>38</v>
      </c>
      <c r="F33" s="151">
        <f>ROUND((SUM(BE122:BE205)),  2)</f>
        <v>0</v>
      </c>
      <c r="G33" s="35"/>
      <c r="H33" s="35"/>
      <c r="I33" s="152">
        <v>0.20999999999999999</v>
      </c>
      <c r="J33" s="151">
        <f>ROUND(((SUM(BE122:BE205))*I33),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39</v>
      </c>
      <c r="F34" s="151">
        <f>ROUND((SUM(BF122:BF205)),  2)</f>
        <v>0</v>
      </c>
      <c r="G34" s="35"/>
      <c r="H34" s="35"/>
      <c r="I34" s="152">
        <v>0.12</v>
      </c>
      <c r="J34" s="151">
        <f>ROUND(((SUM(BF122:BF205))*I34),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40</v>
      </c>
      <c r="F35" s="151">
        <f>ROUND((SUM(BG122:BG205)),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41</v>
      </c>
      <c r="F36" s="151">
        <f>ROUND((SUM(BH122:BH205)),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42</v>
      </c>
      <c r="F37" s="151">
        <f>ROUND((SUM(BI122:BI205)),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43</v>
      </c>
      <c r="E39" s="155"/>
      <c r="F39" s="155"/>
      <c r="G39" s="156" t="s">
        <v>44</v>
      </c>
      <c r="H39" s="157" t="s">
        <v>45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46</v>
      </c>
      <c r="E50" s="161"/>
      <c r="F50" s="161"/>
      <c r="G50" s="160" t="s">
        <v>47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48</v>
      </c>
      <c r="E61" s="163"/>
      <c r="F61" s="164" t="s">
        <v>49</v>
      </c>
      <c r="G61" s="162" t="s">
        <v>48</v>
      </c>
      <c r="H61" s="163"/>
      <c r="I61" s="163"/>
      <c r="J61" s="165" t="s">
        <v>49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50</v>
      </c>
      <c r="E65" s="166"/>
      <c r="F65" s="166"/>
      <c r="G65" s="160" t="s">
        <v>51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48</v>
      </c>
      <c r="E76" s="163"/>
      <c r="F76" s="164" t="s">
        <v>49</v>
      </c>
      <c r="G76" s="162" t="s">
        <v>48</v>
      </c>
      <c r="H76" s="163"/>
      <c r="I76" s="163"/>
      <c r="J76" s="165" t="s">
        <v>49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90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Smidary_Obytný soubor RD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88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01 - Vodovod a kanalizace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23. 4. 2024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91</v>
      </c>
      <c r="D94" s="173"/>
      <c r="E94" s="173"/>
      <c r="F94" s="173"/>
      <c r="G94" s="173"/>
      <c r="H94" s="173"/>
      <c r="I94" s="173"/>
      <c r="J94" s="174" t="s">
        <v>92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93</v>
      </c>
      <c r="D96" s="37"/>
      <c r="E96" s="37"/>
      <c r="F96" s="37"/>
      <c r="G96" s="37"/>
      <c r="H96" s="37"/>
      <c r="I96" s="37"/>
      <c r="J96" s="107">
        <f>J122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94</v>
      </c>
    </row>
    <row r="97" s="9" customFormat="1" ht="24.96" customHeight="1">
      <c r="A97" s="9"/>
      <c r="B97" s="176"/>
      <c r="C97" s="177"/>
      <c r="D97" s="178" t="s">
        <v>95</v>
      </c>
      <c r="E97" s="179"/>
      <c r="F97" s="179"/>
      <c r="G97" s="179"/>
      <c r="H97" s="179"/>
      <c r="I97" s="179"/>
      <c r="J97" s="180">
        <f>J123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96</v>
      </c>
      <c r="E98" s="185"/>
      <c r="F98" s="185"/>
      <c r="G98" s="185"/>
      <c r="H98" s="185"/>
      <c r="I98" s="185"/>
      <c r="J98" s="186">
        <f>J124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97</v>
      </c>
      <c r="E99" s="185"/>
      <c r="F99" s="185"/>
      <c r="G99" s="185"/>
      <c r="H99" s="185"/>
      <c r="I99" s="185"/>
      <c r="J99" s="186">
        <f>J139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98</v>
      </c>
      <c r="E100" s="185"/>
      <c r="F100" s="185"/>
      <c r="G100" s="185"/>
      <c r="H100" s="185"/>
      <c r="I100" s="185"/>
      <c r="J100" s="186">
        <f>J150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99</v>
      </c>
      <c r="E101" s="185"/>
      <c r="F101" s="185"/>
      <c r="G101" s="185"/>
      <c r="H101" s="185"/>
      <c r="I101" s="185"/>
      <c r="J101" s="186">
        <f>J185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82"/>
      <c r="C102" s="183"/>
      <c r="D102" s="184" t="s">
        <v>100</v>
      </c>
      <c r="E102" s="185"/>
      <c r="F102" s="185"/>
      <c r="G102" s="185"/>
      <c r="H102" s="185"/>
      <c r="I102" s="185"/>
      <c r="J102" s="186">
        <f>J193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101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16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71" t="str">
        <f>E7</f>
        <v>Smidary_Obytný soubor RD</v>
      </c>
      <c r="F112" s="29"/>
      <c r="G112" s="29"/>
      <c r="H112" s="29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88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3" t="str">
        <f>E9</f>
        <v>01 - Vodovod a kanalizace</v>
      </c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20</v>
      </c>
      <c r="D116" s="37"/>
      <c r="E116" s="37"/>
      <c r="F116" s="24" t="str">
        <f>F12</f>
        <v xml:space="preserve"> </v>
      </c>
      <c r="G116" s="37"/>
      <c r="H116" s="37"/>
      <c r="I116" s="29" t="s">
        <v>22</v>
      </c>
      <c r="J116" s="76" t="str">
        <f>IF(J12="","",J12)</f>
        <v>23. 4. 2024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24</v>
      </c>
      <c r="D118" s="37"/>
      <c r="E118" s="37"/>
      <c r="F118" s="24" t="str">
        <f>E15</f>
        <v xml:space="preserve"> </v>
      </c>
      <c r="G118" s="37"/>
      <c r="H118" s="37"/>
      <c r="I118" s="29" t="s">
        <v>29</v>
      </c>
      <c r="J118" s="33" t="str">
        <f>E21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27</v>
      </c>
      <c r="D119" s="37"/>
      <c r="E119" s="37"/>
      <c r="F119" s="24" t="str">
        <f>IF(E18="","",E18)</f>
        <v>Vyplň údaj</v>
      </c>
      <c r="G119" s="37"/>
      <c r="H119" s="37"/>
      <c r="I119" s="29" t="s">
        <v>31</v>
      </c>
      <c r="J119" s="33" t="str">
        <f>E24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88"/>
      <c r="B121" s="189"/>
      <c r="C121" s="190" t="s">
        <v>102</v>
      </c>
      <c r="D121" s="191" t="s">
        <v>58</v>
      </c>
      <c r="E121" s="191" t="s">
        <v>54</v>
      </c>
      <c r="F121" s="191" t="s">
        <v>55</v>
      </c>
      <c r="G121" s="191" t="s">
        <v>103</v>
      </c>
      <c r="H121" s="191" t="s">
        <v>104</v>
      </c>
      <c r="I121" s="191" t="s">
        <v>105</v>
      </c>
      <c r="J121" s="192" t="s">
        <v>92</v>
      </c>
      <c r="K121" s="193" t="s">
        <v>106</v>
      </c>
      <c r="L121" s="194"/>
      <c r="M121" s="97" t="s">
        <v>1</v>
      </c>
      <c r="N121" s="98" t="s">
        <v>37</v>
      </c>
      <c r="O121" s="98" t="s">
        <v>107</v>
      </c>
      <c r="P121" s="98" t="s">
        <v>108</v>
      </c>
      <c r="Q121" s="98" t="s">
        <v>109</v>
      </c>
      <c r="R121" s="98" t="s">
        <v>110</v>
      </c>
      <c r="S121" s="98" t="s">
        <v>111</v>
      </c>
      <c r="T121" s="99" t="s">
        <v>112</v>
      </c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</row>
    <row r="122" s="2" customFormat="1" ht="22.8" customHeight="1">
      <c r="A122" s="35"/>
      <c r="B122" s="36"/>
      <c r="C122" s="104" t="s">
        <v>113</v>
      </c>
      <c r="D122" s="37"/>
      <c r="E122" s="37"/>
      <c r="F122" s="37"/>
      <c r="G122" s="37"/>
      <c r="H122" s="37"/>
      <c r="I122" s="37"/>
      <c r="J122" s="195">
        <f>BK122</f>
        <v>0</v>
      </c>
      <c r="K122" s="37"/>
      <c r="L122" s="41"/>
      <c r="M122" s="100"/>
      <c r="N122" s="196"/>
      <c r="O122" s="101"/>
      <c r="P122" s="197">
        <f>P123</f>
        <v>0</v>
      </c>
      <c r="Q122" s="101"/>
      <c r="R122" s="197">
        <f>R123</f>
        <v>643.25743699999998</v>
      </c>
      <c r="S122" s="101"/>
      <c r="T122" s="198">
        <f>T123</f>
        <v>18.480000000000004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72</v>
      </c>
      <c r="AU122" s="14" t="s">
        <v>94</v>
      </c>
      <c r="BK122" s="199">
        <f>BK123</f>
        <v>0</v>
      </c>
    </row>
    <row r="123" s="12" customFormat="1" ht="25.92" customHeight="1">
      <c r="A123" s="12"/>
      <c r="B123" s="200"/>
      <c r="C123" s="201"/>
      <c r="D123" s="202" t="s">
        <v>72</v>
      </c>
      <c r="E123" s="203" t="s">
        <v>114</v>
      </c>
      <c r="F123" s="203" t="s">
        <v>115</v>
      </c>
      <c r="G123" s="201"/>
      <c r="H123" s="201"/>
      <c r="I123" s="204"/>
      <c r="J123" s="205">
        <f>BK123</f>
        <v>0</v>
      </c>
      <c r="K123" s="201"/>
      <c r="L123" s="206"/>
      <c r="M123" s="207"/>
      <c r="N123" s="208"/>
      <c r="O123" s="208"/>
      <c r="P123" s="209">
        <f>P124+P139+P150+P185</f>
        <v>0</v>
      </c>
      <c r="Q123" s="208"/>
      <c r="R123" s="209">
        <f>R124+R139+R150+R185</f>
        <v>643.25743699999998</v>
      </c>
      <c r="S123" s="208"/>
      <c r="T123" s="210">
        <f>T124+T139+T150+T185</f>
        <v>18.480000000000004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81</v>
      </c>
      <c r="AT123" s="212" t="s">
        <v>72</v>
      </c>
      <c r="AU123" s="212" t="s">
        <v>73</v>
      </c>
      <c r="AY123" s="211" t="s">
        <v>116</v>
      </c>
      <c r="BK123" s="213">
        <f>BK124+BK139+BK150+BK185</f>
        <v>0</v>
      </c>
    </row>
    <row r="124" s="12" customFormat="1" ht="22.8" customHeight="1">
      <c r="A124" s="12"/>
      <c r="B124" s="200"/>
      <c r="C124" s="201"/>
      <c r="D124" s="202" t="s">
        <v>72</v>
      </c>
      <c r="E124" s="214" t="s">
        <v>81</v>
      </c>
      <c r="F124" s="214" t="s">
        <v>117</v>
      </c>
      <c r="G124" s="201"/>
      <c r="H124" s="201"/>
      <c r="I124" s="204"/>
      <c r="J124" s="215">
        <f>BK124</f>
        <v>0</v>
      </c>
      <c r="K124" s="201"/>
      <c r="L124" s="206"/>
      <c r="M124" s="207"/>
      <c r="N124" s="208"/>
      <c r="O124" s="208"/>
      <c r="P124" s="209">
        <f>SUM(P125:P138)</f>
        <v>0</v>
      </c>
      <c r="Q124" s="208"/>
      <c r="R124" s="209">
        <f>SUM(R125:R138)</f>
        <v>563.75999999999999</v>
      </c>
      <c r="S124" s="208"/>
      <c r="T124" s="210">
        <f>SUM(T125:T138)</f>
        <v>18.480000000000004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81</v>
      </c>
      <c r="AT124" s="212" t="s">
        <v>72</v>
      </c>
      <c r="AU124" s="212" t="s">
        <v>81</v>
      </c>
      <c r="AY124" s="211" t="s">
        <v>116</v>
      </c>
      <c r="BK124" s="213">
        <f>SUM(BK125:BK138)</f>
        <v>0</v>
      </c>
    </row>
    <row r="125" s="2" customFormat="1" ht="66.75" customHeight="1">
      <c r="A125" s="35"/>
      <c r="B125" s="36"/>
      <c r="C125" s="216" t="s">
        <v>81</v>
      </c>
      <c r="D125" s="216" t="s">
        <v>118</v>
      </c>
      <c r="E125" s="217" t="s">
        <v>119</v>
      </c>
      <c r="F125" s="218" t="s">
        <v>120</v>
      </c>
      <c r="G125" s="219" t="s">
        <v>121</v>
      </c>
      <c r="H125" s="220">
        <v>42</v>
      </c>
      <c r="I125" s="221"/>
      <c r="J125" s="222">
        <f>ROUND(I125*H125,2)</f>
        <v>0</v>
      </c>
      <c r="K125" s="223"/>
      <c r="L125" s="41"/>
      <c r="M125" s="224" t="s">
        <v>1</v>
      </c>
      <c r="N125" s="225" t="s">
        <v>38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122</v>
      </c>
      <c r="AT125" s="228" t="s">
        <v>118</v>
      </c>
      <c r="AU125" s="228" t="s">
        <v>83</v>
      </c>
      <c r="AY125" s="14" t="s">
        <v>116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81</v>
      </c>
      <c r="BK125" s="229">
        <f>ROUND(I125*H125,2)</f>
        <v>0</v>
      </c>
      <c r="BL125" s="14" t="s">
        <v>122</v>
      </c>
      <c r="BM125" s="228" t="s">
        <v>123</v>
      </c>
    </row>
    <row r="126" s="2" customFormat="1" ht="76.35" customHeight="1">
      <c r="A126" s="35"/>
      <c r="B126" s="36"/>
      <c r="C126" s="216" t="s">
        <v>83</v>
      </c>
      <c r="D126" s="216" t="s">
        <v>118</v>
      </c>
      <c r="E126" s="217" t="s">
        <v>124</v>
      </c>
      <c r="F126" s="218" t="s">
        <v>125</v>
      </c>
      <c r="G126" s="219" t="s">
        <v>121</v>
      </c>
      <c r="H126" s="220">
        <v>42</v>
      </c>
      <c r="I126" s="221"/>
      <c r="J126" s="222">
        <f>ROUND(I126*H126,2)</f>
        <v>0</v>
      </c>
      <c r="K126" s="223"/>
      <c r="L126" s="41"/>
      <c r="M126" s="224" t="s">
        <v>1</v>
      </c>
      <c r="N126" s="225" t="s">
        <v>38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122</v>
      </c>
      <c r="AT126" s="228" t="s">
        <v>118</v>
      </c>
      <c r="AU126" s="228" t="s">
        <v>83</v>
      </c>
      <c r="AY126" s="14" t="s">
        <v>116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81</v>
      </c>
      <c r="BK126" s="229">
        <f>ROUND(I126*H126,2)</f>
        <v>0</v>
      </c>
      <c r="BL126" s="14" t="s">
        <v>122</v>
      </c>
      <c r="BM126" s="228" t="s">
        <v>126</v>
      </c>
    </row>
    <row r="127" s="2" customFormat="1" ht="33" customHeight="1">
      <c r="A127" s="35"/>
      <c r="B127" s="36"/>
      <c r="C127" s="216" t="s">
        <v>127</v>
      </c>
      <c r="D127" s="216" t="s">
        <v>118</v>
      </c>
      <c r="E127" s="217" t="s">
        <v>128</v>
      </c>
      <c r="F127" s="218" t="s">
        <v>129</v>
      </c>
      <c r="G127" s="219" t="s">
        <v>130</v>
      </c>
      <c r="H127" s="220">
        <v>4656</v>
      </c>
      <c r="I127" s="221"/>
      <c r="J127" s="222">
        <f>ROUND(I127*H127,2)</f>
        <v>0</v>
      </c>
      <c r="K127" s="223"/>
      <c r="L127" s="41"/>
      <c r="M127" s="224" t="s">
        <v>1</v>
      </c>
      <c r="N127" s="225" t="s">
        <v>38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122</v>
      </c>
      <c r="AT127" s="228" t="s">
        <v>118</v>
      </c>
      <c r="AU127" s="228" t="s">
        <v>83</v>
      </c>
      <c r="AY127" s="14" t="s">
        <v>116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81</v>
      </c>
      <c r="BK127" s="229">
        <f>ROUND(I127*H127,2)</f>
        <v>0</v>
      </c>
      <c r="BL127" s="14" t="s">
        <v>122</v>
      </c>
      <c r="BM127" s="228" t="s">
        <v>131</v>
      </c>
    </row>
    <row r="128" s="2" customFormat="1" ht="24.15" customHeight="1">
      <c r="A128" s="35"/>
      <c r="B128" s="36"/>
      <c r="C128" s="216" t="s">
        <v>122</v>
      </c>
      <c r="D128" s="216" t="s">
        <v>118</v>
      </c>
      <c r="E128" s="217" t="s">
        <v>132</v>
      </c>
      <c r="F128" s="218" t="s">
        <v>133</v>
      </c>
      <c r="G128" s="219" t="s">
        <v>130</v>
      </c>
      <c r="H128" s="220">
        <v>4656</v>
      </c>
      <c r="I128" s="221"/>
      <c r="J128" s="222">
        <f>ROUND(I128*H128,2)</f>
        <v>0</v>
      </c>
      <c r="K128" s="223"/>
      <c r="L128" s="41"/>
      <c r="M128" s="224" t="s">
        <v>1</v>
      </c>
      <c r="N128" s="225" t="s">
        <v>38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122</v>
      </c>
      <c r="AT128" s="228" t="s">
        <v>118</v>
      </c>
      <c r="AU128" s="228" t="s">
        <v>83</v>
      </c>
      <c r="AY128" s="14" t="s">
        <v>116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81</v>
      </c>
      <c r="BK128" s="229">
        <f>ROUND(I128*H128,2)</f>
        <v>0</v>
      </c>
      <c r="BL128" s="14" t="s">
        <v>122</v>
      </c>
      <c r="BM128" s="228" t="s">
        <v>134</v>
      </c>
    </row>
    <row r="129" s="2" customFormat="1" ht="55.5" customHeight="1">
      <c r="A129" s="35"/>
      <c r="B129" s="36"/>
      <c r="C129" s="216" t="s">
        <v>135</v>
      </c>
      <c r="D129" s="216" t="s">
        <v>118</v>
      </c>
      <c r="E129" s="217" t="s">
        <v>136</v>
      </c>
      <c r="F129" s="218" t="s">
        <v>137</v>
      </c>
      <c r="G129" s="219" t="s">
        <v>130</v>
      </c>
      <c r="H129" s="220">
        <v>1428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38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122</v>
      </c>
      <c r="AT129" s="228" t="s">
        <v>118</v>
      </c>
      <c r="AU129" s="228" t="s">
        <v>83</v>
      </c>
      <c r="AY129" s="14" t="s">
        <v>116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81</v>
      </c>
      <c r="BK129" s="229">
        <f>ROUND(I129*H129,2)</f>
        <v>0</v>
      </c>
      <c r="BL129" s="14" t="s">
        <v>122</v>
      </c>
      <c r="BM129" s="228" t="s">
        <v>138</v>
      </c>
    </row>
    <row r="130" s="2" customFormat="1" ht="44.25" customHeight="1">
      <c r="A130" s="35"/>
      <c r="B130" s="36"/>
      <c r="C130" s="216" t="s">
        <v>139</v>
      </c>
      <c r="D130" s="216" t="s">
        <v>118</v>
      </c>
      <c r="E130" s="217" t="s">
        <v>140</v>
      </c>
      <c r="F130" s="218" t="s">
        <v>141</v>
      </c>
      <c r="G130" s="219" t="s">
        <v>142</v>
      </c>
      <c r="H130" s="220">
        <v>2142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38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122</v>
      </c>
      <c r="AT130" s="228" t="s">
        <v>118</v>
      </c>
      <c r="AU130" s="228" t="s">
        <v>83</v>
      </c>
      <c r="AY130" s="14" t="s">
        <v>116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81</v>
      </c>
      <c r="BK130" s="229">
        <f>ROUND(I130*H130,2)</f>
        <v>0</v>
      </c>
      <c r="BL130" s="14" t="s">
        <v>122</v>
      </c>
      <c r="BM130" s="228" t="s">
        <v>143</v>
      </c>
    </row>
    <row r="131" s="2" customFormat="1" ht="44.25" customHeight="1">
      <c r="A131" s="35"/>
      <c r="B131" s="36"/>
      <c r="C131" s="216" t="s">
        <v>144</v>
      </c>
      <c r="D131" s="216" t="s">
        <v>118</v>
      </c>
      <c r="E131" s="217" t="s">
        <v>145</v>
      </c>
      <c r="F131" s="218" t="s">
        <v>146</v>
      </c>
      <c r="G131" s="219" t="s">
        <v>130</v>
      </c>
      <c r="H131" s="220">
        <v>3048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38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122</v>
      </c>
      <c r="AT131" s="228" t="s">
        <v>118</v>
      </c>
      <c r="AU131" s="228" t="s">
        <v>83</v>
      </c>
      <c r="AY131" s="14" t="s">
        <v>116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81</v>
      </c>
      <c r="BK131" s="229">
        <f>ROUND(I131*H131,2)</f>
        <v>0</v>
      </c>
      <c r="BL131" s="14" t="s">
        <v>122</v>
      </c>
      <c r="BM131" s="228" t="s">
        <v>147</v>
      </c>
    </row>
    <row r="132" s="2" customFormat="1" ht="21.75" customHeight="1">
      <c r="A132" s="35"/>
      <c r="B132" s="36"/>
      <c r="C132" s="216" t="s">
        <v>148</v>
      </c>
      <c r="D132" s="216" t="s">
        <v>118</v>
      </c>
      <c r="E132" s="217" t="s">
        <v>149</v>
      </c>
      <c r="F132" s="218" t="s">
        <v>150</v>
      </c>
      <c r="G132" s="219" t="s">
        <v>130</v>
      </c>
      <c r="H132" s="220">
        <v>8.4000000000000004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38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2.2000000000000002</v>
      </c>
      <c r="T132" s="227">
        <f>S132*H132</f>
        <v>18.480000000000004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122</v>
      </c>
      <c r="AT132" s="228" t="s">
        <v>118</v>
      </c>
      <c r="AU132" s="228" t="s">
        <v>83</v>
      </c>
      <c r="AY132" s="14" t="s">
        <v>116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81</v>
      </c>
      <c r="BK132" s="229">
        <f>ROUND(I132*H132,2)</f>
        <v>0</v>
      </c>
      <c r="BL132" s="14" t="s">
        <v>122</v>
      </c>
      <c r="BM132" s="228" t="s">
        <v>151</v>
      </c>
    </row>
    <row r="133" s="2" customFormat="1" ht="24.15" customHeight="1">
      <c r="A133" s="35"/>
      <c r="B133" s="36"/>
      <c r="C133" s="216" t="s">
        <v>152</v>
      </c>
      <c r="D133" s="216" t="s">
        <v>118</v>
      </c>
      <c r="E133" s="217" t="s">
        <v>153</v>
      </c>
      <c r="F133" s="218" t="s">
        <v>154</v>
      </c>
      <c r="G133" s="219" t="s">
        <v>130</v>
      </c>
      <c r="H133" s="220">
        <v>8.4000000000000004</v>
      </c>
      <c r="I133" s="221"/>
      <c r="J133" s="222">
        <f>ROUND(I133*H133,2)</f>
        <v>0</v>
      </c>
      <c r="K133" s="223"/>
      <c r="L133" s="41"/>
      <c r="M133" s="224" t="s">
        <v>1</v>
      </c>
      <c r="N133" s="225" t="s">
        <v>38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122</v>
      </c>
      <c r="AT133" s="228" t="s">
        <v>118</v>
      </c>
      <c r="AU133" s="228" t="s">
        <v>83</v>
      </c>
      <c r="AY133" s="14" t="s">
        <v>116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81</v>
      </c>
      <c r="BK133" s="229">
        <f>ROUND(I133*H133,2)</f>
        <v>0</v>
      </c>
      <c r="BL133" s="14" t="s">
        <v>122</v>
      </c>
      <c r="BM133" s="228" t="s">
        <v>155</v>
      </c>
    </row>
    <row r="134" s="2" customFormat="1" ht="33" customHeight="1">
      <c r="A134" s="35"/>
      <c r="B134" s="36"/>
      <c r="C134" s="216" t="s">
        <v>156</v>
      </c>
      <c r="D134" s="216" t="s">
        <v>118</v>
      </c>
      <c r="E134" s="217" t="s">
        <v>157</v>
      </c>
      <c r="F134" s="218" t="s">
        <v>158</v>
      </c>
      <c r="G134" s="219" t="s">
        <v>142</v>
      </c>
      <c r="H134" s="220">
        <v>18.48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38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122</v>
      </c>
      <c r="AT134" s="228" t="s">
        <v>118</v>
      </c>
      <c r="AU134" s="228" t="s">
        <v>83</v>
      </c>
      <c r="AY134" s="14" t="s">
        <v>116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81</v>
      </c>
      <c r="BK134" s="229">
        <f>ROUND(I134*H134,2)</f>
        <v>0</v>
      </c>
      <c r="BL134" s="14" t="s">
        <v>122</v>
      </c>
      <c r="BM134" s="228" t="s">
        <v>159</v>
      </c>
    </row>
    <row r="135" s="2" customFormat="1" ht="24.15" customHeight="1">
      <c r="A135" s="35"/>
      <c r="B135" s="36"/>
      <c r="C135" s="216" t="s">
        <v>160</v>
      </c>
      <c r="D135" s="216" t="s">
        <v>118</v>
      </c>
      <c r="E135" s="217" t="s">
        <v>161</v>
      </c>
      <c r="F135" s="218" t="s">
        <v>162</v>
      </c>
      <c r="G135" s="219" t="s">
        <v>163</v>
      </c>
      <c r="H135" s="220">
        <v>4356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38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122</v>
      </c>
      <c r="AT135" s="228" t="s">
        <v>118</v>
      </c>
      <c r="AU135" s="228" t="s">
        <v>83</v>
      </c>
      <c r="AY135" s="14" t="s">
        <v>116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81</v>
      </c>
      <c r="BK135" s="229">
        <f>ROUND(I135*H135,2)</f>
        <v>0</v>
      </c>
      <c r="BL135" s="14" t="s">
        <v>122</v>
      </c>
      <c r="BM135" s="228" t="s">
        <v>164</v>
      </c>
    </row>
    <row r="136" s="2" customFormat="1" ht="24.15" customHeight="1">
      <c r="A136" s="35"/>
      <c r="B136" s="36"/>
      <c r="C136" s="230" t="s">
        <v>8</v>
      </c>
      <c r="D136" s="230" t="s">
        <v>165</v>
      </c>
      <c r="E136" s="231" t="s">
        <v>166</v>
      </c>
      <c r="F136" s="232" t="s">
        <v>167</v>
      </c>
      <c r="G136" s="233" t="s">
        <v>163</v>
      </c>
      <c r="H136" s="234">
        <v>4399.5600000000004</v>
      </c>
      <c r="I136" s="235"/>
      <c r="J136" s="236">
        <f>ROUND(I136*H136,2)</f>
        <v>0</v>
      </c>
      <c r="K136" s="237"/>
      <c r="L136" s="238"/>
      <c r="M136" s="239" t="s">
        <v>1</v>
      </c>
      <c r="N136" s="240" t="s">
        <v>38</v>
      </c>
      <c r="O136" s="88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148</v>
      </c>
      <c r="AT136" s="228" t="s">
        <v>165</v>
      </c>
      <c r="AU136" s="228" t="s">
        <v>83</v>
      </c>
      <c r="AY136" s="14" t="s">
        <v>116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81</v>
      </c>
      <c r="BK136" s="229">
        <f>ROUND(I136*H136,2)</f>
        <v>0</v>
      </c>
      <c r="BL136" s="14" t="s">
        <v>122</v>
      </c>
      <c r="BM136" s="228" t="s">
        <v>168</v>
      </c>
    </row>
    <row r="137" s="2" customFormat="1" ht="24.15" customHeight="1">
      <c r="A137" s="35"/>
      <c r="B137" s="36"/>
      <c r="C137" s="216" t="s">
        <v>169</v>
      </c>
      <c r="D137" s="216" t="s">
        <v>118</v>
      </c>
      <c r="E137" s="217" t="s">
        <v>170</v>
      </c>
      <c r="F137" s="218" t="s">
        <v>171</v>
      </c>
      <c r="G137" s="219" t="s">
        <v>130</v>
      </c>
      <c r="H137" s="220">
        <v>1045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38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122</v>
      </c>
      <c r="AT137" s="228" t="s">
        <v>118</v>
      </c>
      <c r="AU137" s="228" t="s">
        <v>83</v>
      </c>
      <c r="AY137" s="14" t="s">
        <v>116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81</v>
      </c>
      <c r="BK137" s="229">
        <f>ROUND(I137*H137,2)</f>
        <v>0</v>
      </c>
      <c r="BL137" s="14" t="s">
        <v>122</v>
      </c>
      <c r="BM137" s="228" t="s">
        <v>172</v>
      </c>
    </row>
    <row r="138" s="2" customFormat="1" ht="24.15" customHeight="1">
      <c r="A138" s="35"/>
      <c r="B138" s="36"/>
      <c r="C138" s="216" t="s">
        <v>173</v>
      </c>
      <c r="D138" s="216" t="s">
        <v>118</v>
      </c>
      <c r="E138" s="217" t="s">
        <v>174</v>
      </c>
      <c r="F138" s="218" t="s">
        <v>175</v>
      </c>
      <c r="G138" s="219" t="s">
        <v>130</v>
      </c>
      <c r="H138" s="220">
        <v>261</v>
      </c>
      <c r="I138" s="221"/>
      <c r="J138" s="222">
        <f>ROUND(I138*H138,2)</f>
        <v>0</v>
      </c>
      <c r="K138" s="223"/>
      <c r="L138" s="41"/>
      <c r="M138" s="224" t="s">
        <v>1</v>
      </c>
      <c r="N138" s="225" t="s">
        <v>38</v>
      </c>
      <c r="O138" s="88"/>
      <c r="P138" s="226">
        <f>O138*H138</f>
        <v>0</v>
      </c>
      <c r="Q138" s="226">
        <v>2.1600000000000001</v>
      </c>
      <c r="R138" s="226">
        <f>Q138*H138</f>
        <v>563.75999999999999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122</v>
      </c>
      <c r="AT138" s="228" t="s">
        <v>118</v>
      </c>
      <c r="AU138" s="228" t="s">
        <v>83</v>
      </c>
      <c r="AY138" s="14" t="s">
        <v>116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81</v>
      </c>
      <c r="BK138" s="229">
        <f>ROUND(I138*H138,2)</f>
        <v>0</v>
      </c>
      <c r="BL138" s="14" t="s">
        <v>122</v>
      </c>
      <c r="BM138" s="228" t="s">
        <v>176</v>
      </c>
    </row>
    <row r="139" s="12" customFormat="1" ht="22.8" customHeight="1">
      <c r="A139" s="12"/>
      <c r="B139" s="200"/>
      <c r="C139" s="201"/>
      <c r="D139" s="202" t="s">
        <v>72</v>
      </c>
      <c r="E139" s="214" t="s">
        <v>83</v>
      </c>
      <c r="F139" s="214" t="s">
        <v>177</v>
      </c>
      <c r="G139" s="201"/>
      <c r="H139" s="201"/>
      <c r="I139" s="204"/>
      <c r="J139" s="215">
        <f>BK139</f>
        <v>0</v>
      </c>
      <c r="K139" s="201"/>
      <c r="L139" s="206"/>
      <c r="M139" s="207"/>
      <c r="N139" s="208"/>
      <c r="O139" s="208"/>
      <c r="P139" s="209">
        <f>SUM(P140:P149)</f>
        <v>0</v>
      </c>
      <c r="Q139" s="208"/>
      <c r="R139" s="209">
        <f>SUM(R140:R149)</f>
        <v>76.528800000000004</v>
      </c>
      <c r="S139" s="208"/>
      <c r="T139" s="210">
        <f>SUM(T140:T149)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1" t="s">
        <v>81</v>
      </c>
      <c r="AT139" s="212" t="s">
        <v>72</v>
      </c>
      <c r="AU139" s="212" t="s">
        <v>81</v>
      </c>
      <c r="AY139" s="211" t="s">
        <v>116</v>
      </c>
      <c r="BK139" s="213">
        <f>SUM(BK140:BK149)</f>
        <v>0</v>
      </c>
    </row>
    <row r="140" s="2" customFormat="1" ht="24.15" customHeight="1">
      <c r="A140" s="35"/>
      <c r="B140" s="36"/>
      <c r="C140" s="216" t="s">
        <v>178</v>
      </c>
      <c r="D140" s="216" t="s">
        <v>118</v>
      </c>
      <c r="E140" s="217" t="s">
        <v>170</v>
      </c>
      <c r="F140" s="218" t="s">
        <v>171</v>
      </c>
      <c r="G140" s="219" t="s">
        <v>130</v>
      </c>
      <c r="H140" s="220">
        <v>8.4000000000000004</v>
      </c>
      <c r="I140" s="221"/>
      <c r="J140" s="222">
        <f>ROUND(I140*H140,2)</f>
        <v>0</v>
      </c>
      <c r="K140" s="223"/>
      <c r="L140" s="41"/>
      <c r="M140" s="224" t="s">
        <v>1</v>
      </c>
      <c r="N140" s="225" t="s">
        <v>38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122</v>
      </c>
      <c r="AT140" s="228" t="s">
        <v>118</v>
      </c>
      <c r="AU140" s="228" t="s">
        <v>83</v>
      </c>
      <c r="AY140" s="14" t="s">
        <v>116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81</v>
      </c>
      <c r="BK140" s="229">
        <f>ROUND(I140*H140,2)</f>
        <v>0</v>
      </c>
      <c r="BL140" s="14" t="s">
        <v>122</v>
      </c>
      <c r="BM140" s="228" t="s">
        <v>179</v>
      </c>
    </row>
    <row r="141" s="2" customFormat="1" ht="24.15" customHeight="1">
      <c r="A141" s="35"/>
      <c r="B141" s="36"/>
      <c r="C141" s="216" t="s">
        <v>180</v>
      </c>
      <c r="D141" s="216" t="s">
        <v>118</v>
      </c>
      <c r="E141" s="217" t="s">
        <v>181</v>
      </c>
      <c r="F141" s="218" t="s">
        <v>182</v>
      </c>
      <c r="G141" s="219" t="s">
        <v>121</v>
      </c>
      <c r="H141" s="220">
        <v>28</v>
      </c>
      <c r="I141" s="221"/>
      <c r="J141" s="222">
        <f>ROUND(I141*H141,2)</f>
        <v>0</v>
      </c>
      <c r="K141" s="223"/>
      <c r="L141" s="41"/>
      <c r="M141" s="224" t="s">
        <v>1</v>
      </c>
      <c r="N141" s="225" t="s">
        <v>38</v>
      </c>
      <c r="O141" s="88"/>
      <c r="P141" s="226">
        <f>O141*H141</f>
        <v>0</v>
      </c>
      <c r="Q141" s="226">
        <v>0.34499999999999997</v>
      </c>
      <c r="R141" s="226">
        <f>Q141*H141</f>
        <v>9.6600000000000001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122</v>
      </c>
      <c r="AT141" s="228" t="s">
        <v>118</v>
      </c>
      <c r="AU141" s="228" t="s">
        <v>83</v>
      </c>
      <c r="AY141" s="14" t="s">
        <v>116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81</v>
      </c>
      <c r="BK141" s="229">
        <f>ROUND(I141*H141,2)</f>
        <v>0</v>
      </c>
      <c r="BL141" s="14" t="s">
        <v>122</v>
      </c>
      <c r="BM141" s="228" t="s">
        <v>183</v>
      </c>
    </row>
    <row r="142" s="2" customFormat="1" ht="33" customHeight="1">
      <c r="A142" s="35"/>
      <c r="B142" s="36"/>
      <c r="C142" s="216" t="s">
        <v>184</v>
      </c>
      <c r="D142" s="216" t="s">
        <v>118</v>
      </c>
      <c r="E142" s="217" t="s">
        <v>185</v>
      </c>
      <c r="F142" s="218" t="s">
        <v>186</v>
      </c>
      <c r="G142" s="219" t="s">
        <v>121</v>
      </c>
      <c r="H142" s="220">
        <v>28</v>
      </c>
      <c r="I142" s="221"/>
      <c r="J142" s="222">
        <f>ROUND(I142*H142,2)</f>
        <v>0</v>
      </c>
      <c r="K142" s="223"/>
      <c r="L142" s="41"/>
      <c r="M142" s="224" t="s">
        <v>1</v>
      </c>
      <c r="N142" s="225" t="s">
        <v>38</v>
      </c>
      <c r="O142" s="88"/>
      <c r="P142" s="226">
        <f>O142*H142</f>
        <v>0</v>
      </c>
      <c r="Q142" s="226">
        <v>0.21099999999999999</v>
      </c>
      <c r="R142" s="226">
        <f>Q142*H142</f>
        <v>5.9079999999999995</v>
      </c>
      <c r="S142" s="226">
        <v>0</v>
      </c>
      <c r="T142" s="22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8" t="s">
        <v>122</v>
      </c>
      <c r="AT142" s="228" t="s">
        <v>118</v>
      </c>
      <c r="AU142" s="228" t="s">
        <v>83</v>
      </c>
      <c r="AY142" s="14" t="s">
        <v>116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4" t="s">
        <v>81</v>
      </c>
      <c r="BK142" s="229">
        <f>ROUND(I142*H142,2)</f>
        <v>0</v>
      </c>
      <c r="BL142" s="14" t="s">
        <v>122</v>
      </c>
      <c r="BM142" s="228" t="s">
        <v>187</v>
      </c>
    </row>
    <row r="143" s="2" customFormat="1" ht="24.15" customHeight="1">
      <c r="A143" s="35"/>
      <c r="B143" s="36"/>
      <c r="C143" s="216" t="s">
        <v>188</v>
      </c>
      <c r="D143" s="216" t="s">
        <v>118</v>
      </c>
      <c r="E143" s="217" t="s">
        <v>189</v>
      </c>
      <c r="F143" s="218" t="s">
        <v>190</v>
      </c>
      <c r="G143" s="219" t="s">
        <v>121</v>
      </c>
      <c r="H143" s="220">
        <v>28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38</v>
      </c>
      <c r="O143" s="88"/>
      <c r="P143" s="226">
        <f>O143*H143</f>
        <v>0</v>
      </c>
      <c r="Q143" s="226">
        <v>0.45977000000000001</v>
      </c>
      <c r="R143" s="226">
        <f>Q143*H143</f>
        <v>12.873560000000001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122</v>
      </c>
      <c r="AT143" s="228" t="s">
        <v>118</v>
      </c>
      <c r="AU143" s="228" t="s">
        <v>83</v>
      </c>
      <c r="AY143" s="14" t="s">
        <v>116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81</v>
      </c>
      <c r="BK143" s="229">
        <f>ROUND(I143*H143,2)</f>
        <v>0</v>
      </c>
      <c r="BL143" s="14" t="s">
        <v>122</v>
      </c>
      <c r="BM143" s="228" t="s">
        <v>191</v>
      </c>
    </row>
    <row r="144" s="2" customFormat="1" ht="21.75" customHeight="1">
      <c r="A144" s="35"/>
      <c r="B144" s="36"/>
      <c r="C144" s="216" t="s">
        <v>192</v>
      </c>
      <c r="D144" s="216" t="s">
        <v>118</v>
      </c>
      <c r="E144" s="217" t="s">
        <v>193</v>
      </c>
      <c r="F144" s="218" t="s">
        <v>194</v>
      </c>
      <c r="G144" s="219" t="s">
        <v>121</v>
      </c>
      <c r="H144" s="220">
        <v>28</v>
      </c>
      <c r="I144" s="221"/>
      <c r="J144" s="222">
        <f>ROUND(I144*H144,2)</f>
        <v>0</v>
      </c>
      <c r="K144" s="223"/>
      <c r="L144" s="41"/>
      <c r="M144" s="224" t="s">
        <v>1</v>
      </c>
      <c r="N144" s="225" t="s">
        <v>38</v>
      </c>
      <c r="O144" s="88"/>
      <c r="P144" s="226">
        <f>O144*H144</f>
        <v>0</v>
      </c>
      <c r="Q144" s="226">
        <v>0.00060999999999999997</v>
      </c>
      <c r="R144" s="226">
        <f>Q144*H144</f>
        <v>0.017079999999999998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122</v>
      </c>
      <c r="AT144" s="228" t="s">
        <v>118</v>
      </c>
      <c r="AU144" s="228" t="s">
        <v>83</v>
      </c>
      <c r="AY144" s="14" t="s">
        <v>116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81</v>
      </c>
      <c r="BK144" s="229">
        <f>ROUND(I144*H144,2)</f>
        <v>0</v>
      </c>
      <c r="BL144" s="14" t="s">
        <v>122</v>
      </c>
      <c r="BM144" s="228" t="s">
        <v>195</v>
      </c>
    </row>
    <row r="145" s="2" customFormat="1" ht="24.15" customHeight="1">
      <c r="A145" s="35"/>
      <c r="B145" s="36"/>
      <c r="C145" s="216" t="s">
        <v>196</v>
      </c>
      <c r="D145" s="216" t="s">
        <v>118</v>
      </c>
      <c r="E145" s="217" t="s">
        <v>197</v>
      </c>
      <c r="F145" s="218" t="s">
        <v>198</v>
      </c>
      <c r="G145" s="219" t="s">
        <v>121</v>
      </c>
      <c r="H145" s="220">
        <v>28</v>
      </c>
      <c r="I145" s="221"/>
      <c r="J145" s="222">
        <f>ROUND(I145*H145,2)</f>
        <v>0</v>
      </c>
      <c r="K145" s="223"/>
      <c r="L145" s="41"/>
      <c r="M145" s="224" t="s">
        <v>1</v>
      </c>
      <c r="N145" s="225" t="s">
        <v>38</v>
      </c>
      <c r="O145" s="88"/>
      <c r="P145" s="226">
        <f>O145*H145</f>
        <v>0</v>
      </c>
      <c r="Q145" s="226">
        <v>0.096680000000000002</v>
      </c>
      <c r="R145" s="226">
        <f>Q145*H145</f>
        <v>2.7070400000000001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122</v>
      </c>
      <c r="AT145" s="228" t="s">
        <v>118</v>
      </c>
      <c r="AU145" s="228" t="s">
        <v>83</v>
      </c>
      <c r="AY145" s="14" t="s">
        <v>116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81</v>
      </c>
      <c r="BK145" s="229">
        <f>ROUND(I145*H145,2)</f>
        <v>0</v>
      </c>
      <c r="BL145" s="14" t="s">
        <v>122</v>
      </c>
      <c r="BM145" s="228" t="s">
        <v>199</v>
      </c>
    </row>
    <row r="146" s="2" customFormat="1" ht="24.15" customHeight="1">
      <c r="A146" s="35"/>
      <c r="B146" s="36"/>
      <c r="C146" s="216" t="s">
        <v>7</v>
      </c>
      <c r="D146" s="216" t="s">
        <v>118</v>
      </c>
      <c r="E146" s="217" t="s">
        <v>200</v>
      </c>
      <c r="F146" s="218" t="s">
        <v>201</v>
      </c>
      <c r="G146" s="219" t="s">
        <v>121</v>
      </c>
      <c r="H146" s="220">
        <v>28</v>
      </c>
      <c r="I146" s="221"/>
      <c r="J146" s="222">
        <f>ROUND(I146*H146,2)</f>
        <v>0</v>
      </c>
      <c r="K146" s="223"/>
      <c r="L146" s="41"/>
      <c r="M146" s="224" t="s">
        <v>1</v>
      </c>
      <c r="N146" s="225" t="s">
        <v>38</v>
      </c>
      <c r="O146" s="88"/>
      <c r="P146" s="226">
        <f>O146*H146</f>
        <v>0</v>
      </c>
      <c r="Q146" s="226">
        <v>0.20746000000000001</v>
      </c>
      <c r="R146" s="226">
        <f>Q146*H146</f>
        <v>5.8088800000000003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122</v>
      </c>
      <c r="AT146" s="228" t="s">
        <v>118</v>
      </c>
      <c r="AU146" s="228" t="s">
        <v>83</v>
      </c>
      <c r="AY146" s="14" t="s">
        <v>116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81</v>
      </c>
      <c r="BK146" s="229">
        <f>ROUND(I146*H146,2)</f>
        <v>0</v>
      </c>
      <c r="BL146" s="14" t="s">
        <v>122</v>
      </c>
      <c r="BM146" s="228" t="s">
        <v>202</v>
      </c>
    </row>
    <row r="147" s="2" customFormat="1" ht="24.15" customHeight="1">
      <c r="A147" s="35"/>
      <c r="B147" s="36"/>
      <c r="C147" s="216" t="s">
        <v>203</v>
      </c>
      <c r="D147" s="216" t="s">
        <v>118</v>
      </c>
      <c r="E147" s="217" t="s">
        <v>204</v>
      </c>
      <c r="F147" s="218" t="s">
        <v>205</v>
      </c>
      <c r="G147" s="219" t="s">
        <v>130</v>
      </c>
      <c r="H147" s="220">
        <v>86.5</v>
      </c>
      <c r="I147" s="221"/>
      <c r="J147" s="222">
        <f>ROUND(I147*H147,2)</f>
        <v>0</v>
      </c>
      <c r="K147" s="223"/>
      <c r="L147" s="41"/>
      <c r="M147" s="224" t="s">
        <v>1</v>
      </c>
      <c r="N147" s="225" t="s">
        <v>38</v>
      </c>
      <c r="O147" s="88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122</v>
      </c>
      <c r="AT147" s="228" t="s">
        <v>118</v>
      </c>
      <c r="AU147" s="228" t="s">
        <v>83</v>
      </c>
      <c r="AY147" s="14" t="s">
        <v>116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81</v>
      </c>
      <c r="BK147" s="229">
        <f>ROUND(I147*H147,2)</f>
        <v>0</v>
      </c>
      <c r="BL147" s="14" t="s">
        <v>122</v>
      </c>
      <c r="BM147" s="228" t="s">
        <v>206</v>
      </c>
    </row>
    <row r="148" s="2" customFormat="1" ht="16.5" customHeight="1">
      <c r="A148" s="35"/>
      <c r="B148" s="36"/>
      <c r="C148" s="216" t="s">
        <v>207</v>
      </c>
      <c r="D148" s="216" t="s">
        <v>118</v>
      </c>
      <c r="E148" s="217" t="s">
        <v>208</v>
      </c>
      <c r="F148" s="218" t="s">
        <v>209</v>
      </c>
      <c r="G148" s="219" t="s">
        <v>130</v>
      </c>
      <c r="H148" s="220">
        <v>6.4000000000000004</v>
      </c>
      <c r="I148" s="221"/>
      <c r="J148" s="222">
        <f>ROUND(I148*H148,2)</f>
        <v>0</v>
      </c>
      <c r="K148" s="223"/>
      <c r="L148" s="41"/>
      <c r="M148" s="224" t="s">
        <v>1</v>
      </c>
      <c r="N148" s="225" t="s">
        <v>38</v>
      </c>
      <c r="O148" s="88"/>
      <c r="P148" s="226">
        <f>O148*H148</f>
        <v>0</v>
      </c>
      <c r="Q148" s="226">
        <v>2.47214</v>
      </c>
      <c r="R148" s="226">
        <f>Q148*H148</f>
        <v>15.821696000000001</v>
      </c>
      <c r="S148" s="226">
        <v>0</v>
      </c>
      <c r="T148" s="22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8" t="s">
        <v>122</v>
      </c>
      <c r="AT148" s="228" t="s">
        <v>118</v>
      </c>
      <c r="AU148" s="228" t="s">
        <v>83</v>
      </c>
      <c r="AY148" s="14" t="s">
        <v>116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4" t="s">
        <v>81</v>
      </c>
      <c r="BK148" s="229">
        <f>ROUND(I148*H148,2)</f>
        <v>0</v>
      </c>
      <c r="BL148" s="14" t="s">
        <v>122</v>
      </c>
      <c r="BM148" s="228" t="s">
        <v>210</v>
      </c>
    </row>
    <row r="149" s="2" customFormat="1" ht="21.75" customHeight="1">
      <c r="A149" s="35"/>
      <c r="B149" s="36"/>
      <c r="C149" s="216" t="s">
        <v>211</v>
      </c>
      <c r="D149" s="216" t="s">
        <v>118</v>
      </c>
      <c r="E149" s="217" t="s">
        <v>212</v>
      </c>
      <c r="F149" s="218" t="s">
        <v>213</v>
      </c>
      <c r="G149" s="219" t="s">
        <v>130</v>
      </c>
      <c r="H149" s="220">
        <v>9.5999999999999996</v>
      </c>
      <c r="I149" s="221"/>
      <c r="J149" s="222">
        <f>ROUND(I149*H149,2)</f>
        <v>0</v>
      </c>
      <c r="K149" s="223"/>
      <c r="L149" s="41"/>
      <c r="M149" s="224" t="s">
        <v>1</v>
      </c>
      <c r="N149" s="225" t="s">
        <v>38</v>
      </c>
      <c r="O149" s="88"/>
      <c r="P149" s="226">
        <f>O149*H149</f>
        <v>0</v>
      </c>
      <c r="Q149" s="226">
        <v>2.47214</v>
      </c>
      <c r="R149" s="226">
        <f>Q149*H149</f>
        <v>23.732544000000001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122</v>
      </c>
      <c r="AT149" s="228" t="s">
        <v>118</v>
      </c>
      <c r="AU149" s="228" t="s">
        <v>83</v>
      </c>
      <c r="AY149" s="14" t="s">
        <v>116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81</v>
      </c>
      <c r="BK149" s="229">
        <f>ROUND(I149*H149,2)</f>
        <v>0</v>
      </c>
      <c r="BL149" s="14" t="s">
        <v>122</v>
      </c>
      <c r="BM149" s="228" t="s">
        <v>214</v>
      </c>
    </row>
    <row r="150" s="12" customFormat="1" ht="22.8" customHeight="1">
      <c r="A150" s="12"/>
      <c r="B150" s="200"/>
      <c r="C150" s="201"/>
      <c r="D150" s="202" t="s">
        <v>72</v>
      </c>
      <c r="E150" s="214" t="s">
        <v>148</v>
      </c>
      <c r="F150" s="214" t="s">
        <v>215</v>
      </c>
      <c r="G150" s="201"/>
      <c r="H150" s="201"/>
      <c r="I150" s="204"/>
      <c r="J150" s="215">
        <f>BK150</f>
        <v>0</v>
      </c>
      <c r="K150" s="201"/>
      <c r="L150" s="206"/>
      <c r="M150" s="207"/>
      <c r="N150" s="208"/>
      <c r="O150" s="208"/>
      <c r="P150" s="209">
        <f>SUM(P151:P184)</f>
        <v>0</v>
      </c>
      <c r="Q150" s="208"/>
      <c r="R150" s="209">
        <f>SUM(R151:R184)</f>
        <v>1.9356580000000001</v>
      </c>
      <c r="S150" s="208"/>
      <c r="T150" s="210">
        <f>SUM(T151:T184)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1" t="s">
        <v>81</v>
      </c>
      <c r="AT150" s="212" t="s">
        <v>72</v>
      </c>
      <c r="AU150" s="212" t="s">
        <v>81</v>
      </c>
      <c r="AY150" s="211" t="s">
        <v>116</v>
      </c>
      <c r="BK150" s="213">
        <f>SUM(BK151:BK184)</f>
        <v>0</v>
      </c>
    </row>
    <row r="151" s="2" customFormat="1" ht="16.5" customHeight="1">
      <c r="A151" s="35"/>
      <c r="B151" s="36"/>
      <c r="C151" s="216" t="s">
        <v>216</v>
      </c>
      <c r="D151" s="216" t="s">
        <v>118</v>
      </c>
      <c r="E151" s="217" t="s">
        <v>217</v>
      </c>
      <c r="F151" s="218" t="s">
        <v>218</v>
      </c>
      <c r="G151" s="219" t="s">
        <v>163</v>
      </c>
      <c r="H151" s="220">
        <v>653.20000000000005</v>
      </c>
      <c r="I151" s="221"/>
      <c r="J151" s="222">
        <f>ROUND(I151*H151,2)</f>
        <v>0</v>
      </c>
      <c r="K151" s="223"/>
      <c r="L151" s="41"/>
      <c r="M151" s="224" t="s">
        <v>1</v>
      </c>
      <c r="N151" s="225" t="s">
        <v>38</v>
      </c>
      <c r="O151" s="88"/>
      <c r="P151" s="226">
        <f>O151*H151</f>
        <v>0</v>
      </c>
      <c r="Q151" s="226">
        <v>0.00019000000000000001</v>
      </c>
      <c r="R151" s="226">
        <f>Q151*H151</f>
        <v>0.12410800000000001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122</v>
      </c>
      <c r="AT151" s="228" t="s">
        <v>118</v>
      </c>
      <c r="AU151" s="228" t="s">
        <v>83</v>
      </c>
      <c r="AY151" s="14" t="s">
        <v>116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81</v>
      </c>
      <c r="BK151" s="229">
        <f>ROUND(I151*H151,2)</f>
        <v>0</v>
      </c>
      <c r="BL151" s="14" t="s">
        <v>122</v>
      </c>
      <c r="BM151" s="228" t="s">
        <v>219</v>
      </c>
    </row>
    <row r="152" s="2" customFormat="1">
      <c r="A152" s="35"/>
      <c r="B152" s="36"/>
      <c r="C152" s="37"/>
      <c r="D152" s="241" t="s">
        <v>220</v>
      </c>
      <c r="E152" s="37"/>
      <c r="F152" s="242" t="s">
        <v>221</v>
      </c>
      <c r="G152" s="37"/>
      <c r="H152" s="37"/>
      <c r="I152" s="243"/>
      <c r="J152" s="37"/>
      <c r="K152" s="37"/>
      <c r="L152" s="41"/>
      <c r="M152" s="244"/>
      <c r="N152" s="245"/>
      <c r="O152" s="88"/>
      <c r="P152" s="88"/>
      <c r="Q152" s="88"/>
      <c r="R152" s="88"/>
      <c r="S152" s="88"/>
      <c r="T152" s="89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4" t="s">
        <v>220</v>
      </c>
      <c r="AU152" s="14" t="s">
        <v>83</v>
      </c>
    </row>
    <row r="153" s="2" customFormat="1" ht="16.5" customHeight="1">
      <c r="A153" s="35"/>
      <c r="B153" s="36"/>
      <c r="C153" s="216" t="s">
        <v>222</v>
      </c>
      <c r="D153" s="216" t="s">
        <v>118</v>
      </c>
      <c r="E153" s="217" t="s">
        <v>223</v>
      </c>
      <c r="F153" s="218" t="s">
        <v>224</v>
      </c>
      <c r="G153" s="219" t="s">
        <v>163</v>
      </c>
      <c r="H153" s="220">
        <v>653.20000000000005</v>
      </c>
      <c r="I153" s="221"/>
      <c r="J153" s="222">
        <f>ROUND(I153*H153,2)</f>
        <v>0</v>
      </c>
      <c r="K153" s="223"/>
      <c r="L153" s="41"/>
      <c r="M153" s="224" t="s">
        <v>1</v>
      </c>
      <c r="N153" s="225" t="s">
        <v>38</v>
      </c>
      <c r="O153" s="88"/>
      <c r="P153" s="226">
        <f>O153*H153</f>
        <v>0</v>
      </c>
      <c r="Q153" s="226">
        <v>6.0000000000000002E-05</v>
      </c>
      <c r="R153" s="226">
        <f>Q153*H153</f>
        <v>0.039192000000000005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122</v>
      </c>
      <c r="AT153" s="228" t="s">
        <v>118</v>
      </c>
      <c r="AU153" s="228" t="s">
        <v>83</v>
      </c>
      <c r="AY153" s="14" t="s">
        <v>116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81</v>
      </c>
      <c r="BK153" s="229">
        <f>ROUND(I153*H153,2)</f>
        <v>0</v>
      </c>
      <c r="BL153" s="14" t="s">
        <v>122</v>
      </c>
      <c r="BM153" s="228" t="s">
        <v>225</v>
      </c>
    </row>
    <row r="154" s="2" customFormat="1">
      <c r="A154" s="35"/>
      <c r="B154" s="36"/>
      <c r="C154" s="37"/>
      <c r="D154" s="241" t="s">
        <v>220</v>
      </c>
      <c r="E154" s="37"/>
      <c r="F154" s="242" t="s">
        <v>226</v>
      </c>
      <c r="G154" s="37"/>
      <c r="H154" s="37"/>
      <c r="I154" s="243"/>
      <c r="J154" s="37"/>
      <c r="K154" s="37"/>
      <c r="L154" s="41"/>
      <c r="M154" s="244"/>
      <c r="N154" s="245"/>
      <c r="O154" s="88"/>
      <c r="P154" s="88"/>
      <c r="Q154" s="88"/>
      <c r="R154" s="88"/>
      <c r="S154" s="88"/>
      <c r="T154" s="89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220</v>
      </c>
      <c r="AU154" s="14" t="s">
        <v>83</v>
      </c>
    </row>
    <row r="155" s="2" customFormat="1" ht="16.5" customHeight="1">
      <c r="A155" s="35"/>
      <c r="B155" s="36"/>
      <c r="C155" s="216" t="s">
        <v>227</v>
      </c>
      <c r="D155" s="216" t="s">
        <v>118</v>
      </c>
      <c r="E155" s="217" t="s">
        <v>228</v>
      </c>
      <c r="F155" s="218" t="s">
        <v>229</v>
      </c>
      <c r="G155" s="219" t="s">
        <v>230</v>
      </c>
      <c r="H155" s="220">
        <v>1</v>
      </c>
      <c r="I155" s="221"/>
      <c r="J155" s="222">
        <f>ROUND(I155*H155,2)</f>
        <v>0</v>
      </c>
      <c r="K155" s="223"/>
      <c r="L155" s="41"/>
      <c r="M155" s="224" t="s">
        <v>1</v>
      </c>
      <c r="N155" s="225" t="s">
        <v>38</v>
      </c>
      <c r="O155" s="88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122</v>
      </c>
      <c r="AT155" s="228" t="s">
        <v>118</v>
      </c>
      <c r="AU155" s="228" t="s">
        <v>83</v>
      </c>
      <c r="AY155" s="14" t="s">
        <v>116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81</v>
      </c>
      <c r="BK155" s="229">
        <f>ROUND(I155*H155,2)</f>
        <v>0</v>
      </c>
      <c r="BL155" s="14" t="s">
        <v>122</v>
      </c>
      <c r="BM155" s="228" t="s">
        <v>231</v>
      </c>
    </row>
    <row r="156" s="2" customFormat="1" ht="16.5" customHeight="1">
      <c r="A156" s="35"/>
      <c r="B156" s="36"/>
      <c r="C156" s="230" t="s">
        <v>232</v>
      </c>
      <c r="D156" s="230" t="s">
        <v>165</v>
      </c>
      <c r="E156" s="231" t="s">
        <v>233</v>
      </c>
      <c r="F156" s="232" t="s">
        <v>234</v>
      </c>
      <c r="G156" s="233" t="s">
        <v>230</v>
      </c>
      <c r="H156" s="234">
        <v>1</v>
      </c>
      <c r="I156" s="235"/>
      <c r="J156" s="236">
        <f>ROUND(I156*H156,2)</f>
        <v>0</v>
      </c>
      <c r="K156" s="237"/>
      <c r="L156" s="238"/>
      <c r="M156" s="239" t="s">
        <v>1</v>
      </c>
      <c r="N156" s="240" t="s">
        <v>38</v>
      </c>
      <c r="O156" s="88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8" t="s">
        <v>148</v>
      </c>
      <c r="AT156" s="228" t="s">
        <v>165</v>
      </c>
      <c r="AU156" s="228" t="s">
        <v>83</v>
      </c>
      <c r="AY156" s="14" t="s">
        <v>116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4" t="s">
        <v>81</v>
      </c>
      <c r="BK156" s="229">
        <f>ROUND(I156*H156,2)</f>
        <v>0</v>
      </c>
      <c r="BL156" s="14" t="s">
        <v>122</v>
      </c>
      <c r="BM156" s="228" t="s">
        <v>235</v>
      </c>
    </row>
    <row r="157" s="2" customFormat="1">
      <c r="A157" s="35"/>
      <c r="B157" s="36"/>
      <c r="C157" s="37"/>
      <c r="D157" s="241" t="s">
        <v>220</v>
      </c>
      <c r="E157" s="37"/>
      <c r="F157" s="242" t="s">
        <v>236</v>
      </c>
      <c r="G157" s="37"/>
      <c r="H157" s="37"/>
      <c r="I157" s="243"/>
      <c r="J157" s="37"/>
      <c r="K157" s="37"/>
      <c r="L157" s="41"/>
      <c r="M157" s="244"/>
      <c r="N157" s="245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220</v>
      </c>
      <c r="AU157" s="14" t="s">
        <v>83</v>
      </c>
    </row>
    <row r="158" s="2" customFormat="1" ht="24.15" customHeight="1">
      <c r="A158" s="35"/>
      <c r="B158" s="36"/>
      <c r="C158" s="216" t="s">
        <v>237</v>
      </c>
      <c r="D158" s="216" t="s">
        <v>118</v>
      </c>
      <c r="E158" s="217" t="s">
        <v>238</v>
      </c>
      <c r="F158" s="218" t="s">
        <v>239</v>
      </c>
      <c r="G158" s="219" t="s">
        <v>163</v>
      </c>
      <c r="H158" s="220">
        <v>432.60000000000002</v>
      </c>
      <c r="I158" s="221"/>
      <c r="J158" s="222">
        <f>ROUND(I158*H158,2)</f>
        <v>0</v>
      </c>
      <c r="K158" s="223"/>
      <c r="L158" s="41"/>
      <c r="M158" s="224" t="s">
        <v>1</v>
      </c>
      <c r="N158" s="225" t="s">
        <v>38</v>
      </c>
      <c r="O158" s="88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122</v>
      </c>
      <c r="AT158" s="228" t="s">
        <v>118</v>
      </c>
      <c r="AU158" s="228" t="s">
        <v>83</v>
      </c>
      <c r="AY158" s="14" t="s">
        <v>116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81</v>
      </c>
      <c r="BK158" s="229">
        <f>ROUND(I158*H158,2)</f>
        <v>0</v>
      </c>
      <c r="BL158" s="14" t="s">
        <v>122</v>
      </c>
      <c r="BM158" s="228" t="s">
        <v>240</v>
      </c>
    </row>
    <row r="159" s="2" customFormat="1" ht="24.15" customHeight="1">
      <c r="A159" s="35"/>
      <c r="B159" s="36"/>
      <c r="C159" s="216" t="s">
        <v>241</v>
      </c>
      <c r="D159" s="216" t="s">
        <v>118</v>
      </c>
      <c r="E159" s="217" t="s">
        <v>242</v>
      </c>
      <c r="F159" s="218" t="s">
        <v>243</v>
      </c>
      <c r="G159" s="219" t="s">
        <v>163</v>
      </c>
      <c r="H159" s="220">
        <v>220.59999999999999</v>
      </c>
      <c r="I159" s="221"/>
      <c r="J159" s="222">
        <f>ROUND(I159*H159,2)</f>
        <v>0</v>
      </c>
      <c r="K159" s="223"/>
      <c r="L159" s="41"/>
      <c r="M159" s="224" t="s">
        <v>1</v>
      </c>
      <c r="N159" s="225" t="s">
        <v>38</v>
      </c>
      <c r="O159" s="88"/>
      <c r="P159" s="226">
        <f>O159*H159</f>
        <v>0</v>
      </c>
      <c r="Q159" s="226">
        <v>0.00027999999999999998</v>
      </c>
      <c r="R159" s="226">
        <f>Q159*H159</f>
        <v>0.06176799999999999</v>
      </c>
      <c r="S159" s="226">
        <v>0</v>
      </c>
      <c r="T159" s="22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8" t="s">
        <v>122</v>
      </c>
      <c r="AT159" s="228" t="s">
        <v>118</v>
      </c>
      <c r="AU159" s="228" t="s">
        <v>83</v>
      </c>
      <c r="AY159" s="14" t="s">
        <v>116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4" t="s">
        <v>81</v>
      </c>
      <c r="BK159" s="229">
        <f>ROUND(I159*H159,2)</f>
        <v>0</v>
      </c>
      <c r="BL159" s="14" t="s">
        <v>122</v>
      </c>
      <c r="BM159" s="228" t="s">
        <v>244</v>
      </c>
    </row>
    <row r="160" s="2" customFormat="1" ht="24.15" customHeight="1">
      <c r="A160" s="35"/>
      <c r="B160" s="36"/>
      <c r="C160" s="216" t="s">
        <v>245</v>
      </c>
      <c r="D160" s="216" t="s">
        <v>118</v>
      </c>
      <c r="E160" s="217" t="s">
        <v>246</v>
      </c>
      <c r="F160" s="218" t="s">
        <v>247</v>
      </c>
      <c r="G160" s="219" t="s">
        <v>230</v>
      </c>
      <c r="H160" s="220">
        <v>29</v>
      </c>
      <c r="I160" s="221"/>
      <c r="J160" s="222">
        <f>ROUND(I160*H160,2)</f>
        <v>0</v>
      </c>
      <c r="K160" s="223"/>
      <c r="L160" s="41"/>
      <c r="M160" s="224" t="s">
        <v>1</v>
      </c>
      <c r="N160" s="225" t="s">
        <v>38</v>
      </c>
      <c r="O160" s="88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8" t="s">
        <v>122</v>
      </c>
      <c r="AT160" s="228" t="s">
        <v>118</v>
      </c>
      <c r="AU160" s="228" t="s">
        <v>83</v>
      </c>
      <c r="AY160" s="14" t="s">
        <v>116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4" t="s">
        <v>81</v>
      </c>
      <c r="BK160" s="229">
        <f>ROUND(I160*H160,2)</f>
        <v>0</v>
      </c>
      <c r="BL160" s="14" t="s">
        <v>122</v>
      </c>
      <c r="BM160" s="228" t="s">
        <v>248</v>
      </c>
    </row>
    <row r="161" s="2" customFormat="1" ht="21.75" customHeight="1">
      <c r="A161" s="35"/>
      <c r="B161" s="36"/>
      <c r="C161" s="230" t="s">
        <v>249</v>
      </c>
      <c r="D161" s="230" t="s">
        <v>165</v>
      </c>
      <c r="E161" s="231" t="s">
        <v>250</v>
      </c>
      <c r="F161" s="232" t="s">
        <v>251</v>
      </c>
      <c r="G161" s="233" t="s">
        <v>230</v>
      </c>
      <c r="H161" s="234">
        <v>29</v>
      </c>
      <c r="I161" s="235"/>
      <c r="J161" s="236">
        <f>ROUND(I161*H161,2)</f>
        <v>0</v>
      </c>
      <c r="K161" s="237"/>
      <c r="L161" s="238"/>
      <c r="M161" s="239" t="s">
        <v>1</v>
      </c>
      <c r="N161" s="240" t="s">
        <v>38</v>
      </c>
      <c r="O161" s="88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8" t="s">
        <v>148</v>
      </c>
      <c r="AT161" s="228" t="s">
        <v>165</v>
      </c>
      <c r="AU161" s="228" t="s">
        <v>83</v>
      </c>
      <c r="AY161" s="14" t="s">
        <v>116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4" t="s">
        <v>81</v>
      </c>
      <c r="BK161" s="229">
        <f>ROUND(I161*H161,2)</f>
        <v>0</v>
      </c>
      <c r="BL161" s="14" t="s">
        <v>122</v>
      </c>
      <c r="BM161" s="228" t="s">
        <v>252</v>
      </c>
    </row>
    <row r="162" s="2" customFormat="1">
      <c r="A162" s="35"/>
      <c r="B162" s="36"/>
      <c r="C162" s="37"/>
      <c r="D162" s="241" t="s">
        <v>220</v>
      </c>
      <c r="E162" s="37"/>
      <c r="F162" s="242" t="s">
        <v>253</v>
      </c>
      <c r="G162" s="37"/>
      <c r="H162" s="37"/>
      <c r="I162" s="243"/>
      <c r="J162" s="37"/>
      <c r="K162" s="37"/>
      <c r="L162" s="41"/>
      <c r="M162" s="244"/>
      <c r="N162" s="245"/>
      <c r="O162" s="88"/>
      <c r="P162" s="88"/>
      <c r="Q162" s="88"/>
      <c r="R162" s="88"/>
      <c r="S162" s="88"/>
      <c r="T162" s="89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4" t="s">
        <v>220</v>
      </c>
      <c r="AU162" s="14" t="s">
        <v>83</v>
      </c>
    </row>
    <row r="163" s="2" customFormat="1" ht="24.15" customHeight="1">
      <c r="A163" s="35"/>
      <c r="B163" s="36"/>
      <c r="C163" s="216" t="s">
        <v>254</v>
      </c>
      <c r="D163" s="216" t="s">
        <v>118</v>
      </c>
      <c r="E163" s="217" t="s">
        <v>255</v>
      </c>
      <c r="F163" s="218" t="s">
        <v>256</v>
      </c>
      <c r="G163" s="219" t="s">
        <v>230</v>
      </c>
      <c r="H163" s="220">
        <v>6</v>
      </c>
      <c r="I163" s="221"/>
      <c r="J163" s="222">
        <f>ROUND(I163*H163,2)</f>
        <v>0</v>
      </c>
      <c r="K163" s="223"/>
      <c r="L163" s="41"/>
      <c r="M163" s="224" t="s">
        <v>1</v>
      </c>
      <c r="N163" s="225" t="s">
        <v>38</v>
      </c>
      <c r="O163" s="88"/>
      <c r="P163" s="226">
        <f>O163*H163</f>
        <v>0</v>
      </c>
      <c r="Q163" s="226">
        <v>0.00167</v>
      </c>
      <c r="R163" s="226">
        <f>Q163*H163</f>
        <v>0.010020000000000001</v>
      </c>
      <c r="S163" s="226">
        <v>0</v>
      </c>
      <c r="T163" s="22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8" t="s">
        <v>122</v>
      </c>
      <c r="AT163" s="228" t="s">
        <v>118</v>
      </c>
      <c r="AU163" s="228" t="s">
        <v>83</v>
      </c>
      <c r="AY163" s="14" t="s">
        <v>116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4" t="s">
        <v>81</v>
      </c>
      <c r="BK163" s="229">
        <f>ROUND(I163*H163,2)</f>
        <v>0</v>
      </c>
      <c r="BL163" s="14" t="s">
        <v>122</v>
      </c>
      <c r="BM163" s="228" t="s">
        <v>257</v>
      </c>
    </row>
    <row r="164" s="2" customFormat="1" ht="16.5" customHeight="1">
      <c r="A164" s="35"/>
      <c r="B164" s="36"/>
      <c r="C164" s="230" t="s">
        <v>258</v>
      </c>
      <c r="D164" s="230" t="s">
        <v>165</v>
      </c>
      <c r="E164" s="231" t="s">
        <v>259</v>
      </c>
      <c r="F164" s="232" t="s">
        <v>260</v>
      </c>
      <c r="G164" s="233" t="s">
        <v>230</v>
      </c>
      <c r="H164" s="234">
        <v>6</v>
      </c>
      <c r="I164" s="235"/>
      <c r="J164" s="236">
        <f>ROUND(I164*H164,2)</f>
        <v>0</v>
      </c>
      <c r="K164" s="237"/>
      <c r="L164" s="238"/>
      <c r="M164" s="239" t="s">
        <v>1</v>
      </c>
      <c r="N164" s="240" t="s">
        <v>38</v>
      </c>
      <c r="O164" s="88"/>
      <c r="P164" s="226">
        <f>O164*H164</f>
        <v>0</v>
      </c>
      <c r="Q164" s="226">
        <v>0.0089999999999999993</v>
      </c>
      <c r="R164" s="226">
        <f>Q164*H164</f>
        <v>0.053999999999999992</v>
      </c>
      <c r="S164" s="226">
        <v>0</v>
      </c>
      <c r="T164" s="22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8" t="s">
        <v>148</v>
      </c>
      <c r="AT164" s="228" t="s">
        <v>165</v>
      </c>
      <c r="AU164" s="228" t="s">
        <v>83</v>
      </c>
      <c r="AY164" s="14" t="s">
        <v>116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4" t="s">
        <v>81</v>
      </c>
      <c r="BK164" s="229">
        <f>ROUND(I164*H164,2)</f>
        <v>0</v>
      </c>
      <c r="BL164" s="14" t="s">
        <v>122</v>
      </c>
      <c r="BM164" s="228" t="s">
        <v>261</v>
      </c>
    </row>
    <row r="165" s="2" customFormat="1" ht="16.5" customHeight="1">
      <c r="A165" s="35"/>
      <c r="B165" s="36"/>
      <c r="C165" s="216" t="s">
        <v>262</v>
      </c>
      <c r="D165" s="216" t="s">
        <v>118</v>
      </c>
      <c r="E165" s="217" t="s">
        <v>263</v>
      </c>
      <c r="F165" s="218" t="s">
        <v>264</v>
      </c>
      <c r="G165" s="219" t="s">
        <v>230</v>
      </c>
      <c r="H165" s="220">
        <v>5</v>
      </c>
      <c r="I165" s="221"/>
      <c r="J165" s="222">
        <f>ROUND(I165*H165,2)</f>
        <v>0</v>
      </c>
      <c r="K165" s="223"/>
      <c r="L165" s="41"/>
      <c r="M165" s="224" t="s">
        <v>1</v>
      </c>
      <c r="N165" s="225" t="s">
        <v>38</v>
      </c>
      <c r="O165" s="88"/>
      <c r="P165" s="226">
        <f>O165*H165</f>
        <v>0</v>
      </c>
      <c r="Q165" s="226">
        <v>0.0013600000000000001</v>
      </c>
      <c r="R165" s="226">
        <f>Q165*H165</f>
        <v>0.0068000000000000005</v>
      </c>
      <c r="S165" s="226">
        <v>0</v>
      </c>
      <c r="T165" s="22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8" t="s">
        <v>122</v>
      </c>
      <c r="AT165" s="228" t="s">
        <v>118</v>
      </c>
      <c r="AU165" s="228" t="s">
        <v>83</v>
      </c>
      <c r="AY165" s="14" t="s">
        <v>116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4" t="s">
        <v>81</v>
      </c>
      <c r="BK165" s="229">
        <f>ROUND(I165*H165,2)</f>
        <v>0</v>
      </c>
      <c r="BL165" s="14" t="s">
        <v>122</v>
      </c>
      <c r="BM165" s="228" t="s">
        <v>265</v>
      </c>
    </row>
    <row r="166" s="2" customFormat="1" ht="24.15" customHeight="1">
      <c r="A166" s="35"/>
      <c r="B166" s="36"/>
      <c r="C166" s="230" t="s">
        <v>266</v>
      </c>
      <c r="D166" s="230" t="s">
        <v>165</v>
      </c>
      <c r="E166" s="231" t="s">
        <v>267</v>
      </c>
      <c r="F166" s="232" t="s">
        <v>268</v>
      </c>
      <c r="G166" s="233" t="s">
        <v>230</v>
      </c>
      <c r="H166" s="234">
        <v>5</v>
      </c>
      <c r="I166" s="235"/>
      <c r="J166" s="236">
        <f>ROUND(I166*H166,2)</f>
        <v>0</v>
      </c>
      <c r="K166" s="237"/>
      <c r="L166" s="238"/>
      <c r="M166" s="239" t="s">
        <v>1</v>
      </c>
      <c r="N166" s="240" t="s">
        <v>38</v>
      </c>
      <c r="O166" s="88"/>
      <c r="P166" s="226">
        <f>O166*H166</f>
        <v>0</v>
      </c>
      <c r="Q166" s="226">
        <v>0.032500000000000001</v>
      </c>
      <c r="R166" s="226">
        <f>Q166*H166</f>
        <v>0.16250000000000001</v>
      </c>
      <c r="S166" s="226">
        <v>0</v>
      </c>
      <c r="T166" s="22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8" t="s">
        <v>148</v>
      </c>
      <c r="AT166" s="228" t="s">
        <v>165</v>
      </c>
      <c r="AU166" s="228" t="s">
        <v>83</v>
      </c>
      <c r="AY166" s="14" t="s">
        <v>116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4" t="s">
        <v>81</v>
      </c>
      <c r="BK166" s="229">
        <f>ROUND(I166*H166,2)</f>
        <v>0</v>
      </c>
      <c r="BL166" s="14" t="s">
        <v>122</v>
      </c>
      <c r="BM166" s="228" t="s">
        <v>269</v>
      </c>
    </row>
    <row r="167" s="2" customFormat="1" ht="16.5" customHeight="1">
      <c r="A167" s="35"/>
      <c r="B167" s="36"/>
      <c r="C167" s="216" t="s">
        <v>270</v>
      </c>
      <c r="D167" s="216" t="s">
        <v>118</v>
      </c>
      <c r="E167" s="217" t="s">
        <v>271</v>
      </c>
      <c r="F167" s="218" t="s">
        <v>272</v>
      </c>
      <c r="G167" s="219" t="s">
        <v>230</v>
      </c>
      <c r="H167" s="220">
        <v>42</v>
      </c>
      <c r="I167" s="221"/>
      <c r="J167" s="222">
        <f>ROUND(I167*H167,2)</f>
        <v>0</v>
      </c>
      <c r="K167" s="223"/>
      <c r="L167" s="41"/>
      <c r="M167" s="224" t="s">
        <v>1</v>
      </c>
      <c r="N167" s="225" t="s">
        <v>38</v>
      </c>
      <c r="O167" s="88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8" t="s">
        <v>122</v>
      </c>
      <c r="AT167" s="228" t="s">
        <v>118</v>
      </c>
      <c r="AU167" s="228" t="s">
        <v>83</v>
      </c>
      <c r="AY167" s="14" t="s">
        <v>116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4" t="s">
        <v>81</v>
      </c>
      <c r="BK167" s="229">
        <f>ROUND(I167*H167,2)</f>
        <v>0</v>
      </c>
      <c r="BL167" s="14" t="s">
        <v>122</v>
      </c>
      <c r="BM167" s="228" t="s">
        <v>273</v>
      </c>
    </row>
    <row r="168" s="2" customFormat="1" ht="16.5" customHeight="1">
      <c r="A168" s="35"/>
      <c r="B168" s="36"/>
      <c r="C168" s="230" t="s">
        <v>274</v>
      </c>
      <c r="D168" s="230" t="s">
        <v>165</v>
      </c>
      <c r="E168" s="231" t="s">
        <v>275</v>
      </c>
      <c r="F168" s="232" t="s">
        <v>276</v>
      </c>
      <c r="G168" s="233" t="s">
        <v>230</v>
      </c>
      <c r="H168" s="234">
        <v>42</v>
      </c>
      <c r="I168" s="235"/>
      <c r="J168" s="236">
        <f>ROUND(I168*H168,2)</f>
        <v>0</v>
      </c>
      <c r="K168" s="237"/>
      <c r="L168" s="238"/>
      <c r="M168" s="239" t="s">
        <v>1</v>
      </c>
      <c r="N168" s="240" t="s">
        <v>38</v>
      </c>
      <c r="O168" s="88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8" t="s">
        <v>148</v>
      </c>
      <c r="AT168" s="228" t="s">
        <v>165</v>
      </c>
      <c r="AU168" s="228" t="s">
        <v>83</v>
      </c>
      <c r="AY168" s="14" t="s">
        <v>116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4" t="s">
        <v>81</v>
      </c>
      <c r="BK168" s="229">
        <f>ROUND(I168*H168,2)</f>
        <v>0</v>
      </c>
      <c r="BL168" s="14" t="s">
        <v>122</v>
      </c>
      <c r="BM168" s="228" t="s">
        <v>277</v>
      </c>
    </row>
    <row r="169" s="2" customFormat="1" ht="16.5" customHeight="1">
      <c r="A169" s="35"/>
      <c r="B169" s="36"/>
      <c r="C169" s="216" t="s">
        <v>278</v>
      </c>
      <c r="D169" s="216" t="s">
        <v>118</v>
      </c>
      <c r="E169" s="217" t="s">
        <v>279</v>
      </c>
      <c r="F169" s="218" t="s">
        <v>280</v>
      </c>
      <c r="G169" s="219" t="s">
        <v>230</v>
      </c>
      <c r="H169" s="220">
        <v>42</v>
      </c>
      <c r="I169" s="221"/>
      <c r="J169" s="222">
        <f>ROUND(I169*H169,2)</f>
        <v>0</v>
      </c>
      <c r="K169" s="223"/>
      <c r="L169" s="41"/>
      <c r="M169" s="224" t="s">
        <v>1</v>
      </c>
      <c r="N169" s="225" t="s">
        <v>38</v>
      </c>
      <c r="O169" s="88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8" t="s">
        <v>122</v>
      </c>
      <c r="AT169" s="228" t="s">
        <v>118</v>
      </c>
      <c r="AU169" s="228" t="s">
        <v>83</v>
      </c>
      <c r="AY169" s="14" t="s">
        <v>116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4" t="s">
        <v>81</v>
      </c>
      <c r="BK169" s="229">
        <f>ROUND(I169*H169,2)</f>
        <v>0</v>
      </c>
      <c r="BL169" s="14" t="s">
        <v>122</v>
      </c>
      <c r="BM169" s="228" t="s">
        <v>281</v>
      </c>
    </row>
    <row r="170" s="2" customFormat="1" ht="16.5" customHeight="1">
      <c r="A170" s="35"/>
      <c r="B170" s="36"/>
      <c r="C170" s="230" t="s">
        <v>282</v>
      </c>
      <c r="D170" s="230" t="s">
        <v>165</v>
      </c>
      <c r="E170" s="231" t="s">
        <v>283</v>
      </c>
      <c r="F170" s="232" t="s">
        <v>284</v>
      </c>
      <c r="G170" s="233" t="s">
        <v>230</v>
      </c>
      <c r="H170" s="234">
        <v>42</v>
      </c>
      <c r="I170" s="235"/>
      <c r="J170" s="236">
        <f>ROUND(I170*H170,2)</f>
        <v>0</v>
      </c>
      <c r="K170" s="237"/>
      <c r="L170" s="238"/>
      <c r="M170" s="239" t="s">
        <v>1</v>
      </c>
      <c r="N170" s="240" t="s">
        <v>38</v>
      </c>
      <c r="O170" s="88"/>
      <c r="P170" s="226">
        <f>O170*H170</f>
        <v>0</v>
      </c>
      <c r="Q170" s="226">
        <v>0.0146</v>
      </c>
      <c r="R170" s="226">
        <f>Q170*H170</f>
        <v>0.61319999999999997</v>
      </c>
      <c r="S170" s="226">
        <v>0</v>
      </c>
      <c r="T170" s="22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8" t="s">
        <v>148</v>
      </c>
      <c r="AT170" s="228" t="s">
        <v>165</v>
      </c>
      <c r="AU170" s="228" t="s">
        <v>83</v>
      </c>
      <c r="AY170" s="14" t="s">
        <v>116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4" t="s">
        <v>81</v>
      </c>
      <c r="BK170" s="229">
        <f>ROUND(I170*H170,2)</f>
        <v>0</v>
      </c>
      <c r="BL170" s="14" t="s">
        <v>122</v>
      </c>
      <c r="BM170" s="228" t="s">
        <v>285</v>
      </c>
    </row>
    <row r="171" s="2" customFormat="1" ht="16.5" customHeight="1">
      <c r="A171" s="35"/>
      <c r="B171" s="36"/>
      <c r="C171" s="216" t="s">
        <v>286</v>
      </c>
      <c r="D171" s="216" t="s">
        <v>118</v>
      </c>
      <c r="E171" s="217" t="s">
        <v>287</v>
      </c>
      <c r="F171" s="218" t="s">
        <v>288</v>
      </c>
      <c r="G171" s="219" t="s">
        <v>230</v>
      </c>
      <c r="H171" s="220">
        <v>1</v>
      </c>
      <c r="I171" s="221"/>
      <c r="J171" s="222">
        <f>ROUND(I171*H171,2)</f>
        <v>0</v>
      </c>
      <c r="K171" s="223"/>
      <c r="L171" s="41"/>
      <c r="M171" s="224" t="s">
        <v>1</v>
      </c>
      <c r="N171" s="225" t="s">
        <v>38</v>
      </c>
      <c r="O171" s="88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8" t="s">
        <v>122</v>
      </c>
      <c r="AT171" s="228" t="s">
        <v>118</v>
      </c>
      <c r="AU171" s="228" t="s">
        <v>83</v>
      </c>
      <c r="AY171" s="14" t="s">
        <v>116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4" t="s">
        <v>81</v>
      </c>
      <c r="BK171" s="229">
        <f>ROUND(I171*H171,2)</f>
        <v>0</v>
      </c>
      <c r="BL171" s="14" t="s">
        <v>122</v>
      </c>
      <c r="BM171" s="228" t="s">
        <v>289</v>
      </c>
    </row>
    <row r="172" s="2" customFormat="1" ht="24.15" customHeight="1">
      <c r="A172" s="35"/>
      <c r="B172" s="36"/>
      <c r="C172" s="230" t="s">
        <v>290</v>
      </c>
      <c r="D172" s="230" t="s">
        <v>165</v>
      </c>
      <c r="E172" s="231" t="s">
        <v>291</v>
      </c>
      <c r="F172" s="232" t="s">
        <v>292</v>
      </c>
      <c r="G172" s="233" t="s">
        <v>230</v>
      </c>
      <c r="H172" s="234">
        <v>1</v>
      </c>
      <c r="I172" s="235"/>
      <c r="J172" s="236">
        <f>ROUND(I172*H172,2)</f>
        <v>0</v>
      </c>
      <c r="K172" s="237"/>
      <c r="L172" s="238"/>
      <c r="M172" s="239" t="s">
        <v>1</v>
      </c>
      <c r="N172" s="240" t="s">
        <v>38</v>
      </c>
      <c r="O172" s="88"/>
      <c r="P172" s="226">
        <f>O172*H172</f>
        <v>0</v>
      </c>
      <c r="Q172" s="226">
        <v>0.0040000000000000001</v>
      </c>
      <c r="R172" s="226">
        <f>Q172*H172</f>
        <v>0.0040000000000000001</v>
      </c>
      <c r="S172" s="226">
        <v>0</v>
      </c>
      <c r="T172" s="22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8" t="s">
        <v>148</v>
      </c>
      <c r="AT172" s="228" t="s">
        <v>165</v>
      </c>
      <c r="AU172" s="228" t="s">
        <v>83</v>
      </c>
      <c r="AY172" s="14" t="s">
        <v>116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4" t="s">
        <v>81</v>
      </c>
      <c r="BK172" s="229">
        <f>ROUND(I172*H172,2)</f>
        <v>0</v>
      </c>
      <c r="BL172" s="14" t="s">
        <v>122</v>
      </c>
      <c r="BM172" s="228" t="s">
        <v>293</v>
      </c>
    </row>
    <row r="173" s="2" customFormat="1" ht="24.15" customHeight="1">
      <c r="A173" s="35"/>
      <c r="B173" s="36"/>
      <c r="C173" s="216" t="s">
        <v>294</v>
      </c>
      <c r="D173" s="216" t="s">
        <v>118</v>
      </c>
      <c r="E173" s="217" t="s">
        <v>295</v>
      </c>
      <c r="F173" s="218" t="s">
        <v>296</v>
      </c>
      <c r="G173" s="219" t="s">
        <v>230</v>
      </c>
      <c r="H173" s="220">
        <v>5</v>
      </c>
      <c r="I173" s="221"/>
      <c r="J173" s="222">
        <f>ROUND(I173*H173,2)</f>
        <v>0</v>
      </c>
      <c r="K173" s="223"/>
      <c r="L173" s="41"/>
      <c r="M173" s="224" t="s">
        <v>1</v>
      </c>
      <c r="N173" s="225" t="s">
        <v>38</v>
      </c>
      <c r="O173" s="88"/>
      <c r="P173" s="226">
        <f>O173*H173</f>
        <v>0</v>
      </c>
      <c r="Q173" s="226">
        <v>0.0017099999999999999</v>
      </c>
      <c r="R173" s="226">
        <f>Q173*H173</f>
        <v>0.0085500000000000003</v>
      </c>
      <c r="S173" s="226">
        <v>0</v>
      </c>
      <c r="T173" s="22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8" t="s">
        <v>122</v>
      </c>
      <c r="AT173" s="228" t="s">
        <v>118</v>
      </c>
      <c r="AU173" s="228" t="s">
        <v>83</v>
      </c>
      <c r="AY173" s="14" t="s">
        <v>116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4" t="s">
        <v>81</v>
      </c>
      <c r="BK173" s="229">
        <f>ROUND(I173*H173,2)</f>
        <v>0</v>
      </c>
      <c r="BL173" s="14" t="s">
        <v>122</v>
      </c>
      <c r="BM173" s="228" t="s">
        <v>297</v>
      </c>
    </row>
    <row r="174" s="2" customFormat="1" ht="33" customHeight="1">
      <c r="A174" s="35"/>
      <c r="B174" s="36"/>
      <c r="C174" s="230" t="s">
        <v>298</v>
      </c>
      <c r="D174" s="230" t="s">
        <v>165</v>
      </c>
      <c r="E174" s="231" t="s">
        <v>299</v>
      </c>
      <c r="F174" s="232" t="s">
        <v>300</v>
      </c>
      <c r="G174" s="233" t="s">
        <v>230</v>
      </c>
      <c r="H174" s="234">
        <v>5</v>
      </c>
      <c r="I174" s="235"/>
      <c r="J174" s="236">
        <f>ROUND(I174*H174,2)</f>
        <v>0</v>
      </c>
      <c r="K174" s="237"/>
      <c r="L174" s="238"/>
      <c r="M174" s="239" t="s">
        <v>1</v>
      </c>
      <c r="N174" s="240" t="s">
        <v>38</v>
      </c>
      <c r="O174" s="88"/>
      <c r="P174" s="226">
        <f>O174*H174</f>
        <v>0</v>
      </c>
      <c r="Q174" s="226">
        <v>0.019400000000000001</v>
      </c>
      <c r="R174" s="226">
        <f>Q174*H174</f>
        <v>0.097000000000000003</v>
      </c>
      <c r="S174" s="226">
        <v>0</v>
      </c>
      <c r="T174" s="22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8" t="s">
        <v>148</v>
      </c>
      <c r="AT174" s="228" t="s">
        <v>165</v>
      </c>
      <c r="AU174" s="228" t="s">
        <v>83</v>
      </c>
      <c r="AY174" s="14" t="s">
        <v>116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4" t="s">
        <v>81</v>
      </c>
      <c r="BK174" s="229">
        <f>ROUND(I174*H174,2)</f>
        <v>0</v>
      </c>
      <c r="BL174" s="14" t="s">
        <v>122</v>
      </c>
      <c r="BM174" s="228" t="s">
        <v>301</v>
      </c>
    </row>
    <row r="175" s="2" customFormat="1" ht="24.15" customHeight="1">
      <c r="A175" s="35"/>
      <c r="B175" s="36"/>
      <c r="C175" s="216" t="s">
        <v>302</v>
      </c>
      <c r="D175" s="216" t="s">
        <v>118</v>
      </c>
      <c r="E175" s="217" t="s">
        <v>303</v>
      </c>
      <c r="F175" s="218" t="s">
        <v>304</v>
      </c>
      <c r="G175" s="219" t="s">
        <v>230</v>
      </c>
      <c r="H175" s="220">
        <v>12</v>
      </c>
      <c r="I175" s="221"/>
      <c r="J175" s="222">
        <f>ROUND(I175*H175,2)</f>
        <v>0</v>
      </c>
      <c r="K175" s="223"/>
      <c r="L175" s="41"/>
      <c r="M175" s="224" t="s">
        <v>1</v>
      </c>
      <c r="N175" s="225" t="s">
        <v>38</v>
      </c>
      <c r="O175" s="88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8" t="s">
        <v>122</v>
      </c>
      <c r="AT175" s="228" t="s">
        <v>118</v>
      </c>
      <c r="AU175" s="228" t="s">
        <v>83</v>
      </c>
      <c r="AY175" s="14" t="s">
        <v>116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4" t="s">
        <v>81</v>
      </c>
      <c r="BK175" s="229">
        <f>ROUND(I175*H175,2)</f>
        <v>0</v>
      </c>
      <c r="BL175" s="14" t="s">
        <v>122</v>
      </c>
      <c r="BM175" s="228" t="s">
        <v>305</v>
      </c>
    </row>
    <row r="176" s="2" customFormat="1" ht="21.75" customHeight="1">
      <c r="A176" s="35"/>
      <c r="B176" s="36"/>
      <c r="C176" s="230" t="s">
        <v>306</v>
      </c>
      <c r="D176" s="230" t="s">
        <v>165</v>
      </c>
      <c r="E176" s="231" t="s">
        <v>307</v>
      </c>
      <c r="F176" s="232" t="s">
        <v>308</v>
      </c>
      <c r="G176" s="233" t="s">
        <v>230</v>
      </c>
      <c r="H176" s="234">
        <v>12</v>
      </c>
      <c r="I176" s="235"/>
      <c r="J176" s="236">
        <f>ROUND(I176*H176,2)</f>
        <v>0</v>
      </c>
      <c r="K176" s="237"/>
      <c r="L176" s="238"/>
      <c r="M176" s="239" t="s">
        <v>1</v>
      </c>
      <c r="N176" s="240" t="s">
        <v>38</v>
      </c>
      <c r="O176" s="88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8" t="s">
        <v>148</v>
      </c>
      <c r="AT176" s="228" t="s">
        <v>165</v>
      </c>
      <c r="AU176" s="228" t="s">
        <v>83</v>
      </c>
      <c r="AY176" s="14" t="s">
        <v>116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4" t="s">
        <v>81</v>
      </c>
      <c r="BK176" s="229">
        <f>ROUND(I176*H176,2)</f>
        <v>0</v>
      </c>
      <c r="BL176" s="14" t="s">
        <v>122</v>
      </c>
      <c r="BM176" s="228" t="s">
        <v>309</v>
      </c>
    </row>
    <row r="177" s="2" customFormat="1" ht="24.15" customHeight="1">
      <c r="A177" s="35"/>
      <c r="B177" s="36"/>
      <c r="C177" s="216" t="s">
        <v>310</v>
      </c>
      <c r="D177" s="216" t="s">
        <v>118</v>
      </c>
      <c r="E177" s="217" t="s">
        <v>311</v>
      </c>
      <c r="F177" s="218" t="s">
        <v>312</v>
      </c>
      <c r="G177" s="219" t="s">
        <v>230</v>
      </c>
      <c r="H177" s="220">
        <v>4</v>
      </c>
      <c r="I177" s="221"/>
      <c r="J177" s="222">
        <f>ROUND(I177*H177,2)</f>
        <v>0</v>
      </c>
      <c r="K177" s="223"/>
      <c r="L177" s="41"/>
      <c r="M177" s="224" t="s">
        <v>1</v>
      </c>
      <c r="N177" s="225" t="s">
        <v>38</v>
      </c>
      <c r="O177" s="88"/>
      <c r="P177" s="226">
        <f>O177*H177</f>
        <v>0</v>
      </c>
      <c r="Q177" s="226">
        <v>0.00165</v>
      </c>
      <c r="R177" s="226">
        <f>Q177*H177</f>
        <v>0.0066</v>
      </c>
      <c r="S177" s="226">
        <v>0</v>
      </c>
      <c r="T177" s="22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8" t="s">
        <v>122</v>
      </c>
      <c r="AT177" s="228" t="s">
        <v>118</v>
      </c>
      <c r="AU177" s="228" t="s">
        <v>83</v>
      </c>
      <c r="AY177" s="14" t="s">
        <v>116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4" t="s">
        <v>81</v>
      </c>
      <c r="BK177" s="229">
        <f>ROUND(I177*H177,2)</f>
        <v>0</v>
      </c>
      <c r="BL177" s="14" t="s">
        <v>122</v>
      </c>
      <c r="BM177" s="228" t="s">
        <v>313</v>
      </c>
    </row>
    <row r="178" s="2" customFormat="1" ht="16.5" customHeight="1">
      <c r="A178" s="35"/>
      <c r="B178" s="36"/>
      <c r="C178" s="230" t="s">
        <v>314</v>
      </c>
      <c r="D178" s="230" t="s">
        <v>165</v>
      </c>
      <c r="E178" s="231" t="s">
        <v>315</v>
      </c>
      <c r="F178" s="232" t="s">
        <v>316</v>
      </c>
      <c r="G178" s="233" t="s">
        <v>230</v>
      </c>
      <c r="H178" s="234">
        <v>4</v>
      </c>
      <c r="I178" s="235"/>
      <c r="J178" s="236">
        <f>ROUND(I178*H178,2)</f>
        <v>0</v>
      </c>
      <c r="K178" s="237"/>
      <c r="L178" s="238"/>
      <c r="M178" s="239" t="s">
        <v>1</v>
      </c>
      <c r="N178" s="240" t="s">
        <v>38</v>
      </c>
      <c r="O178" s="88"/>
      <c r="P178" s="226">
        <f>O178*H178</f>
        <v>0</v>
      </c>
      <c r="Q178" s="226">
        <v>0</v>
      </c>
      <c r="R178" s="226">
        <f>Q178*H178</f>
        <v>0</v>
      </c>
      <c r="S178" s="226">
        <v>0</v>
      </c>
      <c r="T178" s="22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8" t="s">
        <v>148</v>
      </c>
      <c r="AT178" s="228" t="s">
        <v>165</v>
      </c>
      <c r="AU178" s="228" t="s">
        <v>83</v>
      </c>
      <c r="AY178" s="14" t="s">
        <v>116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4" t="s">
        <v>81</v>
      </c>
      <c r="BK178" s="229">
        <f>ROUND(I178*H178,2)</f>
        <v>0</v>
      </c>
      <c r="BL178" s="14" t="s">
        <v>122</v>
      </c>
      <c r="BM178" s="228" t="s">
        <v>317</v>
      </c>
    </row>
    <row r="179" s="2" customFormat="1" ht="24.15" customHeight="1">
      <c r="A179" s="35"/>
      <c r="B179" s="36"/>
      <c r="C179" s="216" t="s">
        <v>318</v>
      </c>
      <c r="D179" s="216" t="s">
        <v>118</v>
      </c>
      <c r="E179" s="217" t="s">
        <v>319</v>
      </c>
      <c r="F179" s="218" t="s">
        <v>320</v>
      </c>
      <c r="G179" s="219" t="s">
        <v>230</v>
      </c>
      <c r="H179" s="220">
        <v>9</v>
      </c>
      <c r="I179" s="221"/>
      <c r="J179" s="222">
        <f>ROUND(I179*H179,2)</f>
        <v>0</v>
      </c>
      <c r="K179" s="223"/>
      <c r="L179" s="41"/>
      <c r="M179" s="224" t="s">
        <v>1</v>
      </c>
      <c r="N179" s="225" t="s">
        <v>38</v>
      </c>
      <c r="O179" s="88"/>
      <c r="P179" s="226">
        <f>O179*H179</f>
        <v>0</v>
      </c>
      <c r="Q179" s="226">
        <v>0.01393</v>
      </c>
      <c r="R179" s="226">
        <f>Q179*H179</f>
        <v>0.12537000000000001</v>
      </c>
      <c r="S179" s="226">
        <v>0</v>
      </c>
      <c r="T179" s="22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8" t="s">
        <v>180</v>
      </c>
      <c r="AT179" s="228" t="s">
        <v>118</v>
      </c>
      <c r="AU179" s="228" t="s">
        <v>83</v>
      </c>
      <c r="AY179" s="14" t="s">
        <v>116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4" t="s">
        <v>81</v>
      </c>
      <c r="BK179" s="229">
        <f>ROUND(I179*H179,2)</f>
        <v>0</v>
      </c>
      <c r="BL179" s="14" t="s">
        <v>180</v>
      </c>
      <c r="BM179" s="228" t="s">
        <v>321</v>
      </c>
    </row>
    <row r="180" s="2" customFormat="1" ht="24.15" customHeight="1">
      <c r="A180" s="35"/>
      <c r="B180" s="36"/>
      <c r="C180" s="230" t="s">
        <v>322</v>
      </c>
      <c r="D180" s="230" t="s">
        <v>165</v>
      </c>
      <c r="E180" s="231" t="s">
        <v>323</v>
      </c>
      <c r="F180" s="232" t="s">
        <v>324</v>
      </c>
      <c r="G180" s="233" t="s">
        <v>230</v>
      </c>
      <c r="H180" s="234">
        <v>9</v>
      </c>
      <c r="I180" s="235"/>
      <c r="J180" s="236">
        <f>ROUND(I180*H180,2)</f>
        <v>0</v>
      </c>
      <c r="K180" s="237"/>
      <c r="L180" s="238"/>
      <c r="M180" s="239" t="s">
        <v>1</v>
      </c>
      <c r="N180" s="240" t="s">
        <v>38</v>
      </c>
      <c r="O180" s="88"/>
      <c r="P180" s="226">
        <f>O180*H180</f>
        <v>0</v>
      </c>
      <c r="Q180" s="226">
        <v>0.050000000000000003</v>
      </c>
      <c r="R180" s="226">
        <f>Q180*H180</f>
        <v>0.45000000000000001</v>
      </c>
      <c r="S180" s="226">
        <v>0</v>
      </c>
      <c r="T180" s="22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8" t="s">
        <v>148</v>
      </c>
      <c r="AT180" s="228" t="s">
        <v>165</v>
      </c>
      <c r="AU180" s="228" t="s">
        <v>83</v>
      </c>
      <c r="AY180" s="14" t="s">
        <v>116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4" t="s">
        <v>81</v>
      </c>
      <c r="BK180" s="229">
        <f>ROUND(I180*H180,2)</f>
        <v>0</v>
      </c>
      <c r="BL180" s="14" t="s">
        <v>122</v>
      </c>
      <c r="BM180" s="228" t="s">
        <v>325</v>
      </c>
    </row>
    <row r="181" s="2" customFormat="1" ht="24.15" customHeight="1">
      <c r="A181" s="35"/>
      <c r="B181" s="36"/>
      <c r="C181" s="216" t="s">
        <v>326</v>
      </c>
      <c r="D181" s="216" t="s">
        <v>118</v>
      </c>
      <c r="E181" s="217" t="s">
        <v>327</v>
      </c>
      <c r="F181" s="218" t="s">
        <v>328</v>
      </c>
      <c r="G181" s="219" t="s">
        <v>230</v>
      </c>
      <c r="H181" s="220">
        <v>29</v>
      </c>
      <c r="I181" s="221"/>
      <c r="J181" s="222">
        <f>ROUND(I181*H181,2)</f>
        <v>0</v>
      </c>
      <c r="K181" s="223"/>
      <c r="L181" s="41"/>
      <c r="M181" s="224" t="s">
        <v>1</v>
      </c>
      <c r="N181" s="225" t="s">
        <v>38</v>
      </c>
      <c r="O181" s="88"/>
      <c r="P181" s="226">
        <f>O181*H181</f>
        <v>0</v>
      </c>
      <c r="Q181" s="226">
        <v>0</v>
      </c>
      <c r="R181" s="226">
        <f>Q181*H181</f>
        <v>0</v>
      </c>
      <c r="S181" s="226">
        <v>0</v>
      </c>
      <c r="T181" s="22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8" t="s">
        <v>122</v>
      </c>
      <c r="AT181" s="228" t="s">
        <v>118</v>
      </c>
      <c r="AU181" s="228" t="s">
        <v>83</v>
      </c>
      <c r="AY181" s="14" t="s">
        <v>116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4" t="s">
        <v>81</v>
      </c>
      <c r="BK181" s="229">
        <f>ROUND(I181*H181,2)</f>
        <v>0</v>
      </c>
      <c r="BL181" s="14" t="s">
        <v>122</v>
      </c>
      <c r="BM181" s="228" t="s">
        <v>329</v>
      </c>
    </row>
    <row r="182" s="2" customFormat="1" ht="24.15" customHeight="1">
      <c r="A182" s="35"/>
      <c r="B182" s="36"/>
      <c r="C182" s="230" t="s">
        <v>330</v>
      </c>
      <c r="D182" s="230" t="s">
        <v>165</v>
      </c>
      <c r="E182" s="231" t="s">
        <v>331</v>
      </c>
      <c r="F182" s="232" t="s">
        <v>332</v>
      </c>
      <c r="G182" s="233" t="s">
        <v>230</v>
      </c>
      <c r="H182" s="234">
        <v>29</v>
      </c>
      <c r="I182" s="235"/>
      <c r="J182" s="236">
        <f>ROUND(I182*H182,2)</f>
        <v>0</v>
      </c>
      <c r="K182" s="237"/>
      <c r="L182" s="238"/>
      <c r="M182" s="239" t="s">
        <v>1</v>
      </c>
      <c r="N182" s="240" t="s">
        <v>38</v>
      </c>
      <c r="O182" s="88"/>
      <c r="P182" s="226">
        <f>O182*H182</f>
        <v>0</v>
      </c>
      <c r="Q182" s="226">
        <v>0.0028500000000000001</v>
      </c>
      <c r="R182" s="226">
        <f>Q182*H182</f>
        <v>0.082650000000000001</v>
      </c>
      <c r="S182" s="226">
        <v>0</v>
      </c>
      <c r="T182" s="22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8" t="s">
        <v>148</v>
      </c>
      <c r="AT182" s="228" t="s">
        <v>165</v>
      </c>
      <c r="AU182" s="228" t="s">
        <v>83</v>
      </c>
      <c r="AY182" s="14" t="s">
        <v>116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4" t="s">
        <v>81</v>
      </c>
      <c r="BK182" s="229">
        <f>ROUND(I182*H182,2)</f>
        <v>0</v>
      </c>
      <c r="BL182" s="14" t="s">
        <v>122</v>
      </c>
      <c r="BM182" s="228" t="s">
        <v>333</v>
      </c>
    </row>
    <row r="183" s="2" customFormat="1" ht="16.5" customHeight="1">
      <c r="A183" s="35"/>
      <c r="B183" s="36"/>
      <c r="C183" s="216" t="s">
        <v>334</v>
      </c>
      <c r="D183" s="216" t="s">
        <v>118</v>
      </c>
      <c r="E183" s="217" t="s">
        <v>335</v>
      </c>
      <c r="F183" s="218" t="s">
        <v>336</v>
      </c>
      <c r="G183" s="219" t="s">
        <v>230</v>
      </c>
      <c r="H183" s="220">
        <v>29</v>
      </c>
      <c r="I183" s="221"/>
      <c r="J183" s="222">
        <f>ROUND(I183*H183,2)</f>
        <v>0</v>
      </c>
      <c r="K183" s="223"/>
      <c r="L183" s="41"/>
      <c r="M183" s="224" t="s">
        <v>1</v>
      </c>
      <c r="N183" s="225" t="s">
        <v>38</v>
      </c>
      <c r="O183" s="88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8" t="s">
        <v>122</v>
      </c>
      <c r="AT183" s="228" t="s">
        <v>118</v>
      </c>
      <c r="AU183" s="228" t="s">
        <v>83</v>
      </c>
      <c r="AY183" s="14" t="s">
        <v>116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4" t="s">
        <v>81</v>
      </c>
      <c r="BK183" s="229">
        <f>ROUND(I183*H183,2)</f>
        <v>0</v>
      </c>
      <c r="BL183" s="14" t="s">
        <v>122</v>
      </c>
      <c r="BM183" s="228" t="s">
        <v>337</v>
      </c>
    </row>
    <row r="184" s="2" customFormat="1" ht="33" customHeight="1">
      <c r="A184" s="35"/>
      <c r="B184" s="36"/>
      <c r="C184" s="230" t="s">
        <v>338</v>
      </c>
      <c r="D184" s="230" t="s">
        <v>165</v>
      </c>
      <c r="E184" s="231" t="s">
        <v>339</v>
      </c>
      <c r="F184" s="232" t="s">
        <v>340</v>
      </c>
      <c r="G184" s="233" t="s">
        <v>230</v>
      </c>
      <c r="H184" s="234">
        <v>29</v>
      </c>
      <c r="I184" s="235"/>
      <c r="J184" s="236">
        <f>ROUND(I184*H184,2)</f>
        <v>0</v>
      </c>
      <c r="K184" s="237"/>
      <c r="L184" s="238"/>
      <c r="M184" s="239" t="s">
        <v>1</v>
      </c>
      <c r="N184" s="240" t="s">
        <v>38</v>
      </c>
      <c r="O184" s="88"/>
      <c r="P184" s="226">
        <f>O184*H184</f>
        <v>0</v>
      </c>
      <c r="Q184" s="226">
        <v>0.0030999999999999999</v>
      </c>
      <c r="R184" s="226">
        <f>Q184*H184</f>
        <v>0.089899999999999994</v>
      </c>
      <c r="S184" s="226">
        <v>0</v>
      </c>
      <c r="T184" s="22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8" t="s">
        <v>148</v>
      </c>
      <c r="AT184" s="228" t="s">
        <v>165</v>
      </c>
      <c r="AU184" s="228" t="s">
        <v>83</v>
      </c>
      <c r="AY184" s="14" t="s">
        <v>116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4" t="s">
        <v>81</v>
      </c>
      <c r="BK184" s="229">
        <f>ROUND(I184*H184,2)</f>
        <v>0</v>
      </c>
      <c r="BL184" s="14" t="s">
        <v>122</v>
      </c>
      <c r="BM184" s="228" t="s">
        <v>341</v>
      </c>
    </row>
    <row r="185" s="12" customFormat="1" ht="22.8" customHeight="1">
      <c r="A185" s="12"/>
      <c r="B185" s="200"/>
      <c r="C185" s="201"/>
      <c r="D185" s="202" t="s">
        <v>72</v>
      </c>
      <c r="E185" s="214" t="s">
        <v>152</v>
      </c>
      <c r="F185" s="214" t="s">
        <v>342</v>
      </c>
      <c r="G185" s="201"/>
      <c r="H185" s="201"/>
      <c r="I185" s="204"/>
      <c r="J185" s="215">
        <f>BK185</f>
        <v>0</v>
      </c>
      <c r="K185" s="201"/>
      <c r="L185" s="206"/>
      <c r="M185" s="207"/>
      <c r="N185" s="208"/>
      <c r="O185" s="208"/>
      <c r="P185" s="209">
        <f>P186+SUM(P187:P193)</f>
        <v>0</v>
      </c>
      <c r="Q185" s="208"/>
      <c r="R185" s="209">
        <f>R186+SUM(R187:R193)</f>
        <v>1.0329789999999999</v>
      </c>
      <c r="S185" s="208"/>
      <c r="T185" s="210">
        <f>T186+SUM(T187:T193)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1" t="s">
        <v>81</v>
      </c>
      <c r="AT185" s="212" t="s">
        <v>72</v>
      </c>
      <c r="AU185" s="212" t="s">
        <v>81</v>
      </c>
      <c r="AY185" s="211" t="s">
        <v>116</v>
      </c>
      <c r="BK185" s="213">
        <f>BK186+SUM(BK187:BK193)</f>
        <v>0</v>
      </c>
    </row>
    <row r="186" s="2" customFormat="1" ht="16.5" customHeight="1">
      <c r="A186" s="35"/>
      <c r="B186" s="36"/>
      <c r="C186" s="216" t="s">
        <v>343</v>
      </c>
      <c r="D186" s="216" t="s">
        <v>118</v>
      </c>
      <c r="E186" s="217" t="s">
        <v>223</v>
      </c>
      <c r="F186" s="218" t="s">
        <v>224</v>
      </c>
      <c r="G186" s="219" t="s">
        <v>163</v>
      </c>
      <c r="H186" s="220">
        <v>767.75</v>
      </c>
      <c r="I186" s="221"/>
      <c r="J186" s="222">
        <f>ROUND(I186*H186,2)</f>
        <v>0</v>
      </c>
      <c r="K186" s="223"/>
      <c r="L186" s="41"/>
      <c r="M186" s="224" t="s">
        <v>1</v>
      </c>
      <c r="N186" s="225" t="s">
        <v>38</v>
      </c>
      <c r="O186" s="88"/>
      <c r="P186" s="226">
        <f>O186*H186</f>
        <v>0</v>
      </c>
      <c r="Q186" s="226">
        <v>6.0000000000000002E-05</v>
      </c>
      <c r="R186" s="226">
        <f>Q186*H186</f>
        <v>0.046065000000000002</v>
      </c>
      <c r="S186" s="226">
        <v>0</v>
      </c>
      <c r="T186" s="22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8" t="s">
        <v>122</v>
      </c>
      <c r="AT186" s="228" t="s">
        <v>118</v>
      </c>
      <c r="AU186" s="228" t="s">
        <v>83</v>
      </c>
      <c r="AY186" s="14" t="s">
        <v>116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4" t="s">
        <v>81</v>
      </c>
      <c r="BK186" s="229">
        <f>ROUND(I186*H186,2)</f>
        <v>0</v>
      </c>
      <c r="BL186" s="14" t="s">
        <v>122</v>
      </c>
      <c r="BM186" s="228" t="s">
        <v>344</v>
      </c>
    </row>
    <row r="187" s="2" customFormat="1">
      <c r="A187" s="35"/>
      <c r="B187" s="36"/>
      <c r="C187" s="37"/>
      <c r="D187" s="241" t="s">
        <v>220</v>
      </c>
      <c r="E187" s="37"/>
      <c r="F187" s="242" t="s">
        <v>226</v>
      </c>
      <c r="G187" s="37"/>
      <c r="H187" s="37"/>
      <c r="I187" s="243"/>
      <c r="J187" s="37"/>
      <c r="K187" s="37"/>
      <c r="L187" s="41"/>
      <c r="M187" s="244"/>
      <c r="N187" s="245"/>
      <c r="O187" s="88"/>
      <c r="P187" s="88"/>
      <c r="Q187" s="88"/>
      <c r="R187" s="88"/>
      <c r="S187" s="88"/>
      <c r="T187" s="89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4" t="s">
        <v>220</v>
      </c>
      <c r="AU187" s="14" t="s">
        <v>83</v>
      </c>
    </row>
    <row r="188" s="2" customFormat="1" ht="21.75" customHeight="1">
      <c r="A188" s="35"/>
      <c r="B188" s="36"/>
      <c r="C188" s="216" t="s">
        <v>345</v>
      </c>
      <c r="D188" s="216" t="s">
        <v>118</v>
      </c>
      <c r="E188" s="217" t="s">
        <v>346</v>
      </c>
      <c r="F188" s="218" t="s">
        <v>347</v>
      </c>
      <c r="G188" s="219" t="s">
        <v>230</v>
      </c>
      <c r="H188" s="220">
        <v>19</v>
      </c>
      <c r="I188" s="221"/>
      <c r="J188" s="222">
        <f>ROUND(I188*H188,2)</f>
        <v>0</v>
      </c>
      <c r="K188" s="223"/>
      <c r="L188" s="41"/>
      <c r="M188" s="224" t="s">
        <v>1</v>
      </c>
      <c r="N188" s="225" t="s">
        <v>38</v>
      </c>
      <c r="O188" s="88"/>
      <c r="P188" s="226">
        <f>O188*H188</f>
        <v>0</v>
      </c>
      <c r="Q188" s="226">
        <v>0</v>
      </c>
      <c r="R188" s="226">
        <f>Q188*H188</f>
        <v>0</v>
      </c>
      <c r="S188" s="226">
        <v>0</v>
      </c>
      <c r="T188" s="22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8" t="s">
        <v>122</v>
      </c>
      <c r="AT188" s="228" t="s">
        <v>118</v>
      </c>
      <c r="AU188" s="228" t="s">
        <v>83</v>
      </c>
      <c r="AY188" s="14" t="s">
        <v>116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4" t="s">
        <v>81</v>
      </c>
      <c r="BK188" s="229">
        <f>ROUND(I188*H188,2)</f>
        <v>0</v>
      </c>
      <c r="BL188" s="14" t="s">
        <v>122</v>
      </c>
      <c r="BM188" s="228" t="s">
        <v>348</v>
      </c>
    </row>
    <row r="189" s="2" customFormat="1" ht="16.5" customHeight="1">
      <c r="A189" s="35"/>
      <c r="B189" s="36"/>
      <c r="C189" s="216" t="s">
        <v>349</v>
      </c>
      <c r="D189" s="216" t="s">
        <v>118</v>
      </c>
      <c r="E189" s="217" t="s">
        <v>350</v>
      </c>
      <c r="F189" s="218" t="s">
        <v>351</v>
      </c>
      <c r="G189" s="219" t="s">
        <v>230</v>
      </c>
      <c r="H189" s="220">
        <v>29</v>
      </c>
      <c r="I189" s="221"/>
      <c r="J189" s="222">
        <f>ROUND(I189*H189,2)</f>
        <v>0</v>
      </c>
      <c r="K189" s="223"/>
      <c r="L189" s="41"/>
      <c r="M189" s="224" t="s">
        <v>1</v>
      </c>
      <c r="N189" s="225" t="s">
        <v>38</v>
      </c>
      <c r="O189" s="88"/>
      <c r="P189" s="226">
        <f>O189*H189</f>
        <v>0</v>
      </c>
      <c r="Q189" s="226">
        <v>0</v>
      </c>
      <c r="R189" s="226">
        <f>Q189*H189</f>
        <v>0</v>
      </c>
      <c r="S189" s="226">
        <v>0</v>
      </c>
      <c r="T189" s="22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8" t="s">
        <v>122</v>
      </c>
      <c r="AT189" s="228" t="s">
        <v>118</v>
      </c>
      <c r="AU189" s="228" t="s">
        <v>83</v>
      </c>
      <c r="AY189" s="14" t="s">
        <v>116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4" t="s">
        <v>81</v>
      </c>
      <c r="BK189" s="229">
        <f>ROUND(I189*H189,2)</f>
        <v>0</v>
      </c>
      <c r="BL189" s="14" t="s">
        <v>122</v>
      </c>
      <c r="BM189" s="228" t="s">
        <v>352</v>
      </c>
    </row>
    <row r="190" s="2" customFormat="1" ht="21.75" customHeight="1">
      <c r="A190" s="35"/>
      <c r="B190" s="36"/>
      <c r="C190" s="216" t="s">
        <v>353</v>
      </c>
      <c r="D190" s="216" t="s">
        <v>118</v>
      </c>
      <c r="E190" s="217" t="s">
        <v>354</v>
      </c>
      <c r="F190" s="218" t="s">
        <v>355</v>
      </c>
      <c r="G190" s="219" t="s">
        <v>163</v>
      </c>
      <c r="H190" s="220">
        <v>162.75</v>
      </c>
      <c r="I190" s="221"/>
      <c r="J190" s="222">
        <f>ROUND(I190*H190,2)</f>
        <v>0</v>
      </c>
      <c r="K190" s="223"/>
      <c r="L190" s="41"/>
      <c r="M190" s="224" t="s">
        <v>1</v>
      </c>
      <c r="N190" s="225" t="s">
        <v>38</v>
      </c>
      <c r="O190" s="88"/>
      <c r="P190" s="226">
        <f>O190*H190</f>
        <v>0</v>
      </c>
      <c r="Q190" s="226">
        <v>0</v>
      </c>
      <c r="R190" s="226">
        <f>Q190*H190</f>
        <v>0</v>
      </c>
      <c r="S190" s="226">
        <v>0</v>
      </c>
      <c r="T190" s="22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8" t="s">
        <v>122</v>
      </c>
      <c r="AT190" s="228" t="s">
        <v>118</v>
      </c>
      <c r="AU190" s="228" t="s">
        <v>83</v>
      </c>
      <c r="AY190" s="14" t="s">
        <v>116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4" t="s">
        <v>81</v>
      </c>
      <c r="BK190" s="229">
        <f>ROUND(I190*H190,2)</f>
        <v>0</v>
      </c>
      <c r="BL190" s="14" t="s">
        <v>122</v>
      </c>
      <c r="BM190" s="228" t="s">
        <v>356</v>
      </c>
    </row>
    <row r="191" s="2" customFormat="1" ht="21.75" customHeight="1">
      <c r="A191" s="35"/>
      <c r="B191" s="36"/>
      <c r="C191" s="216" t="s">
        <v>357</v>
      </c>
      <c r="D191" s="216" t="s">
        <v>118</v>
      </c>
      <c r="E191" s="217" t="s">
        <v>358</v>
      </c>
      <c r="F191" s="218" t="s">
        <v>359</v>
      </c>
      <c r="G191" s="219" t="s">
        <v>163</v>
      </c>
      <c r="H191" s="220">
        <v>126</v>
      </c>
      <c r="I191" s="221"/>
      <c r="J191" s="222">
        <f>ROUND(I191*H191,2)</f>
        <v>0</v>
      </c>
      <c r="K191" s="223"/>
      <c r="L191" s="41"/>
      <c r="M191" s="224" t="s">
        <v>1</v>
      </c>
      <c r="N191" s="225" t="s">
        <v>38</v>
      </c>
      <c r="O191" s="88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8" t="s">
        <v>122</v>
      </c>
      <c r="AT191" s="228" t="s">
        <v>118</v>
      </c>
      <c r="AU191" s="228" t="s">
        <v>83</v>
      </c>
      <c r="AY191" s="14" t="s">
        <v>116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4" t="s">
        <v>81</v>
      </c>
      <c r="BK191" s="229">
        <f>ROUND(I191*H191,2)</f>
        <v>0</v>
      </c>
      <c r="BL191" s="14" t="s">
        <v>122</v>
      </c>
      <c r="BM191" s="228" t="s">
        <v>360</v>
      </c>
    </row>
    <row r="192" s="2" customFormat="1" ht="21.75" customHeight="1">
      <c r="A192" s="35"/>
      <c r="B192" s="36"/>
      <c r="C192" s="216" t="s">
        <v>361</v>
      </c>
      <c r="D192" s="216" t="s">
        <v>118</v>
      </c>
      <c r="E192" s="217" t="s">
        <v>362</v>
      </c>
      <c r="F192" s="218" t="s">
        <v>363</v>
      </c>
      <c r="G192" s="219" t="s">
        <v>163</v>
      </c>
      <c r="H192" s="220">
        <v>479</v>
      </c>
      <c r="I192" s="221"/>
      <c r="J192" s="222">
        <f>ROUND(I192*H192,2)</f>
        <v>0</v>
      </c>
      <c r="K192" s="223"/>
      <c r="L192" s="41"/>
      <c r="M192" s="224" t="s">
        <v>1</v>
      </c>
      <c r="N192" s="225" t="s">
        <v>38</v>
      </c>
      <c r="O192" s="88"/>
      <c r="P192" s="226">
        <f>O192*H192</f>
        <v>0</v>
      </c>
      <c r="Q192" s="226">
        <v>0</v>
      </c>
      <c r="R192" s="226">
        <f>Q192*H192</f>
        <v>0</v>
      </c>
      <c r="S192" s="226">
        <v>0</v>
      </c>
      <c r="T192" s="22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28" t="s">
        <v>122</v>
      </c>
      <c r="AT192" s="228" t="s">
        <v>118</v>
      </c>
      <c r="AU192" s="228" t="s">
        <v>83</v>
      </c>
      <c r="AY192" s="14" t="s">
        <v>116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4" t="s">
        <v>81</v>
      </c>
      <c r="BK192" s="229">
        <f>ROUND(I192*H192,2)</f>
        <v>0</v>
      </c>
      <c r="BL192" s="14" t="s">
        <v>122</v>
      </c>
      <c r="BM192" s="228" t="s">
        <v>364</v>
      </c>
    </row>
    <row r="193" s="12" customFormat="1" ht="20.88" customHeight="1">
      <c r="A193" s="12"/>
      <c r="B193" s="200"/>
      <c r="C193" s="201"/>
      <c r="D193" s="202" t="s">
        <v>72</v>
      </c>
      <c r="E193" s="214" t="s">
        <v>156</v>
      </c>
      <c r="F193" s="214" t="s">
        <v>365</v>
      </c>
      <c r="G193" s="201"/>
      <c r="H193" s="201"/>
      <c r="I193" s="204"/>
      <c r="J193" s="215">
        <f>BK193</f>
        <v>0</v>
      </c>
      <c r="K193" s="201"/>
      <c r="L193" s="206"/>
      <c r="M193" s="207"/>
      <c r="N193" s="208"/>
      <c r="O193" s="208"/>
      <c r="P193" s="209">
        <f>SUM(P194:P205)</f>
        <v>0</v>
      </c>
      <c r="Q193" s="208"/>
      <c r="R193" s="209">
        <f>SUM(R194:R205)</f>
        <v>0.98691399999999996</v>
      </c>
      <c r="S193" s="208"/>
      <c r="T193" s="210">
        <f>SUM(T194:T205)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1" t="s">
        <v>81</v>
      </c>
      <c r="AT193" s="212" t="s">
        <v>72</v>
      </c>
      <c r="AU193" s="212" t="s">
        <v>83</v>
      </c>
      <c r="AY193" s="211" t="s">
        <v>116</v>
      </c>
      <c r="BK193" s="213">
        <f>SUM(BK194:BK205)</f>
        <v>0</v>
      </c>
    </row>
    <row r="194" s="2" customFormat="1" ht="16.5" customHeight="1">
      <c r="A194" s="35"/>
      <c r="B194" s="36"/>
      <c r="C194" s="216" t="s">
        <v>366</v>
      </c>
      <c r="D194" s="216" t="s">
        <v>118</v>
      </c>
      <c r="E194" s="217" t="s">
        <v>223</v>
      </c>
      <c r="F194" s="218" t="s">
        <v>224</v>
      </c>
      <c r="G194" s="219" t="s">
        <v>163</v>
      </c>
      <c r="H194" s="220">
        <v>781.89999999999998</v>
      </c>
      <c r="I194" s="221"/>
      <c r="J194" s="222">
        <f>ROUND(I194*H194,2)</f>
        <v>0</v>
      </c>
      <c r="K194" s="223"/>
      <c r="L194" s="41"/>
      <c r="M194" s="224" t="s">
        <v>1</v>
      </c>
      <c r="N194" s="225" t="s">
        <v>38</v>
      </c>
      <c r="O194" s="88"/>
      <c r="P194" s="226">
        <f>O194*H194</f>
        <v>0</v>
      </c>
      <c r="Q194" s="226">
        <v>6.0000000000000002E-05</v>
      </c>
      <c r="R194" s="226">
        <f>Q194*H194</f>
        <v>0.046913999999999997</v>
      </c>
      <c r="S194" s="226">
        <v>0</v>
      </c>
      <c r="T194" s="22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28" t="s">
        <v>122</v>
      </c>
      <c r="AT194" s="228" t="s">
        <v>118</v>
      </c>
      <c r="AU194" s="228" t="s">
        <v>127</v>
      </c>
      <c r="AY194" s="14" t="s">
        <v>116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4" t="s">
        <v>81</v>
      </c>
      <c r="BK194" s="229">
        <f>ROUND(I194*H194,2)</f>
        <v>0</v>
      </c>
      <c r="BL194" s="14" t="s">
        <v>122</v>
      </c>
      <c r="BM194" s="228" t="s">
        <v>367</v>
      </c>
    </row>
    <row r="195" s="2" customFormat="1">
      <c r="A195" s="35"/>
      <c r="B195" s="36"/>
      <c r="C195" s="37"/>
      <c r="D195" s="241" t="s">
        <v>220</v>
      </c>
      <c r="E195" s="37"/>
      <c r="F195" s="242" t="s">
        <v>226</v>
      </c>
      <c r="G195" s="37"/>
      <c r="H195" s="37"/>
      <c r="I195" s="243"/>
      <c r="J195" s="37"/>
      <c r="K195" s="37"/>
      <c r="L195" s="41"/>
      <c r="M195" s="244"/>
      <c r="N195" s="245"/>
      <c r="O195" s="88"/>
      <c r="P195" s="88"/>
      <c r="Q195" s="88"/>
      <c r="R195" s="88"/>
      <c r="S195" s="88"/>
      <c r="T195" s="89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4" t="s">
        <v>220</v>
      </c>
      <c r="AU195" s="14" t="s">
        <v>127</v>
      </c>
    </row>
    <row r="196" s="2" customFormat="1" ht="21.75" customHeight="1">
      <c r="A196" s="35"/>
      <c r="B196" s="36"/>
      <c r="C196" s="216" t="s">
        <v>368</v>
      </c>
      <c r="D196" s="216" t="s">
        <v>118</v>
      </c>
      <c r="E196" s="217" t="s">
        <v>369</v>
      </c>
      <c r="F196" s="218" t="s">
        <v>370</v>
      </c>
      <c r="G196" s="219" t="s">
        <v>230</v>
      </c>
      <c r="H196" s="220">
        <v>29</v>
      </c>
      <c r="I196" s="221"/>
      <c r="J196" s="222">
        <f>ROUND(I196*H196,2)</f>
        <v>0</v>
      </c>
      <c r="K196" s="223"/>
      <c r="L196" s="41"/>
      <c r="M196" s="224" t="s">
        <v>1</v>
      </c>
      <c r="N196" s="225" t="s">
        <v>38</v>
      </c>
      <c r="O196" s="88"/>
      <c r="P196" s="226">
        <f>O196*H196</f>
        <v>0</v>
      </c>
      <c r="Q196" s="226">
        <v>0</v>
      </c>
      <c r="R196" s="226">
        <f>Q196*H196</f>
        <v>0</v>
      </c>
      <c r="S196" s="226">
        <v>0</v>
      </c>
      <c r="T196" s="22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28" t="s">
        <v>122</v>
      </c>
      <c r="AT196" s="228" t="s">
        <v>118</v>
      </c>
      <c r="AU196" s="228" t="s">
        <v>127</v>
      </c>
      <c r="AY196" s="14" t="s">
        <v>116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4" t="s">
        <v>81</v>
      </c>
      <c r="BK196" s="229">
        <f>ROUND(I196*H196,2)</f>
        <v>0</v>
      </c>
      <c r="BL196" s="14" t="s">
        <v>122</v>
      </c>
      <c r="BM196" s="228" t="s">
        <v>371</v>
      </c>
    </row>
    <row r="197" s="2" customFormat="1" ht="21.75" customHeight="1">
      <c r="A197" s="35"/>
      <c r="B197" s="36"/>
      <c r="C197" s="216" t="s">
        <v>372</v>
      </c>
      <c r="D197" s="216" t="s">
        <v>118</v>
      </c>
      <c r="E197" s="217" t="s">
        <v>346</v>
      </c>
      <c r="F197" s="218" t="s">
        <v>347</v>
      </c>
      <c r="G197" s="219" t="s">
        <v>230</v>
      </c>
      <c r="H197" s="220">
        <v>19</v>
      </c>
      <c r="I197" s="221"/>
      <c r="J197" s="222">
        <f>ROUND(I197*H197,2)</f>
        <v>0</v>
      </c>
      <c r="K197" s="223"/>
      <c r="L197" s="41"/>
      <c r="M197" s="224" t="s">
        <v>1</v>
      </c>
      <c r="N197" s="225" t="s">
        <v>38</v>
      </c>
      <c r="O197" s="88"/>
      <c r="P197" s="226">
        <f>O197*H197</f>
        <v>0</v>
      </c>
      <c r="Q197" s="226">
        <v>0</v>
      </c>
      <c r="R197" s="226">
        <f>Q197*H197</f>
        <v>0</v>
      </c>
      <c r="S197" s="226">
        <v>0</v>
      </c>
      <c r="T197" s="22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28" t="s">
        <v>122</v>
      </c>
      <c r="AT197" s="228" t="s">
        <v>118</v>
      </c>
      <c r="AU197" s="228" t="s">
        <v>127</v>
      </c>
      <c r="AY197" s="14" t="s">
        <v>116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4" t="s">
        <v>81</v>
      </c>
      <c r="BK197" s="229">
        <f>ROUND(I197*H197,2)</f>
        <v>0</v>
      </c>
      <c r="BL197" s="14" t="s">
        <v>122</v>
      </c>
      <c r="BM197" s="228" t="s">
        <v>373</v>
      </c>
    </row>
    <row r="198" s="2" customFormat="1" ht="21.75" customHeight="1">
      <c r="A198" s="35"/>
      <c r="B198" s="36"/>
      <c r="C198" s="216" t="s">
        <v>374</v>
      </c>
      <c r="D198" s="216" t="s">
        <v>118</v>
      </c>
      <c r="E198" s="217" t="s">
        <v>375</v>
      </c>
      <c r="F198" s="218" t="s">
        <v>355</v>
      </c>
      <c r="G198" s="219" t="s">
        <v>163</v>
      </c>
      <c r="H198" s="220">
        <v>178.90000000000001</v>
      </c>
      <c r="I198" s="221"/>
      <c r="J198" s="222">
        <f>ROUND(I198*H198,2)</f>
        <v>0</v>
      </c>
      <c r="K198" s="223"/>
      <c r="L198" s="41"/>
      <c r="M198" s="224" t="s">
        <v>1</v>
      </c>
      <c r="N198" s="225" t="s">
        <v>38</v>
      </c>
      <c r="O198" s="88"/>
      <c r="P198" s="226">
        <f>O198*H198</f>
        <v>0</v>
      </c>
      <c r="Q198" s="226">
        <v>0</v>
      </c>
      <c r="R198" s="226">
        <f>Q198*H198</f>
        <v>0</v>
      </c>
      <c r="S198" s="226">
        <v>0</v>
      </c>
      <c r="T198" s="22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28" t="s">
        <v>122</v>
      </c>
      <c r="AT198" s="228" t="s">
        <v>118</v>
      </c>
      <c r="AU198" s="228" t="s">
        <v>127</v>
      </c>
      <c r="AY198" s="14" t="s">
        <v>116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4" t="s">
        <v>81</v>
      </c>
      <c r="BK198" s="229">
        <f>ROUND(I198*H198,2)</f>
        <v>0</v>
      </c>
      <c r="BL198" s="14" t="s">
        <v>122</v>
      </c>
      <c r="BM198" s="228" t="s">
        <v>376</v>
      </c>
    </row>
    <row r="199" s="2" customFormat="1" ht="21.75" customHeight="1">
      <c r="A199" s="35"/>
      <c r="B199" s="36"/>
      <c r="C199" s="216" t="s">
        <v>377</v>
      </c>
      <c r="D199" s="216" t="s">
        <v>118</v>
      </c>
      <c r="E199" s="217" t="s">
        <v>378</v>
      </c>
      <c r="F199" s="218" t="s">
        <v>379</v>
      </c>
      <c r="G199" s="219" t="s">
        <v>163</v>
      </c>
      <c r="H199" s="220">
        <v>133.30000000000001</v>
      </c>
      <c r="I199" s="221"/>
      <c r="J199" s="222">
        <f>ROUND(I199*H199,2)</f>
        <v>0</v>
      </c>
      <c r="K199" s="223"/>
      <c r="L199" s="41"/>
      <c r="M199" s="224" t="s">
        <v>1</v>
      </c>
      <c r="N199" s="225" t="s">
        <v>38</v>
      </c>
      <c r="O199" s="88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28" t="s">
        <v>122</v>
      </c>
      <c r="AT199" s="228" t="s">
        <v>118</v>
      </c>
      <c r="AU199" s="228" t="s">
        <v>127</v>
      </c>
      <c r="AY199" s="14" t="s">
        <v>116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4" t="s">
        <v>81</v>
      </c>
      <c r="BK199" s="229">
        <f>ROUND(I199*H199,2)</f>
        <v>0</v>
      </c>
      <c r="BL199" s="14" t="s">
        <v>122</v>
      </c>
      <c r="BM199" s="228" t="s">
        <v>380</v>
      </c>
    </row>
    <row r="200" s="2" customFormat="1" ht="21.75" customHeight="1">
      <c r="A200" s="35"/>
      <c r="B200" s="36"/>
      <c r="C200" s="216" t="s">
        <v>381</v>
      </c>
      <c r="D200" s="216" t="s">
        <v>118</v>
      </c>
      <c r="E200" s="217" t="s">
        <v>382</v>
      </c>
      <c r="F200" s="218" t="s">
        <v>383</v>
      </c>
      <c r="G200" s="219" t="s">
        <v>163</v>
      </c>
      <c r="H200" s="220">
        <v>470</v>
      </c>
      <c r="I200" s="221"/>
      <c r="J200" s="222">
        <f>ROUND(I200*H200,2)</f>
        <v>0</v>
      </c>
      <c r="K200" s="223"/>
      <c r="L200" s="41"/>
      <c r="M200" s="224" t="s">
        <v>1</v>
      </c>
      <c r="N200" s="225" t="s">
        <v>38</v>
      </c>
      <c r="O200" s="88"/>
      <c r="P200" s="226">
        <f>O200*H200</f>
        <v>0</v>
      </c>
      <c r="Q200" s="226">
        <v>0</v>
      </c>
      <c r="R200" s="226">
        <f>Q200*H200</f>
        <v>0</v>
      </c>
      <c r="S200" s="226">
        <v>0</v>
      </c>
      <c r="T200" s="22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28" t="s">
        <v>122</v>
      </c>
      <c r="AT200" s="228" t="s">
        <v>118</v>
      </c>
      <c r="AU200" s="228" t="s">
        <v>127</v>
      </c>
      <c r="AY200" s="14" t="s">
        <v>116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4" t="s">
        <v>81</v>
      </c>
      <c r="BK200" s="229">
        <f>ROUND(I200*H200,2)</f>
        <v>0</v>
      </c>
      <c r="BL200" s="14" t="s">
        <v>122</v>
      </c>
      <c r="BM200" s="228" t="s">
        <v>384</v>
      </c>
    </row>
    <row r="201" s="2" customFormat="1" ht="16.5" customHeight="1">
      <c r="A201" s="35"/>
      <c r="B201" s="36"/>
      <c r="C201" s="216" t="s">
        <v>385</v>
      </c>
      <c r="D201" s="216" t="s">
        <v>118</v>
      </c>
      <c r="E201" s="217" t="s">
        <v>386</v>
      </c>
      <c r="F201" s="218" t="s">
        <v>387</v>
      </c>
      <c r="G201" s="219" t="s">
        <v>230</v>
      </c>
      <c r="H201" s="220">
        <v>2</v>
      </c>
      <c r="I201" s="221"/>
      <c r="J201" s="222">
        <f>ROUND(I201*H201,2)</f>
        <v>0</v>
      </c>
      <c r="K201" s="223"/>
      <c r="L201" s="41"/>
      <c r="M201" s="224" t="s">
        <v>1</v>
      </c>
      <c r="N201" s="225" t="s">
        <v>38</v>
      </c>
      <c r="O201" s="88"/>
      <c r="P201" s="226">
        <f>O201*H201</f>
        <v>0</v>
      </c>
      <c r="Q201" s="226">
        <v>0</v>
      </c>
      <c r="R201" s="226">
        <f>Q201*H201</f>
        <v>0</v>
      </c>
      <c r="S201" s="226">
        <v>0</v>
      </c>
      <c r="T201" s="22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28" t="s">
        <v>122</v>
      </c>
      <c r="AT201" s="228" t="s">
        <v>118</v>
      </c>
      <c r="AU201" s="228" t="s">
        <v>127</v>
      </c>
      <c r="AY201" s="14" t="s">
        <v>116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4" t="s">
        <v>81</v>
      </c>
      <c r="BK201" s="229">
        <f>ROUND(I201*H201,2)</f>
        <v>0</v>
      </c>
      <c r="BL201" s="14" t="s">
        <v>122</v>
      </c>
      <c r="BM201" s="228" t="s">
        <v>388</v>
      </c>
    </row>
    <row r="202" s="2" customFormat="1" ht="24.15" customHeight="1">
      <c r="A202" s="35"/>
      <c r="B202" s="36"/>
      <c r="C202" s="230" t="s">
        <v>389</v>
      </c>
      <c r="D202" s="230" t="s">
        <v>165</v>
      </c>
      <c r="E202" s="231" t="s">
        <v>390</v>
      </c>
      <c r="F202" s="232" t="s">
        <v>391</v>
      </c>
      <c r="G202" s="233" t="s">
        <v>230</v>
      </c>
      <c r="H202" s="234">
        <v>2</v>
      </c>
      <c r="I202" s="235"/>
      <c r="J202" s="236">
        <f>ROUND(I202*H202,2)</f>
        <v>0</v>
      </c>
      <c r="K202" s="237"/>
      <c r="L202" s="238"/>
      <c r="M202" s="239" t="s">
        <v>1</v>
      </c>
      <c r="N202" s="240" t="s">
        <v>38</v>
      </c>
      <c r="O202" s="88"/>
      <c r="P202" s="226">
        <f>O202*H202</f>
        <v>0</v>
      </c>
      <c r="Q202" s="226">
        <v>0.46999999999999997</v>
      </c>
      <c r="R202" s="226">
        <f>Q202*H202</f>
        <v>0.93999999999999995</v>
      </c>
      <c r="S202" s="226">
        <v>0</v>
      </c>
      <c r="T202" s="22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28" t="s">
        <v>148</v>
      </c>
      <c r="AT202" s="228" t="s">
        <v>165</v>
      </c>
      <c r="AU202" s="228" t="s">
        <v>127</v>
      </c>
      <c r="AY202" s="14" t="s">
        <v>116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4" t="s">
        <v>81</v>
      </c>
      <c r="BK202" s="229">
        <f>ROUND(I202*H202,2)</f>
        <v>0</v>
      </c>
      <c r="BL202" s="14" t="s">
        <v>122</v>
      </c>
      <c r="BM202" s="228" t="s">
        <v>392</v>
      </c>
    </row>
    <row r="203" s="2" customFormat="1">
      <c r="A203" s="35"/>
      <c r="B203" s="36"/>
      <c r="C203" s="37"/>
      <c r="D203" s="241" t="s">
        <v>220</v>
      </c>
      <c r="E203" s="37"/>
      <c r="F203" s="242" t="s">
        <v>393</v>
      </c>
      <c r="G203" s="37"/>
      <c r="H203" s="37"/>
      <c r="I203" s="243"/>
      <c r="J203" s="37"/>
      <c r="K203" s="37"/>
      <c r="L203" s="41"/>
      <c r="M203" s="244"/>
      <c r="N203" s="245"/>
      <c r="O203" s="88"/>
      <c r="P203" s="88"/>
      <c r="Q203" s="88"/>
      <c r="R203" s="88"/>
      <c r="S203" s="88"/>
      <c r="T203" s="89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4" t="s">
        <v>220</v>
      </c>
      <c r="AU203" s="14" t="s">
        <v>127</v>
      </c>
    </row>
    <row r="204" s="2" customFormat="1" ht="16.5" customHeight="1">
      <c r="A204" s="35"/>
      <c r="B204" s="36"/>
      <c r="C204" s="216" t="s">
        <v>394</v>
      </c>
      <c r="D204" s="216" t="s">
        <v>118</v>
      </c>
      <c r="E204" s="217" t="s">
        <v>395</v>
      </c>
      <c r="F204" s="218" t="s">
        <v>396</v>
      </c>
      <c r="G204" s="219" t="s">
        <v>230</v>
      </c>
      <c r="H204" s="220">
        <v>1</v>
      </c>
      <c r="I204" s="221"/>
      <c r="J204" s="222">
        <f>ROUND(I204*H204,2)</f>
        <v>0</v>
      </c>
      <c r="K204" s="223"/>
      <c r="L204" s="41"/>
      <c r="M204" s="224" t="s">
        <v>1</v>
      </c>
      <c r="N204" s="225" t="s">
        <v>38</v>
      </c>
      <c r="O204" s="88"/>
      <c r="P204" s="226">
        <f>O204*H204</f>
        <v>0</v>
      </c>
      <c r="Q204" s="226">
        <v>0</v>
      </c>
      <c r="R204" s="226">
        <f>Q204*H204</f>
        <v>0</v>
      </c>
      <c r="S204" s="226">
        <v>0</v>
      </c>
      <c r="T204" s="22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28" t="s">
        <v>122</v>
      </c>
      <c r="AT204" s="228" t="s">
        <v>118</v>
      </c>
      <c r="AU204" s="228" t="s">
        <v>127</v>
      </c>
      <c r="AY204" s="14" t="s">
        <v>116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4" t="s">
        <v>81</v>
      </c>
      <c r="BK204" s="229">
        <f>ROUND(I204*H204,2)</f>
        <v>0</v>
      </c>
      <c r="BL204" s="14" t="s">
        <v>122</v>
      </c>
      <c r="BM204" s="228" t="s">
        <v>397</v>
      </c>
    </row>
    <row r="205" s="2" customFormat="1" ht="24.15" customHeight="1">
      <c r="A205" s="35"/>
      <c r="B205" s="36"/>
      <c r="C205" s="230" t="s">
        <v>398</v>
      </c>
      <c r="D205" s="230" t="s">
        <v>165</v>
      </c>
      <c r="E205" s="231" t="s">
        <v>399</v>
      </c>
      <c r="F205" s="232" t="s">
        <v>400</v>
      </c>
      <c r="G205" s="233" t="s">
        <v>401</v>
      </c>
      <c r="H205" s="234">
        <v>1</v>
      </c>
      <c r="I205" s="235"/>
      <c r="J205" s="236">
        <f>ROUND(I205*H205,2)</f>
        <v>0</v>
      </c>
      <c r="K205" s="237"/>
      <c r="L205" s="238"/>
      <c r="M205" s="246" t="s">
        <v>1</v>
      </c>
      <c r="N205" s="247" t="s">
        <v>38</v>
      </c>
      <c r="O205" s="248"/>
      <c r="P205" s="249">
        <f>O205*H205</f>
        <v>0</v>
      </c>
      <c r="Q205" s="249">
        <v>0</v>
      </c>
      <c r="R205" s="249">
        <f>Q205*H205</f>
        <v>0</v>
      </c>
      <c r="S205" s="249">
        <v>0</v>
      </c>
      <c r="T205" s="250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28" t="s">
        <v>148</v>
      </c>
      <c r="AT205" s="228" t="s">
        <v>165</v>
      </c>
      <c r="AU205" s="228" t="s">
        <v>127</v>
      </c>
      <c r="AY205" s="14" t="s">
        <v>116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4" t="s">
        <v>81</v>
      </c>
      <c r="BK205" s="229">
        <f>ROUND(I205*H205,2)</f>
        <v>0</v>
      </c>
      <c r="BL205" s="14" t="s">
        <v>122</v>
      </c>
      <c r="BM205" s="228" t="s">
        <v>402</v>
      </c>
    </row>
    <row r="206" s="2" customFormat="1" ht="6.96" customHeight="1">
      <c r="A206" s="35"/>
      <c r="B206" s="63"/>
      <c r="C206" s="64"/>
      <c r="D206" s="64"/>
      <c r="E206" s="64"/>
      <c r="F206" s="64"/>
      <c r="G206" s="64"/>
      <c r="H206" s="64"/>
      <c r="I206" s="64"/>
      <c r="J206" s="64"/>
      <c r="K206" s="64"/>
      <c r="L206" s="41"/>
      <c r="M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</row>
  </sheetData>
  <sheetProtection sheet="1" autoFilter="0" formatColumns="0" formatRows="0" objects="1" scenarios="1" spinCount="100000" saltValue="a5DLBLVXljKkN9Y18wVM7AbSjsxdLQpOgAHQQKSWlw0qsGd8I2yUEB0eJO/PymWSx4JxX19BzGv0ruZ08zNPzw==" hashValue="yQ6ek78VZBa8FwnFd/a78CQUq/N2yd5iThaLCj+CDEPXnD3PdlWTGbULWxGPsaz8AS6NU4mn+mUK+Xf3qruaSQ==" algorithmName="SHA-512" password="CC17"/>
  <autoFilter ref="C121:K205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86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83</v>
      </c>
    </row>
    <row r="4" s="1" customFormat="1" ht="24.96" customHeight="1">
      <c r="B4" s="17"/>
      <c r="D4" s="135" t="s">
        <v>87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Smidary_Obytný soubor RD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88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403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23. 4. 2024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26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27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29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26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31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26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32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33</v>
      </c>
      <c r="E30" s="35"/>
      <c r="F30" s="35"/>
      <c r="G30" s="35"/>
      <c r="H30" s="35"/>
      <c r="I30" s="35"/>
      <c r="J30" s="148">
        <f>ROUND(J117,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35</v>
      </c>
      <c r="G32" s="35"/>
      <c r="H32" s="35"/>
      <c r="I32" s="149" t="s">
        <v>34</v>
      </c>
      <c r="J32" s="149" t="s">
        <v>36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37</v>
      </c>
      <c r="E33" s="137" t="s">
        <v>38</v>
      </c>
      <c r="F33" s="151">
        <f>ROUND((SUM(BE117:BE137)),  2)</f>
        <v>0</v>
      </c>
      <c r="G33" s="35"/>
      <c r="H33" s="35"/>
      <c r="I33" s="152">
        <v>0.20999999999999999</v>
      </c>
      <c r="J33" s="151">
        <f>ROUND(((SUM(BE117:BE137))*I33),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39</v>
      </c>
      <c r="F34" s="151">
        <f>ROUND((SUM(BF117:BF137)),  2)</f>
        <v>0</v>
      </c>
      <c r="G34" s="35"/>
      <c r="H34" s="35"/>
      <c r="I34" s="152">
        <v>0.12</v>
      </c>
      <c r="J34" s="151">
        <f>ROUND(((SUM(BF117:BF137))*I34),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40</v>
      </c>
      <c r="F35" s="151">
        <f>ROUND((SUM(BG117:BG137)),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41</v>
      </c>
      <c r="F36" s="151">
        <f>ROUND((SUM(BH117:BH137)),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42</v>
      </c>
      <c r="F37" s="151">
        <f>ROUND((SUM(BI117:BI137)),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43</v>
      </c>
      <c r="E39" s="155"/>
      <c r="F39" s="155"/>
      <c r="G39" s="156" t="s">
        <v>44</v>
      </c>
      <c r="H39" s="157" t="s">
        <v>45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46</v>
      </c>
      <c r="E50" s="161"/>
      <c r="F50" s="161"/>
      <c r="G50" s="160" t="s">
        <v>47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48</v>
      </c>
      <c r="E61" s="163"/>
      <c r="F61" s="164" t="s">
        <v>49</v>
      </c>
      <c r="G61" s="162" t="s">
        <v>48</v>
      </c>
      <c r="H61" s="163"/>
      <c r="I61" s="163"/>
      <c r="J61" s="165" t="s">
        <v>49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50</v>
      </c>
      <c r="E65" s="166"/>
      <c r="F65" s="166"/>
      <c r="G65" s="160" t="s">
        <v>51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48</v>
      </c>
      <c r="E76" s="163"/>
      <c r="F76" s="164" t="s">
        <v>49</v>
      </c>
      <c r="G76" s="162" t="s">
        <v>48</v>
      </c>
      <c r="H76" s="163"/>
      <c r="I76" s="163"/>
      <c r="J76" s="165" t="s">
        <v>49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90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Smidary_Obytný soubor RD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88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02 - VRN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23. 4. 2024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91</v>
      </c>
      <c r="D94" s="173"/>
      <c r="E94" s="173"/>
      <c r="F94" s="173"/>
      <c r="G94" s="173"/>
      <c r="H94" s="173"/>
      <c r="I94" s="173"/>
      <c r="J94" s="174" t="s">
        <v>92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93</v>
      </c>
      <c r="D96" s="37"/>
      <c r="E96" s="37"/>
      <c r="F96" s="37"/>
      <c r="G96" s="37"/>
      <c r="H96" s="37"/>
      <c r="I96" s="37"/>
      <c r="J96" s="107">
        <f>J117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94</v>
      </c>
    </row>
    <row r="97" s="9" customFormat="1" ht="24.96" customHeight="1">
      <c r="A97" s="9"/>
      <c r="B97" s="176"/>
      <c r="C97" s="177"/>
      <c r="D97" s="178" t="s">
        <v>404</v>
      </c>
      <c r="E97" s="179"/>
      <c r="F97" s="179"/>
      <c r="G97" s="179"/>
      <c r="H97" s="179"/>
      <c r="I97" s="179"/>
      <c r="J97" s="180">
        <f>J118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5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="2" customFormat="1" ht="6.96" customHeight="1">
      <c r="A99" s="35"/>
      <c r="B99" s="63"/>
      <c r="C99" s="64"/>
      <c r="D99" s="64"/>
      <c r="E99" s="64"/>
      <c r="F99" s="64"/>
      <c r="G99" s="64"/>
      <c r="H99" s="64"/>
      <c r="I99" s="64"/>
      <c r="J99" s="64"/>
      <c r="K99" s="64"/>
      <c r="L99" s="60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3" s="2" customFormat="1" ht="6.96" customHeight="1">
      <c r="A103" s="35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24.96" customHeight="1">
      <c r="A104" s="35"/>
      <c r="B104" s="36"/>
      <c r="C104" s="20" t="s">
        <v>101</v>
      </c>
      <c r="D104" s="37"/>
      <c r="E104" s="37"/>
      <c r="F104" s="37"/>
      <c r="G104" s="37"/>
      <c r="H104" s="37"/>
      <c r="I104" s="37"/>
      <c r="J104" s="37"/>
      <c r="K104" s="37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12" customHeight="1">
      <c r="A106" s="35"/>
      <c r="B106" s="36"/>
      <c r="C106" s="29" t="s">
        <v>16</v>
      </c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6.5" customHeight="1">
      <c r="A107" s="35"/>
      <c r="B107" s="36"/>
      <c r="C107" s="37"/>
      <c r="D107" s="37"/>
      <c r="E107" s="171" t="str">
        <f>E7</f>
        <v>Smidary_Obytný soubor RD</v>
      </c>
      <c r="F107" s="29"/>
      <c r="G107" s="29"/>
      <c r="H107" s="29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2" customHeight="1">
      <c r="A108" s="35"/>
      <c r="B108" s="36"/>
      <c r="C108" s="29" t="s">
        <v>88</v>
      </c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6.5" customHeight="1">
      <c r="A109" s="35"/>
      <c r="B109" s="36"/>
      <c r="C109" s="37"/>
      <c r="D109" s="37"/>
      <c r="E109" s="73" t="str">
        <f>E9</f>
        <v>02 - VRN</v>
      </c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20</v>
      </c>
      <c r="D111" s="37"/>
      <c r="E111" s="37"/>
      <c r="F111" s="24" t="str">
        <f>F12</f>
        <v xml:space="preserve"> </v>
      </c>
      <c r="G111" s="37"/>
      <c r="H111" s="37"/>
      <c r="I111" s="29" t="s">
        <v>22</v>
      </c>
      <c r="J111" s="76" t="str">
        <f>IF(J12="","",J12)</f>
        <v>23. 4. 2024</v>
      </c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5.15" customHeight="1">
      <c r="A113" s="35"/>
      <c r="B113" s="36"/>
      <c r="C113" s="29" t="s">
        <v>24</v>
      </c>
      <c r="D113" s="37"/>
      <c r="E113" s="37"/>
      <c r="F113" s="24" t="str">
        <f>E15</f>
        <v xml:space="preserve"> </v>
      </c>
      <c r="G113" s="37"/>
      <c r="H113" s="37"/>
      <c r="I113" s="29" t="s">
        <v>29</v>
      </c>
      <c r="J113" s="33" t="str">
        <f>E21</f>
        <v xml:space="preserve"> </v>
      </c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5.15" customHeight="1">
      <c r="A114" s="35"/>
      <c r="B114" s="36"/>
      <c r="C114" s="29" t="s">
        <v>27</v>
      </c>
      <c r="D114" s="37"/>
      <c r="E114" s="37"/>
      <c r="F114" s="24" t="str">
        <f>IF(E18="","",E18)</f>
        <v>Vyplň údaj</v>
      </c>
      <c r="G114" s="37"/>
      <c r="H114" s="37"/>
      <c r="I114" s="29" t="s">
        <v>31</v>
      </c>
      <c r="J114" s="33" t="str">
        <f>E24</f>
        <v xml:space="preserve"> 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0.32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11" customFormat="1" ht="29.28" customHeight="1">
      <c r="A116" s="188"/>
      <c r="B116" s="189"/>
      <c r="C116" s="190" t="s">
        <v>102</v>
      </c>
      <c r="D116" s="191" t="s">
        <v>58</v>
      </c>
      <c r="E116" s="191" t="s">
        <v>54</v>
      </c>
      <c r="F116" s="191" t="s">
        <v>55</v>
      </c>
      <c r="G116" s="191" t="s">
        <v>103</v>
      </c>
      <c r="H116" s="191" t="s">
        <v>104</v>
      </c>
      <c r="I116" s="191" t="s">
        <v>105</v>
      </c>
      <c r="J116" s="192" t="s">
        <v>92</v>
      </c>
      <c r="K116" s="193" t="s">
        <v>106</v>
      </c>
      <c r="L116" s="194"/>
      <c r="M116" s="97" t="s">
        <v>1</v>
      </c>
      <c r="N116" s="98" t="s">
        <v>37</v>
      </c>
      <c r="O116" s="98" t="s">
        <v>107</v>
      </c>
      <c r="P116" s="98" t="s">
        <v>108</v>
      </c>
      <c r="Q116" s="98" t="s">
        <v>109</v>
      </c>
      <c r="R116" s="98" t="s">
        <v>110</v>
      </c>
      <c r="S116" s="98" t="s">
        <v>111</v>
      </c>
      <c r="T116" s="99" t="s">
        <v>112</v>
      </c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</row>
    <row r="117" s="2" customFormat="1" ht="22.8" customHeight="1">
      <c r="A117" s="35"/>
      <c r="B117" s="36"/>
      <c r="C117" s="104" t="s">
        <v>113</v>
      </c>
      <c r="D117" s="37"/>
      <c r="E117" s="37"/>
      <c r="F117" s="37"/>
      <c r="G117" s="37"/>
      <c r="H117" s="37"/>
      <c r="I117" s="37"/>
      <c r="J117" s="195">
        <f>BK117</f>
        <v>0</v>
      </c>
      <c r="K117" s="37"/>
      <c r="L117" s="41"/>
      <c r="M117" s="100"/>
      <c r="N117" s="196"/>
      <c r="O117" s="101"/>
      <c r="P117" s="197">
        <f>P118</f>
        <v>0</v>
      </c>
      <c r="Q117" s="101"/>
      <c r="R117" s="197">
        <f>R118</f>
        <v>0</v>
      </c>
      <c r="S117" s="101"/>
      <c r="T117" s="198">
        <f>T118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4" t="s">
        <v>72</v>
      </c>
      <c r="AU117" s="14" t="s">
        <v>94</v>
      </c>
      <c r="BK117" s="199">
        <f>BK118</f>
        <v>0</v>
      </c>
    </row>
    <row r="118" s="12" customFormat="1" ht="25.92" customHeight="1">
      <c r="A118" s="12"/>
      <c r="B118" s="200"/>
      <c r="C118" s="201"/>
      <c r="D118" s="202" t="s">
        <v>72</v>
      </c>
      <c r="E118" s="203" t="s">
        <v>85</v>
      </c>
      <c r="F118" s="203" t="s">
        <v>405</v>
      </c>
      <c r="G118" s="201"/>
      <c r="H118" s="201"/>
      <c r="I118" s="204"/>
      <c r="J118" s="205">
        <f>BK118</f>
        <v>0</v>
      </c>
      <c r="K118" s="201"/>
      <c r="L118" s="206"/>
      <c r="M118" s="207"/>
      <c r="N118" s="208"/>
      <c r="O118" s="208"/>
      <c r="P118" s="209">
        <f>SUM(P119:P137)</f>
        <v>0</v>
      </c>
      <c r="Q118" s="208"/>
      <c r="R118" s="209">
        <f>SUM(R119:R137)</f>
        <v>0</v>
      </c>
      <c r="S118" s="208"/>
      <c r="T118" s="210">
        <f>SUM(T119:T137)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1" t="s">
        <v>135</v>
      </c>
      <c r="AT118" s="212" t="s">
        <v>72</v>
      </c>
      <c r="AU118" s="212" t="s">
        <v>73</v>
      </c>
      <c r="AY118" s="211" t="s">
        <v>116</v>
      </c>
      <c r="BK118" s="213">
        <f>SUM(BK119:BK137)</f>
        <v>0</v>
      </c>
    </row>
    <row r="119" s="2" customFormat="1" ht="16.5" customHeight="1">
      <c r="A119" s="35"/>
      <c r="B119" s="36"/>
      <c r="C119" s="216" t="s">
        <v>81</v>
      </c>
      <c r="D119" s="216" t="s">
        <v>118</v>
      </c>
      <c r="E119" s="217" t="s">
        <v>406</v>
      </c>
      <c r="F119" s="218" t="s">
        <v>407</v>
      </c>
      <c r="G119" s="219" t="s">
        <v>408</v>
      </c>
      <c r="H119" s="220">
        <v>1</v>
      </c>
      <c r="I119" s="221"/>
      <c r="J119" s="222">
        <f>ROUND(I119*H119,2)</f>
        <v>0</v>
      </c>
      <c r="K119" s="223"/>
      <c r="L119" s="41"/>
      <c r="M119" s="224" t="s">
        <v>1</v>
      </c>
      <c r="N119" s="225" t="s">
        <v>38</v>
      </c>
      <c r="O119" s="88"/>
      <c r="P119" s="226">
        <f>O119*H119</f>
        <v>0</v>
      </c>
      <c r="Q119" s="226">
        <v>0</v>
      </c>
      <c r="R119" s="226">
        <f>Q119*H119</f>
        <v>0</v>
      </c>
      <c r="S119" s="226">
        <v>0</v>
      </c>
      <c r="T119" s="227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228" t="s">
        <v>409</v>
      </c>
      <c r="AT119" s="228" t="s">
        <v>118</v>
      </c>
      <c r="AU119" s="228" t="s">
        <v>81</v>
      </c>
      <c r="AY119" s="14" t="s">
        <v>116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14" t="s">
        <v>81</v>
      </c>
      <c r="BK119" s="229">
        <f>ROUND(I119*H119,2)</f>
        <v>0</v>
      </c>
      <c r="BL119" s="14" t="s">
        <v>409</v>
      </c>
      <c r="BM119" s="228" t="s">
        <v>410</v>
      </c>
    </row>
    <row r="120" s="2" customFormat="1" ht="16.5" customHeight="1">
      <c r="A120" s="35"/>
      <c r="B120" s="36"/>
      <c r="C120" s="216" t="s">
        <v>83</v>
      </c>
      <c r="D120" s="216" t="s">
        <v>118</v>
      </c>
      <c r="E120" s="217" t="s">
        <v>411</v>
      </c>
      <c r="F120" s="218" t="s">
        <v>412</v>
      </c>
      <c r="G120" s="219" t="s">
        <v>408</v>
      </c>
      <c r="H120" s="220">
        <v>1</v>
      </c>
      <c r="I120" s="221"/>
      <c r="J120" s="222">
        <f>ROUND(I120*H120,2)</f>
        <v>0</v>
      </c>
      <c r="K120" s="223"/>
      <c r="L120" s="41"/>
      <c r="M120" s="224" t="s">
        <v>1</v>
      </c>
      <c r="N120" s="225" t="s">
        <v>38</v>
      </c>
      <c r="O120" s="88"/>
      <c r="P120" s="226">
        <f>O120*H120</f>
        <v>0</v>
      </c>
      <c r="Q120" s="226">
        <v>0</v>
      </c>
      <c r="R120" s="226">
        <f>Q120*H120</f>
        <v>0</v>
      </c>
      <c r="S120" s="226">
        <v>0</v>
      </c>
      <c r="T120" s="227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228" t="s">
        <v>122</v>
      </c>
      <c r="AT120" s="228" t="s">
        <v>118</v>
      </c>
      <c r="AU120" s="228" t="s">
        <v>81</v>
      </c>
      <c r="AY120" s="14" t="s">
        <v>116</v>
      </c>
      <c r="BE120" s="229">
        <f>IF(N120="základní",J120,0)</f>
        <v>0</v>
      </c>
      <c r="BF120" s="229">
        <f>IF(N120="snížená",J120,0)</f>
        <v>0</v>
      </c>
      <c r="BG120" s="229">
        <f>IF(N120="zákl. přenesená",J120,0)</f>
        <v>0</v>
      </c>
      <c r="BH120" s="229">
        <f>IF(N120="sníž. přenesená",J120,0)</f>
        <v>0</v>
      </c>
      <c r="BI120" s="229">
        <f>IF(N120="nulová",J120,0)</f>
        <v>0</v>
      </c>
      <c r="BJ120" s="14" t="s">
        <v>81</v>
      </c>
      <c r="BK120" s="229">
        <f>ROUND(I120*H120,2)</f>
        <v>0</v>
      </c>
      <c r="BL120" s="14" t="s">
        <v>122</v>
      </c>
      <c r="BM120" s="228" t="s">
        <v>413</v>
      </c>
    </row>
    <row r="121" s="2" customFormat="1" ht="16.5" customHeight="1">
      <c r="A121" s="35"/>
      <c r="B121" s="36"/>
      <c r="C121" s="216" t="s">
        <v>127</v>
      </c>
      <c r="D121" s="216" t="s">
        <v>118</v>
      </c>
      <c r="E121" s="217" t="s">
        <v>414</v>
      </c>
      <c r="F121" s="218" t="s">
        <v>415</v>
      </c>
      <c r="G121" s="219" t="s">
        <v>408</v>
      </c>
      <c r="H121" s="220">
        <v>1</v>
      </c>
      <c r="I121" s="221"/>
      <c r="J121" s="222">
        <f>ROUND(I121*H121,2)</f>
        <v>0</v>
      </c>
      <c r="K121" s="223"/>
      <c r="L121" s="41"/>
      <c r="M121" s="224" t="s">
        <v>1</v>
      </c>
      <c r="N121" s="225" t="s">
        <v>38</v>
      </c>
      <c r="O121" s="88"/>
      <c r="P121" s="226">
        <f>O121*H121</f>
        <v>0</v>
      </c>
      <c r="Q121" s="226">
        <v>0</v>
      </c>
      <c r="R121" s="226">
        <f>Q121*H121</f>
        <v>0</v>
      </c>
      <c r="S121" s="226">
        <v>0</v>
      </c>
      <c r="T121" s="22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28" t="s">
        <v>122</v>
      </c>
      <c r="AT121" s="228" t="s">
        <v>118</v>
      </c>
      <c r="AU121" s="228" t="s">
        <v>81</v>
      </c>
      <c r="AY121" s="14" t="s">
        <v>116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4" t="s">
        <v>81</v>
      </c>
      <c r="BK121" s="229">
        <f>ROUND(I121*H121,2)</f>
        <v>0</v>
      </c>
      <c r="BL121" s="14" t="s">
        <v>122</v>
      </c>
      <c r="BM121" s="228" t="s">
        <v>416</v>
      </c>
    </row>
    <row r="122" s="2" customFormat="1" ht="16.5" customHeight="1">
      <c r="A122" s="35"/>
      <c r="B122" s="36"/>
      <c r="C122" s="216" t="s">
        <v>122</v>
      </c>
      <c r="D122" s="216" t="s">
        <v>118</v>
      </c>
      <c r="E122" s="217" t="s">
        <v>417</v>
      </c>
      <c r="F122" s="218" t="s">
        <v>418</v>
      </c>
      <c r="G122" s="219" t="s">
        <v>408</v>
      </c>
      <c r="H122" s="220">
        <v>1</v>
      </c>
      <c r="I122" s="221"/>
      <c r="J122" s="222">
        <f>ROUND(I122*H122,2)</f>
        <v>0</v>
      </c>
      <c r="K122" s="223"/>
      <c r="L122" s="41"/>
      <c r="M122" s="224" t="s">
        <v>1</v>
      </c>
      <c r="N122" s="225" t="s">
        <v>38</v>
      </c>
      <c r="O122" s="88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28" t="s">
        <v>122</v>
      </c>
      <c r="AT122" s="228" t="s">
        <v>118</v>
      </c>
      <c r="AU122" s="228" t="s">
        <v>81</v>
      </c>
      <c r="AY122" s="14" t="s">
        <v>116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4" t="s">
        <v>81</v>
      </c>
      <c r="BK122" s="229">
        <f>ROUND(I122*H122,2)</f>
        <v>0</v>
      </c>
      <c r="BL122" s="14" t="s">
        <v>122</v>
      </c>
      <c r="BM122" s="228" t="s">
        <v>419</v>
      </c>
    </row>
    <row r="123" s="2" customFormat="1" ht="16.5" customHeight="1">
      <c r="A123" s="35"/>
      <c r="B123" s="36"/>
      <c r="C123" s="216" t="s">
        <v>135</v>
      </c>
      <c r="D123" s="216" t="s">
        <v>118</v>
      </c>
      <c r="E123" s="217" t="s">
        <v>420</v>
      </c>
      <c r="F123" s="218" t="s">
        <v>421</v>
      </c>
      <c r="G123" s="219" t="s">
        <v>408</v>
      </c>
      <c r="H123" s="220">
        <v>1</v>
      </c>
      <c r="I123" s="221"/>
      <c r="J123" s="222">
        <f>ROUND(I123*H123,2)</f>
        <v>0</v>
      </c>
      <c r="K123" s="223"/>
      <c r="L123" s="41"/>
      <c r="M123" s="224" t="s">
        <v>1</v>
      </c>
      <c r="N123" s="225" t="s">
        <v>38</v>
      </c>
      <c r="O123" s="88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8" t="s">
        <v>122</v>
      </c>
      <c r="AT123" s="228" t="s">
        <v>118</v>
      </c>
      <c r="AU123" s="228" t="s">
        <v>81</v>
      </c>
      <c r="AY123" s="14" t="s">
        <v>116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4" t="s">
        <v>81</v>
      </c>
      <c r="BK123" s="229">
        <f>ROUND(I123*H123,2)</f>
        <v>0</v>
      </c>
      <c r="BL123" s="14" t="s">
        <v>122</v>
      </c>
      <c r="BM123" s="228" t="s">
        <v>422</v>
      </c>
    </row>
    <row r="124" s="2" customFormat="1" ht="16.5" customHeight="1">
      <c r="A124" s="35"/>
      <c r="B124" s="36"/>
      <c r="C124" s="216" t="s">
        <v>139</v>
      </c>
      <c r="D124" s="216" t="s">
        <v>118</v>
      </c>
      <c r="E124" s="217" t="s">
        <v>423</v>
      </c>
      <c r="F124" s="218" t="s">
        <v>424</v>
      </c>
      <c r="G124" s="219" t="s">
        <v>408</v>
      </c>
      <c r="H124" s="220">
        <v>1</v>
      </c>
      <c r="I124" s="221"/>
      <c r="J124" s="222">
        <f>ROUND(I124*H124,2)</f>
        <v>0</v>
      </c>
      <c r="K124" s="223"/>
      <c r="L124" s="41"/>
      <c r="M124" s="224" t="s">
        <v>1</v>
      </c>
      <c r="N124" s="225" t="s">
        <v>38</v>
      </c>
      <c r="O124" s="88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8" t="s">
        <v>122</v>
      </c>
      <c r="AT124" s="228" t="s">
        <v>118</v>
      </c>
      <c r="AU124" s="228" t="s">
        <v>81</v>
      </c>
      <c r="AY124" s="14" t="s">
        <v>116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4" t="s">
        <v>81</v>
      </c>
      <c r="BK124" s="229">
        <f>ROUND(I124*H124,2)</f>
        <v>0</v>
      </c>
      <c r="BL124" s="14" t="s">
        <v>122</v>
      </c>
      <c r="BM124" s="228" t="s">
        <v>425</v>
      </c>
    </row>
    <row r="125" s="2" customFormat="1" ht="16.5" customHeight="1">
      <c r="A125" s="35"/>
      <c r="B125" s="36"/>
      <c r="C125" s="216" t="s">
        <v>144</v>
      </c>
      <c r="D125" s="216" t="s">
        <v>118</v>
      </c>
      <c r="E125" s="217" t="s">
        <v>426</v>
      </c>
      <c r="F125" s="218" t="s">
        <v>427</v>
      </c>
      <c r="G125" s="219" t="s">
        <v>408</v>
      </c>
      <c r="H125" s="220">
        <v>1</v>
      </c>
      <c r="I125" s="221"/>
      <c r="J125" s="222">
        <f>ROUND(I125*H125,2)</f>
        <v>0</v>
      </c>
      <c r="K125" s="223"/>
      <c r="L125" s="41"/>
      <c r="M125" s="224" t="s">
        <v>1</v>
      </c>
      <c r="N125" s="225" t="s">
        <v>38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122</v>
      </c>
      <c r="AT125" s="228" t="s">
        <v>118</v>
      </c>
      <c r="AU125" s="228" t="s">
        <v>81</v>
      </c>
      <c r="AY125" s="14" t="s">
        <v>116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81</v>
      </c>
      <c r="BK125" s="229">
        <f>ROUND(I125*H125,2)</f>
        <v>0</v>
      </c>
      <c r="BL125" s="14" t="s">
        <v>122</v>
      </c>
      <c r="BM125" s="228" t="s">
        <v>428</v>
      </c>
    </row>
    <row r="126" s="2" customFormat="1" ht="16.5" customHeight="1">
      <c r="A126" s="35"/>
      <c r="B126" s="36"/>
      <c r="C126" s="216" t="s">
        <v>148</v>
      </c>
      <c r="D126" s="216" t="s">
        <v>118</v>
      </c>
      <c r="E126" s="217" t="s">
        <v>429</v>
      </c>
      <c r="F126" s="218" t="s">
        <v>430</v>
      </c>
      <c r="G126" s="219" t="s">
        <v>408</v>
      </c>
      <c r="H126" s="220">
        <v>1</v>
      </c>
      <c r="I126" s="221"/>
      <c r="J126" s="222">
        <f>ROUND(I126*H126,2)</f>
        <v>0</v>
      </c>
      <c r="K126" s="223"/>
      <c r="L126" s="41"/>
      <c r="M126" s="224" t="s">
        <v>1</v>
      </c>
      <c r="N126" s="225" t="s">
        <v>38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122</v>
      </c>
      <c r="AT126" s="228" t="s">
        <v>118</v>
      </c>
      <c r="AU126" s="228" t="s">
        <v>81</v>
      </c>
      <c r="AY126" s="14" t="s">
        <v>116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81</v>
      </c>
      <c r="BK126" s="229">
        <f>ROUND(I126*H126,2)</f>
        <v>0</v>
      </c>
      <c r="BL126" s="14" t="s">
        <v>122</v>
      </c>
      <c r="BM126" s="228" t="s">
        <v>431</v>
      </c>
    </row>
    <row r="127" s="2" customFormat="1" ht="16.5" customHeight="1">
      <c r="A127" s="35"/>
      <c r="B127" s="36"/>
      <c r="C127" s="216" t="s">
        <v>152</v>
      </c>
      <c r="D127" s="216" t="s">
        <v>118</v>
      </c>
      <c r="E127" s="217" t="s">
        <v>432</v>
      </c>
      <c r="F127" s="218" t="s">
        <v>433</v>
      </c>
      <c r="G127" s="219" t="s">
        <v>408</v>
      </c>
      <c r="H127" s="220">
        <v>1</v>
      </c>
      <c r="I127" s="221"/>
      <c r="J127" s="222">
        <f>ROUND(I127*H127,2)</f>
        <v>0</v>
      </c>
      <c r="K127" s="223"/>
      <c r="L127" s="41"/>
      <c r="M127" s="224" t="s">
        <v>1</v>
      </c>
      <c r="N127" s="225" t="s">
        <v>38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122</v>
      </c>
      <c r="AT127" s="228" t="s">
        <v>118</v>
      </c>
      <c r="AU127" s="228" t="s">
        <v>81</v>
      </c>
      <c r="AY127" s="14" t="s">
        <v>116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81</v>
      </c>
      <c r="BK127" s="229">
        <f>ROUND(I127*H127,2)</f>
        <v>0</v>
      </c>
      <c r="BL127" s="14" t="s">
        <v>122</v>
      </c>
      <c r="BM127" s="228" t="s">
        <v>434</v>
      </c>
    </row>
    <row r="128" s="2" customFormat="1" ht="16.5" customHeight="1">
      <c r="A128" s="35"/>
      <c r="B128" s="36"/>
      <c r="C128" s="216" t="s">
        <v>156</v>
      </c>
      <c r="D128" s="216" t="s">
        <v>118</v>
      </c>
      <c r="E128" s="217" t="s">
        <v>435</v>
      </c>
      <c r="F128" s="218" t="s">
        <v>436</v>
      </c>
      <c r="G128" s="219" t="s">
        <v>408</v>
      </c>
      <c r="H128" s="220">
        <v>1</v>
      </c>
      <c r="I128" s="221"/>
      <c r="J128" s="222">
        <f>ROUND(I128*H128,2)</f>
        <v>0</v>
      </c>
      <c r="K128" s="223"/>
      <c r="L128" s="41"/>
      <c r="M128" s="224" t="s">
        <v>1</v>
      </c>
      <c r="N128" s="225" t="s">
        <v>38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122</v>
      </c>
      <c r="AT128" s="228" t="s">
        <v>118</v>
      </c>
      <c r="AU128" s="228" t="s">
        <v>81</v>
      </c>
      <c r="AY128" s="14" t="s">
        <v>116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81</v>
      </c>
      <c r="BK128" s="229">
        <f>ROUND(I128*H128,2)</f>
        <v>0</v>
      </c>
      <c r="BL128" s="14" t="s">
        <v>122</v>
      </c>
      <c r="BM128" s="228" t="s">
        <v>437</v>
      </c>
    </row>
    <row r="129" s="2" customFormat="1" ht="16.5" customHeight="1">
      <c r="A129" s="35"/>
      <c r="B129" s="36"/>
      <c r="C129" s="216" t="s">
        <v>160</v>
      </c>
      <c r="D129" s="216" t="s">
        <v>118</v>
      </c>
      <c r="E129" s="217" t="s">
        <v>438</v>
      </c>
      <c r="F129" s="218" t="s">
        <v>439</v>
      </c>
      <c r="G129" s="219" t="s">
        <v>408</v>
      </c>
      <c r="H129" s="220">
        <v>1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38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122</v>
      </c>
      <c r="AT129" s="228" t="s">
        <v>118</v>
      </c>
      <c r="AU129" s="228" t="s">
        <v>81</v>
      </c>
      <c r="AY129" s="14" t="s">
        <v>116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81</v>
      </c>
      <c r="BK129" s="229">
        <f>ROUND(I129*H129,2)</f>
        <v>0</v>
      </c>
      <c r="BL129" s="14" t="s">
        <v>122</v>
      </c>
      <c r="BM129" s="228" t="s">
        <v>440</v>
      </c>
    </row>
    <row r="130" s="2" customFormat="1" ht="16.5" customHeight="1">
      <c r="A130" s="35"/>
      <c r="B130" s="36"/>
      <c r="C130" s="216" t="s">
        <v>8</v>
      </c>
      <c r="D130" s="216" t="s">
        <v>118</v>
      </c>
      <c r="E130" s="217" t="s">
        <v>441</v>
      </c>
      <c r="F130" s="218" t="s">
        <v>442</v>
      </c>
      <c r="G130" s="219" t="s">
        <v>408</v>
      </c>
      <c r="H130" s="220">
        <v>1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38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122</v>
      </c>
      <c r="AT130" s="228" t="s">
        <v>118</v>
      </c>
      <c r="AU130" s="228" t="s">
        <v>81</v>
      </c>
      <c r="AY130" s="14" t="s">
        <v>116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81</v>
      </c>
      <c r="BK130" s="229">
        <f>ROUND(I130*H130,2)</f>
        <v>0</v>
      </c>
      <c r="BL130" s="14" t="s">
        <v>122</v>
      </c>
      <c r="BM130" s="228" t="s">
        <v>443</v>
      </c>
    </row>
    <row r="131" s="2" customFormat="1" ht="16.5" customHeight="1">
      <c r="A131" s="35"/>
      <c r="B131" s="36"/>
      <c r="C131" s="216" t="s">
        <v>169</v>
      </c>
      <c r="D131" s="216" t="s">
        <v>118</v>
      </c>
      <c r="E131" s="217" t="s">
        <v>444</v>
      </c>
      <c r="F131" s="218" t="s">
        <v>445</v>
      </c>
      <c r="G131" s="219" t="s">
        <v>408</v>
      </c>
      <c r="H131" s="220">
        <v>1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38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122</v>
      </c>
      <c r="AT131" s="228" t="s">
        <v>118</v>
      </c>
      <c r="AU131" s="228" t="s">
        <v>81</v>
      </c>
      <c r="AY131" s="14" t="s">
        <v>116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81</v>
      </c>
      <c r="BK131" s="229">
        <f>ROUND(I131*H131,2)</f>
        <v>0</v>
      </c>
      <c r="BL131" s="14" t="s">
        <v>122</v>
      </c>
      <c r="BM131" s="228" t="s">
        <v>446</v>
      </c>
    </row>
    <row r="132" s="2" customFormat="1" ht="16.5" customHeight="1">
      <c r="A132" s="35"/>
      <c r="B132" s="36"/>
      <c r="C132" s="216" t="s">
        <v>173</v>
      </c>
      <c r="D132" s="216" t="s">
        <v>118</v>
      </c>
      <c r="E132" s="217" t="s">
        <v>447</v>
      </c>
      <c r="F132" s="218" t="s">
        <v>448</v>
      </c>
      <c r="G132" s="219" t="s">
        <v>408</v>
      </c>
      <c r="H132" s="220">
        <v>1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38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122</v>
      </c>
      <c r="AT132" s="228" t="s">
        <v>118</v>
      </c>
      <c r="AU132" s="228" t="s">
        <v>81</v>
      </c>
      <c r="AY132" s="14" t="s">
        <v>116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81</v>
      </c>
      <c r="BK132" s="229">
        <f>ROUND(I132*H132,2)</f>
        <v>0</v>
      </c>
      <c r="BL132" s="14" t="s">
        <v>122</v>
      </c>
      <c r="BM132" s="228" t="s">
        <v>449</v>
      </c>
    </row>
    <row r="133" s="2" customFormat="1" ht="16.5" customHeight="1">
      <c r="A133" s="35"/>
      <c r="B133" s="36"/>
      <c r="C133" s="216" t="s">
        <v>178</v>
      </c>
      <c r="D133" s="216" t="s">
        <v>118</v>
      </c>
      <c r="E133" s="217" t="s">
        <v>450</v>
      </c>
      <c r="F133" s="218" t="s">
        <v>451</v>
      </c>
      <c r="G133" s="219" t="s">
        <v>408</v>
      </c>
      <c r="H133" s="220">
        <v>1</v>
      </c>
      <c r="I133" s="221"/>
      <c r="J133" s="222">
        <f>ROUND(I133*H133,2)</f>
        <v>0</v>
      </c>
      <c r="K133" s="223"/>
      <c r="L133" s="41"/>
      <c r="M133" s="224" t="s">
        <v>1</v>
      </c>
      <c r="N133" s="225" t="s">
        <v>38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122</v>
      </c>
      <c r="AT133" s="228" t="s">
        <v>118</v>
      </c>
      <c r="AU133" s="228" t="s">
        <v>81</v>
      </c>
      <c r="AY133" s="14" t="s">
        <v>116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81</v>
      </c>
      <c r="BK133" s="229">
        <f>ROUND(I133*H133,2)</f>
        <v>0</v>
      </c>
      <c r="BL133" s="14" t="s">
        <v>122</v>
      </c>
      <c r="BM133" s="228" t="s">
        <v>452</v>
      </c>
    </row>
    <row r="134" s="2" customFormat="1" ht="16.5" customHeight="1">
      <c r="A134" s="35"/>
      <c r="B134" s="36"/>
      <c r="C134" s="216" t="s">
        <v>180</v>
      </c>
      <c r="D134" s="216" t="s">
        <v>118</v>
      </c>
      <c r="E134" s="217" t="s">
        <v>453</v>
      </c>
      <c r="F134" s="218" t="s">
        <v>454</v>
      </c>
      <c r="G134" s="219" t="s">
        <v>408</v>
      </c>
      <c r="H134" s="220">
        <v>1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38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122</v>
      </c>
      <c r="AT134" s="228" t="s">
        <v>118</v>
      </c>
      <c r="AU134" s="228" t="s">
        <v>81</v>
      </c>
      <c r="AY134" s="14" t="s">
        <v>116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81</v>
      </c>
      <c r="BK134" s="229">
        <f>ROUND(I134*H134,2)</f>
        <v>0</v>
      </c>
      <c r="BL134" s="14" t="s">
        <v>122</v>
      </c>
      <c r="BM134" s="228" t="s">
        <v>455</v>
      </c>
    </row>
    <row r="135" s="2" customFormat="1" ht="16.5" customHeight="1">
      <c r="A135" s="35"/>
      <c r="B135" s="36"/>
      <c r="C135" s="216" t="s">
        <v>184</v>
      </c>
      <c r="D135" s="216" t="s">
        <v>118</v>
      </c>
      <c r="E135" s="217" t="s">
        <v>456</v>
      </c>
      <c r="F135" s="218" t="s">
        <v>457</v>
      </c>
      <c r="G135" s="219" t="s">
        <v>408</v>
      </c>
      <c r="H135" s="220">
        <v>1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38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122</v>
      </c>
      <c r="AT135" s="228" t="s">
        <v>118</v>
      </c>
      <c r="AU135" s="228" t="s">
        <v>81</v>
      </c>
      <c r="AY135" s="14" t="s">
        <v>116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81</v>
      </c>
      <c r="BK135" s="229">
        <f>ROUND(I135*H135,2)</f>
        <v>0</v>
      </c>
      <c r="BL135" s="14" t="s">
        <v>122</v>
      </c>
      <c r="BM135" s="228" t="s">
        <v>458</v>
      </c>
    </row>
    <row r="136" s="2" customFormat="1" ht="16.5" customHeight="1">
      <c r="A136" s="35"/>
      <c r="B136" s="36"/>
      <c r="C136" s="216" t="s">
        <v>188</v>
      </c>
      <c r="D136" s="216" t="s">
        <v>118</v>
      </c>
      <c r="E136" s="217" t="s">
        <v>459</v>
      </c>
      <c r="F136" s="218" t="s">
        <v>460</v>
      </c>
      <c r="G136" s="219" t="s">
        <v>408</v>
      </c>
      <c r="H136" s="220">
        <v>1</v>
      </c>
      <c r="I136" s="221"/>
      <c r="J136" s="222">
        <f>ROUND(I136*H136,2)</f>
        <v>0</v>
      </c>
      <c r="K136" s="223"/>
      <c r="L136" s="41"/>
      <c r="M136" s="224" t="s">
        <v>1</v>
      </c>
      <c r="N136" s="225" t="s">
        <v>38</v>
      </c>
      <c r="O136" s="88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122</v>
      </c>
      <c r="AT136" s="228" t="s">
        <v>118</v>
      </c>
      <c r="AU136" s="228" t="s">
        <v>81</v>
      </c>
      <c r="AY136" s="14" t="s">
        <v>116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81</v>
      </c>
      <c r="BK136" s="229">
        <f>ROUND(I136*H136,2)</f>
        <v>0</v>
      </c>
      <c r="BL136" s="14" t="s">
        <v>122</v>
      </c>
      <c r="BM136" s="228" t="s">
        <v>461</v>
      </c>
    </row>
    <row r="137" s="2" customFormat="1" ht="16.5" customHeight="1">
      <c r="A137" s="35"/>
      <c r="B137" s="36"/>
      <c r="C137" s="216" t="s">
        <v>196</v>
      </c>
      <c r="D137" s="216" t="s">
        <v>118</v>
      </c>
      <c r="E137" s="217" t="s">
        <v>462</v>
      </c>
      <c r="F137" s="218" t="s">
        <v>463</v>
      </c>
      <c r="G137" s="219" t="s">
        <v>408</v>
      </c>
      <c r="H137" s="220">
        <v>1</v>
      </c>
      <c r="I137" s="221"/>
      <c r="J137" s="222">
        <f>ROUND(I137*H137,2)</f>
        <v>0</v>
      </c>
      <c r="K137" s="223"/>
      <c r="L137" s="41"/>
      <c r="M137" s="251" t="s">
        <v>1</v>
      </c>
      <c r="N137" s="252" t="s">
        <v>38</v>
      </c>
      <c r="O137" s="248"/>
      <c r="P137" s="249">
        <f>O137*H137</f>
        <v>0</v>
      </c>
      <c r="Q137" s="249">
        <v>0</v>
      </c>
      <c r="R137" s="249">
        <f>Q137*H137</f>
        <v>0</v>
      </c>
      <c r="S137" s="249">
        <v>0</v>
      </c>
      <c r="T137" s="250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409</v>
      </c>
      <c r="AT137" s="228" t="s">
        <v>118</v>
      </c>
      <c r="AU137" s="228" t="s">
        <v>81</v>
      </c>
      <c r="AY137" s="14" t="s">
        <v>116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81</v>
      </c>
      <c r="BK137" s="229">
        <f>ROUND(I137*H137,2)</f>
        <v>0</v>
      </c>
      <c r="BL137" s="14" t="s">
        <v>409</v>
      </c>
      <c r="BM137" s="228" t="s">
        <v>464</v>
      </c>
    </row>
    <row r="138" s="2" customFormat="1" ht="6.96" customHeight="1">
      <c r="A138" s="35"/>
      <c r="B138" s="63"/>
      <c r="C138" s="64"/>
      <c r="D138" s="64"/>
      <c r="E138" s="64"/>
      <c r="F138" s="64"/>
      <c r="G138" s="64"/>
      <c r="H138" s="64"/>
      <c r="I138" s="64"/>
      <c r="J138" s="64"/>
      <c r="K138" s="64"/>
      <c r="L138" s="41"/>
      <c r="M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</sheetData>
  <sheetProtection sheet="1" autoFilter="0" formatColumns="0" formatRows="0" objects="1" scenarios="1" spinCount="100000" saltValue="oh7GCQUFkwYvpdXmvPqyc6cYozngjN9knrCmBDdJoqDJf25kwZh6oLAqdGwZ2ZrjCjiHoxFCd059/H1tRVO8Xw==" hashValue="EaDlpRf8gZL8Qn8rTs10s2zNzKOUg7lkYCbogmFTVJEJo/tQk+b204IQZnbO4Ec5JbkZMGuqfqzq9yc6iPWxCQ==" algorithmName="SHA-512" password="CC17"/>
  <autoFilter ref="C116:K137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Michal Gregořica</dc:creator>
  <cp:lastModifiedBy>Michal Gregořica</cp:lastModifiedBy>
  <dcterms:created xsi:type="dcterms:W3CDTF">2024-05-10T08:43:35Z</dcterms:created>
  <dcterms:modified xsi:type="dcterms:W3CDTF">2024-05-10T08:43:37Z</dcterms:modified>
</cp:coreProperties>
</file>