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-ZAMEK\USER$\Jirkovska\Plocha\"/>
    </mc:Choice>
  </mc:AlternateContent>
  <xr:revisionPtr revIDLastSave="0" documentId="8_{34B367C2-9A42-46DA-9616-7EBCB83DCD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.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01.2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01.2 Pol'!$A$1:$Y$287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G9" i="12"/>
  <c r="M9" i="12" s="1"/>
  <c r="I9" i="12"/>
  <c r="K9" i="12"/>
  <c r="O9" i="12"/>
  <c r="O8" i="12" s="1"/>
  <c r="Q9" i="12"/>
  <c r="V9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5" i="12"/>
  <c r="I50" i="1" s="1"/>
  <c r="G16" i="12"/>
  <c r="I16" i="12"/>
  <c r="I15" i="12" s="1"/>
  <c r="K16" i="12"/>
  <c r="K15" i="12" s="1"/>
  <c r="M16" i="12"/>
  <c r="M15" i="12" s="1"/>
  <c r="O16" i="12"/>
  <c r="O15" i="12" s="1"/>
  <c r="Q16" i="12"/>
  <c r="Q15" i="12" s="1"/>
  <c r="V16" i="12"/>
  <c r="V15" i="12" s="1"/>
  <c r="G18" i="12"/>
  <c r="I18" i="12"/>
  <c r="K18" i="12"/>
  <c r="M18" i="12"/>
  <c r="O18" i="12"/>
  <c r="Q18" i="12"/>
  <c r="Q17" i="12" s="1"/>
  <c r="V18" i="12"/>
  <c r="G20" i="12"/>
  <c r="G17" i="12" s="1"/>
  <c r="I51" i="1" s="1"/>
  <c r="I20" i="12"/>
  <c r="K20" i="12"/>
  <c r="O20" i="12"/>
  <c r="Q20" i="12"/>
  <c r="V20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6" i="12"/>
  <c r="G25" i="12" s="1"/>
  <c r="I52" i="1" s="1"/>
  <c r="I26" i="12"/>
  <c r="K26" i="12"/>
  <c r="O26" i="12"/>
  <c r="O25" i="12" s="1"/>
  <c r="Q26" i="12"/>
  <c r="V26" i="12"/>
  <c r="V25" i="12" s="1"/>
  <c r="G28" i="12"/>
  <c r="I28" i="12"/>
  <c r="K28" i="12"/>
  <c r="M28" i="12"/>
  <c r="O28" i="12"/>
  <c r="Q28" i="12"/>
  <c r="Q25" i="12" s="1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3" i="12"/>
  <c r="I53" i="1" s="1"/>
  <c r="G34" i="12"/>
  <c r="M34" i="12" s="1"/>
  <c r="I34" i="12"/>
  <c r="K34" i="12"/>
  <c r="O34" i="12"/>
  <c r="Q34" i="12"/>
  <c r="V34" i="12"/>
  <c r="G216" i="12"/>
  <c r="M216" i="12" s="1"/>
  <c r="I216" i="12"/>
  <c r="K216" i="12"/>
  <c r="O216" i="12"/>
  <c r="Q216" i="12"/>
  <c r="V216" i="12"/>
  <c r="G218" i="12"/>
  <c r="I218" i="12"/>
  <c r="K218" i="12"/>
  <c r="M218" i="12"/>
  <c r="O218" i="12"/>
  <c r="Q218" i="12"/>
  <c r="V218" i="12"/>
  <c r="G220" i="12"/>
  <c r="M220" i="12" s="1"/>
  <c r="I220" i="12"/>
  <c r="K220" i="12"/>
  <c r="O220" i="12"/>
  <c r="Q220" i="12"/>
  <c r="V220" i="12"/>
  <c r="G222" i="12"/>
  <c r="M222" i="12" s="1"/>
  <c r="I222" i="12"/>
  <c r="K222" i="12"/>
  <c r="O222" i="12"/>
  <c r="Q222" i="12"/>
  <c r="V222" i="12"/>
  <c r="G227" i="12"/>
  <c r="M227" i="12" s="1"/>
  <c r="I227" i="12"/>
  <c r="K227" i="12"/>
  <c r="O227" i="12"/>
  <c r="Q227" i="12"/>
  <c r="V227" i="12"/>
  <c r="G233" i="12"/>
  <c r="I233" i="12"/>
  <c r="K233" i="12"/>
  <c r="M233" i="12"/>
  <c r="O233" i="12"/>
  <c r="Q233" i="12"/>
  <c r="V233" i="12"/>
  <c r="G238" i="12"/>
  <c r="M238" i="12" s="1"/>
  <c r="I238" i="12"/>
  <c r="K238" i="12"/>
  <c r="O238" i="12"/>
  <c r="Q238" i="12"/>
  <c r="V238" i="12"/>
  <c r="G240" i="12"/>
  <c r="I240" i="12"/>
  <c r="K240" i="12"/>
  <c r="M240" i="12"/>
  <c r="O240" i="12"/>
  <c r="Q240" i="12"/>
  <c r="V240" i="12"/>
  <c r="G243" i="12"/>
  <c r="M243" i="12" s="1"/>
  <c r="I243" i="12"/>
  <c r="K243" i="12"/>
  <c r="O243" i="12"/>
  <c r="Q243" i="12"/>
  <c r="V243" i="12"/>
  <c r="G253" i="12"/>
  <c r="M253" i="12" s="1"/>
  <c r="I253" i="12"/>
  <c r="K253" i="12"/>
  <c r="O253" i="12"/>
  <c r="Q253" i="12"/>
  <c r="V253" i="12"/>
  <c r="G254" i="12"/>
  <c r="I254" i="12"/>
  <c r="K254" i="12"/>
  <c r="O254" i="12"/>
  <c r="Q254" i="12"/>
  <c r="V254" i="12"/>
  <c r="I256" i="12"/>
  <c r="Q256" i="12"/>
  <c r="G257" i="12"/>
  <c r="M257" i="12" s="1"/>
  <c r="M256" i="12" s="1"/>
  <c r="I257" i="12"/>
  <c r="K257" i="12"/>
  <c r="K256" i="12" s="1"/>
  <c r="O257" i="12"/>
  <c r="O256" i="12" s="1"/>
  <c r="Q257" i="12"/>
  <c r="V257" i="12"/>
  <c r="V256" i="12" s="1"/>
  <c r="G268" i="12"/>
  <c r="G267" i="12" s="1"/>
  <c r="I55" i="1" s="1"/>
  <c r="I268" i="12"/>
  <c r="K268" i="12"/>
  <c r="O268" i="12"/>
  <c r="Q268" i="12"/>
  <c r="V268" i="12"/>
  <c r="G269" i="12"/>
  <c r="I269" i="12"/>
  <c r="K269" i="12"/>
  <c r="M269" i="12"/>
  <c r="O269" i="12"/>
  <c r="Q269" i="12"/>
  <c r="V269" i="12"/>
  <c r="G270" i="12"/>
  <c r="M270" i="12" s="1"/>
  <c r="I270" i="12"/>
  <c r="K270" i="12"/>
  <c r="O270" i="12"/>
  <c r="Q270" i="12"/>
  <c r="V270" i="12"/>
  <c r="G271" i="12"/>
  <c r="M271" i="12" s="1"/>
  <c r="I271" i="12"/>
  <c r="K271" i="12"/>
  <c r="O271" i="12"/>
  <c r="Q271" i="12"/>
  <c r="V271" i="12"/>
  <c r="G272" i="12"/>
  <c r="M272" i="12" s="1"/>
  <c r="I272" i="12"/>
  <c r="K272" i="12"/>
  <c r="O272" i="12"/>
  <c r="Q272" i="12"/>
  <c r="V272" i="12"/>
  <c r="G273" i="12"/>
  <c r="M273" i="12" s="1"/>
  <c r="I273" i="12"/>
  <c r="K273" i="12"/>
  <c r="O273" i="12"/>
  <c r="Q273" i="12"/>
  <c r="V273" i="12"/>
  <c r="G274" i="12"/>
  <c r="I56" i="1" s="1"/>
  <c r="I19" i="1" s="1"/>
  <c r="K274" i="12"/>
  <c r="O274" i="12"/>
  <c r="V274" i="12"/>
  <c r="G275" i="12"/>
  <c r="M275" i="12" s="1"/>
  <c r="M274" i="12" s="1"/>
  <c r="I275" i="12"/>
  <c r="I274" i="12" s="1"/>
  <c r="K275" i="12"/>
  <c r="O275" i="12"/>
  <c r="Q275" i="12"/>
  <c r="Q274" i="12" s="1"/>
  <c r="V275" i="12"/>
  <c r="AE277" i="12"/>
  <c r="F41" i="1" s="1"/>
  <c r="I20" i="1"/>
  <c r="I18" i="1"/>
  <c r="J28" i="1"/>
  <c r="J26" i="1"/>
  <c r="G38" i="1"/>
  <c r="F38" i="1"/>
  <c r="J23" i="1"/>
  <c r="J24" i="1"/>
  <c r="J25" i="1"/>
  <c r="J27" i="1"/>
  <c r="E24" i="1"/>
  <c r="E26" i="1"/>
  <c r="I49" i="1" l="1"/>
  <c r="Q267" i="12"/>
  <c r="O267" i="12"/>
  <c r="K33" i="12"/>
  <c r="I33" i="12"/>
  <c r="K17" i="12"/>
  <c r="Q8" i="12"/>
  <c r="V8" i="12"/>
  <c r="F39" i="1"/>
  <c r="F42" i="1" s="1"/>
  <c r="K25" i="12"/>
  <c r="F40" i="1"/>
  <c r="O17" i="12"/>
  <c r="K8" i="12"/>
  <c r="I8" i="12"/>
  <c r="I267" i="12"/>
  <c r="Q33" i="12"/>
  <c r="V33" i="12"/>
  <c r="I25" i="12"/>
  <c r="V17" i="12"/>
  <c r="I17" i="12"/>
  <c r="K267" i="12"/>
  <c r="AF277" i="12"/>
  <c r="O33" i="12"/>
  <c r="V267" i="12"/>
  <c r="G23" i="1"/>
  <c r="M33" i="12"/>
  <c r="M8" i="12"/>
  <c r="M268" i="12"/>
  <c r="M267" i="12" s="1"/>
  <c r="G256" i="12"/>
  <c r="I54" i="1" s="1"/>
  <c r="I17" i="1" s="1"/>
  <c r="M254" i="12"/>
  <c r="M26" i="12"/>
  <c r="M25" i="12" s="1"/>
  <c r="M20" i="12"/>
  <c r="M17" i="12" s="1"/>
  <c r="G41" i="1" l="1"/>
  <c r="H41" i="1" s="1"/>
  <c r="I41" i="1" s="1"/>
  <c r="G40" i="1"/>
  <c r="G39" i="1"/>
  <c r="H40" i="1"/>
  <c r="I40" i="1" s="1"/>
  <c r="I16" i="1"/>
  <c r="I21" i="1" s="1"/>
  <c r="I57" i="1"/>
  <c r="G277" i="12"/>
  <c r="A23" i="1"/>
  <c r="J56" i="1" l="1"/>
  <c r="J55" i="1"/>
  <c r="J54" i="1"/>
  <c r="J52" i="1"/>
  <c r="J49" i="1"/>
  <c r="J51" i="1"/>
  <c r="J53" i="1"/>
  <c r="J50" i="1"/>
  <c r="H39" i="1"/>
  <c r="H42" i="1" s="1"/>
  <c r="G42" i="1"/>
  <c r="G24" i="1"/>
  <c r="A24" i="1"/>
  <c r="J57" i="1" l="1"/>
  <c r="I39" i="1"/>
  <c r="I42" i="1" s="1"/>
  <c r="G25" i="1"/>
  <c r="A25" i="1" s="1"/>
  <c r="G28" i="1"/>
  <c r="J41" i="1" l="1"/>
  <c r="J40" i="1"/>
  <c r="J39" i="1"/>
  <c r="J42" i="1" s="1"/>
  <c r="A26" i="1"/>
  <c r="G26" i="1"/>
  <c r="A27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Bubeníček</author>
  </authors>
  <commentList>
    <comment ref="S6" authorId="0" shapeId="0" xr:uid="{353E1CEB-7E6D-48CE-98F2-AFD7F556C86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3F187E6-8C4E-4F3A-B192-19910626EEE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<sst xmlns="http://schemas.openxmlformats.org/spreadsheetml/2006/main" count="896" uniqueCount="320">
  <si>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</si>
  <si>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</si>
  <si>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</si>
  <si>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</si>
  <si>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</si>
  <si>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</si>
  <si>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</si>
  <si>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</si>
  <si>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</si>
  <si>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</si>
  <si>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</si>
  <si>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</si>
  <si>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</si>
  <si>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</si>
  <si>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</si>
  <si>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</si>
  <si>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</si>
  <si>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</si>
  <si>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</si>
  <si>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</si>
  <si>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</si>
  <si>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</si>
  <si>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</si>
  <si>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</si>
  <si>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</si>
  <si>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</si>
  <si>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</si>
  <si>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</si>
  <si>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</si>
  <si>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</si>
  <si>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</si>
  <si>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</si>
  <si>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</si>
  <si>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</si>
  <si>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</si>
  <si>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</si>
  <si>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</si>
  <si>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</si>
  <si>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</si>
  <si>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</si>
  <si>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</si>
  <si>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</si>
  <si>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</si>
  <si>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01.2</t>
  </si>
  <si>
    <t>01</t>
  </si>
  <si>
    <t>Objekt:</t>
  </si>
  <si>
    <t>Rozpočet:</t>
  </si>
  <si>
    <t>23/09/001</t>
  </si>
  <si>
    <t>Oprava rozhledny ZRUČ NAD SÁZAVOU</t>
  </si>
  <si>
    <t>Stavba</t>
  </si>
  <si>
    <t>Celkem za stavbu</t>
  </si>
  <si>
    <t>CZK</t>
  </si>
  <si>
    <t>Rekapitulace dílů</t>
  </si>
  <si>
    <t>Typ dílu</t>
  </si>
  <si>
    <t>94</t>
  </si>
  <si>
    <t>Lešení a stavební výtahy</t>
  </si>
  <si>
    <t>99</t>
  </si>
  <si>
    <t>Staveništní přesun hmot</t>
  </si>
  <si>
    <t>762</t>
  </si>
  <si>
    <t>Konstrukce tesařské</t>
  </si>
  <si>
    <t>766</t>
  </si>
  <si>
    <t>Konstrukce truhlářské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</si>
  <si>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</si>
  <si>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</si>
  <si>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</si>
  <si>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</si>
  <si>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</si>
  <si>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</si>
  <si>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</si>
  <si>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</si>
  <si>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</si>
  <si>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</si>
  <si>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</si>
  <si>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</si>
  <si>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</si>
  <si>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</si>
  <si>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</si>
  <si>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</si>
  <si>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</si>
  <si>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</si>
  <si>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</si>
  <si>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</si>
  <si>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</si>
  <si>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</si>
  <si>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</si>
  <si>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</si>
  <si>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</si>
  <si>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</si>
  <si>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</si>
  <si>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</si>
  <si>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</si>
  <si>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</si>
  <si>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</si>
  <si>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</si>
  <si>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</si>
  <si>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</si>
  <si>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</si>
  <si>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</si>
  <si>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</si>
  <si>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942941023R00</t>
  </si>
  <si>
    <t>Montáž lešení těž.,řad.s pod.š.2,5, H 30 m,300 kg</t>
  </si>
  <si>
    <t>m2</t>
  </si>
  <si>
    <t>RTS 24/ I</t>
  </si>
  <si>
    <t>Práce</t>
  </si>
  <si>
    <t>Běžná</t>
  </si>
  <si>
    <t>POL1_</t>
  </si>
  <si>
    <t>3*(10,0*25,65)</t>
  </si>
  <si>
    <t>VV</t>
  </si>
  <si>
    <t>942941193R00</t>
  </si>
  <si>
    <t>Příplatek za každý měsíc použití lešení k pol.1023</t>
  </si>
  <si>
    <t>Odkaz na mn. položky pořadí 1 : 769,50000*2</t>
  </si>
  <si>
    <t>942941823R00</t>
  </si>
  <si>
    <t>Demontáž lešení těž.řad.s pod.š.2,5, H 30 m,300 kg</t>
  </si>
  <si>
    <t>Odkaz na mn. položky pořadí 1 : 769,50000</t>
  </si>
  <si>
    <t>999281112R00</t>
  </si>
  <si>
    <t>Přesun hmot pro opravy a údržbu do výšky 36 m</t>
  </si>
  <si>
    <t>t</t>
  </si>
  <si>
    <t>Přesun hmot</t>
  </si>
  <si>
    <t>POL7_</t>
  </si>
  <si>
    <t>762331815.R2X</t>
  </si>
  <si>
    <t>Demontáž dřevěných nosných konstrukcí průřezu 451-600 cm2</t>
  </si>
  <si>
    <t>m</t>
  </si>
  <si>
    <t>Vlastní</t>
  </si>
  <si>
    <t>Indiv</t>
  </si>
  <si>
    <t>prům. profil 544 cm2 (380 - 707 cm2) : 6*9,5</t>
  </si>
  <si>
    <t>762331816.R3X</t>
  </si>
  <si>
    <t>Demontáž dřevěných nosných konstrukcí průřezu 601-800 cm2</t>
  </si>
  <si>
    <t>prům. 762 cm2 (615 - 908 cm2) : 6*7,5</t>
  </si>
  <si>
    <t>R.76201.05</t>
  </si>
  <si>
    <t>Příplatek za odsekání spodní části nosných sloupů od stávající OK</t>
  </si>
  <si>
    <t xml:space="preserve">ks    </t>
  </si>
  <si>
    <t>R.76201.15</t>
  </si>
  <si>
    <t>Postupné podepření jednotlivých podlah v rozích před vyřezáváním stávajících sloupků</t>
  </si>
  <si>
    <t>podlahy 3. - 6. patro + střecha : 5*6</t>
  </si>
  <si>
    <t>R.76604.06</t>
  </si>
  <si>
    <t>Obložení ocel. sloupů latěmi</t>
  </si>
  <si>
    <t>ks latí : 6*16+3*(6*12)+6*10</t>
  </si>
  <si>
    <t>R.76605.07</t>
  </si>
  <si>
    <t>Spojovací prostředky pro montáž obložení stěn (latě)</t>
  </si>
  <si>
    <t>m3</t>
  </si>
  <si>
    <t>dle výkazu materiálu - hoblované latě : 2,85</t>
  </si>
  <si>
    <t>RSP.76604.06</t>
  </si>
  <si>
    <t>Sušené smrkové latě různých profilů (hoblované) - atypická výroba</t>
  </si>
  <si>
    <t xml:space="preserve">m3    </t>
  </si>
  <si>
    <t>Specifikace</t>
  </si>
  <si>
    <t>POL3_</t>
  </si>
  <si>
    <t>dle výkazu materiálu + 10% ztratné : 2,85*1,1</t>
  </si>
  <si>
    <t>998766104R00</t>
  </si>
  <si>
    <t>Přesun hmot pro truhlářské konstr., výšky do 36 m</t>
  </si>
  <si>
    <t>767995102R1X</t>
  </si>
  <si>
    <t>Výroba a montáž kov. atypických konstrukcí (vč. výrobní dokumentace)</t>
  </si>
  <si>
    <t>kg</t>
  </si>
  <si>
    <t xml:space="preserve">dle výkazu materiálu - ZS1 : </t>
  </si>
  <si>
    <t>Začátek provozního součtu</t>
  </si>
  <si>
    <t xml:space="preserve">  1909 : 3*(1*1,024)</t>
  </si>
  <si>
    <t xml:space="preserve">  1917 : 3*(2*0,449)</t>
  </si>
  <si>
    <t xml:space="preserve">  1918 : 3*(2*0,145)</t>
  </si>
  <si>
    <t xml:space="preserve">  1920 : 3*(2*1,164)</t>
  </si>
  <si>
    <t xml:space="preserve">  1923 : 3*(2*0,173)</t>
  </si>
  <si>
    <t xml:space="preserve">  1928 : 3*(6*0,230)</t>
  </si>
  <si>
    <t xml:space="preserve">  1929 : 3*(6*0,282)</t>
  </si>
  <si>
    <t xml:space="preserve">  1931 : 3*(7*0,8)</t>
  </si>
  <si>
    <t xml:space="preserve">  1932 : 3*(12*0,654)</t>
  </si>
  <si>
    <t xml:space="preserve">  1933 : 3*(28*0,092)</t>
  </si>
  <si>
    <t xml:space="preserve">  1938 : 3*(1*18,5)</t>
  </si>
  <si>
    <t xml:space="preserve">  1940 : 3*(2*2,045)</t>
  </si>
  <si>
    <t xml:space="preserve">  1946 : 3*(6*0,4)</t>
  </si>
  <si>
    <t xml:space="preserve">  1957 : 3*(1*76,9)</t>
  </si>
  <si>
    <t>Konec provozního součtu</t>
  </si>
  <si>
    <t>377,616</t>
  </si>
  <si>
    <t xml:space="preserve">dle výkazu materiálu - ZS2 : </t>
  </si>
  <si>
    <t xml:space="preserve">dle výkazu materiálu - ZS3 : </t>
  </si>
  <si>
    <t xml:space="preserve">  1911 : 3*(1*0,829)</t>
  </si>
  <si>
    <t xml:space="preserve">  1921 : 3*(2*1,135)</t>
  </si>
  <si>
    <t xml:space="preserve">  1934 : 3*(20*0,067)</t>
  </si>
  <si>
    <t xml:space="preserve">  1937 : 3*(1*16,384)</t>
  </si>
  <si>
    <t xml:space="preserve">  1954 : 3*(1*58,7)</t>
  </si>
  <si>
    <t xml:space="preserve">  1958 : 3*(5*0,7)</t>
  </si>
  <si>
    <t>278,727</t>
  </si>
  <si>
    <t xml:space="preserve">dle výkazu materiálu - ZS4 : </t>
  </si>
  <si>
    <t xml:space="preserve">dle výkazu materiálu - ZS5 : </t>
  </si>
  <si>
    <t xml:space="preserve">  1904 : 3*(1*11,532)</t>
  </si>
  <si>
    <t xml:space="preserve">  1912 : 3*(1*0,697)</t>
  </si>
  <si>
    <t xml:space="preserve">  1915 : 3*(2*0,408)</t>
  </si>
  <si>
    <t xml:space="preserve">  1930 : 3*(6*0,230)</t>
  </si>
  <si>
    <t xml:space="preserve">  1939 : 3*(2*2,34)</t>
  </si>
  <si>
    <t xml:space="preserve">  1944 : 3*(1*64,1)</t>
  </si>
  <si>
    <t xml:space="preserve">  1949 : 3*(6*0,4)</t>
  </si>
  <si>
    <t xml:space="preserve">  1955 : 3*(7*0,7)</t>
  </si>
  <si>
    <t>316,581</t>
  </si>
  <si>
    <t xml:space="preserve">dle výkazu materiálu - ZS6 : </t>
  </si>
  <si>
    <t xml:space="preserve">dle výkazu materiálu - ZS7 : </t>
  </si>
  <si>
    <t xml:space="preserve">  1901 : 3*(1*10,8)</t>
  </si>
  <si>
    <t xml:space="preserve">  1902 : 3*(1*10,092)</t>
  </si>
  <si>
    <t xml:space="preserve">  1916 : 3*(2*0,326)</t>
  </si>
  <si>
    <t xml:space="preserve">  1919 : 3*(2*0,096)</t>
  </si>
  <si>
    <t xml:space="preserve">  1922 : 3*(2*1,077)</t>
  </si>
  <si>
    <t xml:space="preserve">  1929 : 3*(12*0,282)</t>
  </si>
  <si>
    <t xml:space="preserve">  1941 : 3*(2*1,654)</t>
  </si>
  <si>
    <t xml:space="preserve">  1947 : 3*(2*0,3)</t>
  </si>
  <si>
    <t xml:space="preserve">  1948 : 3*(2*0,3)</t>
  </si>
  <si>
    <t xml:space="preserve">  1953 : 3*(1*55,7)</t>
  </si>
  <si>
    <t xml:space="preserve">  1956 : 3*(5*0,6)</t>
  </si>
  <si>
    <t>276,624</t>
  </si>
  <si>
    <t xml:space="preserve">dle výkazu materiálu - ZS8 : </t>
  </si>
  <si>
    <t xml:space="preserve">dle výkazu materiálu - ZS9 : </t>
  </si>
  <si>
    <t xml:space="preserve">  1903 : 6*(1*9,408)</t>
  </si>
  <si>
    <t xml:space="preserve">  1913 : 6*(1*0,449)</t>
  </si>
  <si>
    <t xml:space="preserve">  1929 : 6*(6*0,282)</t>
  </si>
  <si>
    <t xml:space="preserve">  1935 : 6*(1*0,230)</t>
  </si>
  <si>
    <t xml:space="preserve">  1936 : 6*(3*0,230)</t>
  </si>
  <si>
    <t xml:space="preserve">  1945 : 6*(1*30,7)</t>
  </si>
  <si>
    <t xml:space="preserve">  1950 : 6*(4*0,3)</t>
  </si>
  <si>
    <t xml:space="preserve">  1951 : 6*(6*0,5)</t>
  </si>
  <si>
    <t>284,214</t>
  </si>
  <si>
    <t xml:space="preserve">dle výkazu materiálu - ZS10 : </t>
  </si>
  <si>
    <t xml:space="preserve">  1907 : 6*(1*12,288)</t>
  </si>
  <si>
    <t xml:space="preserve">  1959 : 6*(6*1,176)</t>
  </si>
  <si>
    <t>116,064</t>
  </si>
  <si>
    <t xml:space="preserve">dle výkazu materiálu - ZS11 : </t>
  </si>
  <si>
    <t xml:space="preserve">  1910 : 6*(1*4,096)</t>
  </si>
  <si>
    <t xml:space="preserve">  1924 : 6*(1*8,192)</t>
  </si>
  <si>
    <t xml:space="preserve">  1926 : 6*(1*1,638)</t>
  </si>
  <si>
    <t xml:space="preserve">  1942 : 6*(1*2,458)</t>
  </si>
  <si>
    <t>98,304</t>
  </si>
  <si>
    <t xml:space="preserve">dle výkazu materiálu - ZS12 : </t>
  </si>
  <si>
    <t xml:space="preserve">  1905 : 6*(6*1,134)</t>
  </si>
  <si>
    <t xml:space="preserve">  1908 : 6*(1*11,532)</t>
  </si>
  <si>
    <t>110,016</t>
  </si>
  <si>
    <t xml:space="preserve">dle výkazu materiálu - ZS13 : </t>
  </si>
  <si>
    <t xml:space="preserve">  1906 : 6*(1*10,092)</t>
  </si>
  <si>
    <t xml:space="preserve">  1961 : 6*(6*1,176)</t>
  </si>
  <si>
    <t>102,888</t>
  </si>
  <si>
    <t xml:space="preserve">dle výkazu materiálu - ZS14 : </t>
  </si>
  <si>
    <t xml:space="preserve">  1914 : 6*(1*3,364)</t>
  </si>
  <si>
    <t xml:space="preserve">  1925 : 6*(1*6,728)</t>
  </si>
  <si>
    <t xml:space="preserve">  1927 : 6*(1*1,346)</t>
  </si>
  <si>
    <t xml:space="preserve">  1943 : 6*(1*2,18)</t>
  </si>
  <si>
    <t xml:space="preserve">  1960 : 6*(1*5,382)</t>
  </si>
  <si>
    <t>114,0</t>
  </si>
  <si>
    <t xml:space="preserve">------------ : </t>
  </si>
  <si>
    <t>+2% na sváry : 3324,582*0,02</t>
  </si>
  <si>
    <t>R.76701.05</t>
  </si>
  <si>
    <t>Demontáž stávajících třmenů na sloupcích a jejich zpětná montáž k novým prvkům</t>
  </si>
  <si>
    <t>6 ks / patro : 6*6</t>
  </si>
  <si>
    <t>R.76701.07</t>
  </si>
  <si>
    <t xml:space="preserve">Odřezání styčníkových plechů t = 8 mm na stávající konstrukci rozhledny  </t>
  </si>
  <si>
    <t xml:space="preserve">m     </t>
  </si>
  <si>
    <t>dle popisu : 5,4+0,51</t>
  </si>
  <si>
    <t>R.76701.15</t>
  </si>
  <si>
    <t>Zinkování ocel. prvků konstrukce vč. nákladů na dopravu</t>
  </si>
  <si>
    <t>dle pol. č. 767 99-5102.R1X : 3324,582</t>
  </si>
  <si>
    <t>13611228R</t>
  </si>
  <si>
    <t>Plech hladký S235JR 10,00 x 1000 x 2000 mm</t>
  </si>
  <si>
    <t>SPCM</t>
  </si>
  <si>
    <t>Červená</t>
  </si>
  <si>
    <t xml:space="preserve">  dle výkazu materiálu + 8% ztratné : 6*(1*8,192)+6*(1*6,728)</t>
  </si>
  <si>
    <t>89,52*1,08*0,001</t>
  </si>
  <si>
    <t>13611238R</t>
  </si>
  <si>
    <t>Plech hladký S235JR 15,00 x 1000 x 2000 mm</t>
  </si>
  <si>
    <t xml:space="preserve">  dle výkazu materiálu + 8% ztratné : 3*(1*11,532)+3*(1*11,532)+3*(1*10,8)+3*(1*10,032)+3*(1*10,8)+3*(1*10,032)+6*(1*9,408)</t>
  </si>
  <si>
    <t xml:space="preserve">  6*(1*12,288)+6*(6*1,176)+6*(6*1,134)+6*(1*11,532)+6*(1*10,092)+6*(6*1,176)</t>
  </si>
  <si>
    <t>579,6*1,08*0,001</t>
  </si>
  <si>
    <t>13611248R</t>
  </si>
  <si>
    <t>Plech hladký S235JR 20,00 x 1000 x 2000 mm</t>
  </si>
  <si>
    <t xml:space="preserve">  dle výkazu materiálu + 8% ztratné : 3*(1*18,5)+3*(1*18,5)+3*(1*16,384)+3*(1*16,384)</t>
  </si>
  <si>
    <t>209,304*1,08*0,001</t>
  </si>
  <si>
    <t>55399994.AR</t>
  </si>
  <si>
    <t>Kotvy, úhelníky, atyp. prvky</t>
  </si>
  <si>
    <t>spojovací materiál - žár. zinek (závit. tyče, šrouby, matky, podložky) : 75,0+35,0</t>
  </si>
  <si>
    <t>55399994R</t>
  </si>
  <si>
    <t xml:space="preserve">Kotvy, úhelníky apod. atypické výrobky </t>
  </si>
  <si>
    <t>celková hmotnost dle výkazu materiálu + 8% ztratné : 3324,582*1,08</t>
  </si>
  <si>
    <t>odpočet 4 největších položek (pl. tl. 10, 15, 20 mm, trubky) : -(96,7+626,0+226,1+1855,872)</t>
  </si>
  <si>
    <t>XSP.76701.05</t>
  </si>
  <si>
    <t>Trubky bezešvé hladké D 114x5 mm, 133x5 mm, 140x5 mm, 152x5 mm, 168x5 mm</t>
  </si>
  <si>
    <t xml:space="preserve">dle výkazu materiálu + 8% ztratné : </t>
  </si>
  <si>
    <t xml:space="preserve">  ZS1, ZS2 - 168x5 mm  -  1957 : 6*76,9</t>
  </si>
  <si>
    <t xml:space="preserve">  ZS3, ZS4 - 152x5 mm  -  1954 : 6*58,7</t>
  </si>
  <si>
    <t xml:space="preserve">  ZS5, ZS6 - 140x5 mm  -  1944 : 6*64,1</t>
  </si>
  <si>
    <t xml:space="preserve">  ZS7, ZS8 - 133x5 mm  -  1953 : 6*56,0</t>
  </si>
  <si>
    <t xml:space="preserve">  ZS9 - 114x5 mm  -  1945 : 6*30,7</t>
  </si>
  <si>
    <t>1718,4*1,08</t>
  </si>
  <si>
    <t>998767104R00</t>
  </si>
  <si>
    <t>Přesun hmot pro zámečnické konstr., výšky do 36 m</t>
  </si>
  <si>
    <t>R.76702.PH01</t>
  </si>
  <si>
    <t>Přesun hmot pro zámečnické konstr., výšky do 36 m - příplatek za dvojí přesun prvků OK (pro oměření a znovu pro montáž po zhotovení mont. otvorů na zemi)</t>
  </si>
  <si>
    <t>hmotnost prvků OK : 3,324</t>
  </si>
  <si>
    <t>783626212.R1X</t>
  </si>
  <si>
    <t>Nátěr truhlářských výrobků 2x - latě (dle popisu v TZ)</t>
  </si>
  <si>
    <t xml:space="preserve">specifikace dle TZ : </t>
  </si>
  <si>
    <t xml:space="preserve">  1x Lignofix E Profi ředěným lihem a 1x Luxol Palisandr s přídavkem lněného oleje 1:5 : (96*3,5)*(2*0,04+2*0,045)+192*(0,04*0,045)</t>
  </si>
  <si>
    <t xml:space="preserve">  (72*3,5)*(4*0,045)+144*(0,045*0,045)</t>
  </si>
  <si>
    <t xml:space="preserve">  (72*3,5)*(2*0,04+2*0,045)+144*(0,04*0,045)</t>
  </si>
  <si>
    <t xml:space="preserve">  (72*3,5)*(4*0,04)+144*(0,04*0,04)</t>
  </si>
  <si>
    <t xml:space="preserve">  (60*3,5)*(4*0,04)+120*(0,04*0,04)</t>
  </si>
  <si>
    <t>+10% na opravy ap... : 220,5588*1,1</t>
  </si>
  <si>
    <t>979990161R00</t>
  </si>
  <si>
    <t>Poplatek za skládku suti - dřevo</t>
  </si>
  <si>
    <t>979011111R00</t>
  </si>
  <si>
    <t>Svislá doprava suti a vybour. hmot za 2.NP a 1.PP</t>
  </si>
  <si>
    <t>Přesun suti</t>
  </si>
  <si>
    <t>POL8_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</si>
  <si>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</si>
  <si>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</si>
  <si>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</si>
  <si>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</si>
  <si>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</si>
  <si>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</si>
  <si>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</si>
  <si>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</si>
  <si>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005121 R</t>
  </si>
  <si>
    <t>Zařízení staveniště</t>
  </si>
  <si>
    <t>Soubor</t>
  </si>
  <si>
    <t>VRN</t>
  </si>
  <si>
    <t>POL99_0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</si>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</sst>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3" t="s">
        <v>41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7" t="s">
        <v>24</v>
      </c>
      <c r="C2" s="78"/>
      <c r="D2" s="79" t="s">
        <v>47</v>
      </c>
      <c r="E2" s="235" t="s">
        <v>48</v>
      </c>
      <c r="F2" s="236"/>
      <c r="G2" s="236"/>
      <c r="H2" s="236"/>
      <c r="I2" s="236"/>
      <c r="J2" s="237"/>
      <c r="O2" s="1"/>
    </row>
    <row r="3" spans="1:15" ht="27" customHeight="1" x14ac:dyDescent="0.2">
      <c r="A3" s="2"/>
      <c r="B3" s="80" t="s">
        <v>45</v>
      </c>
      <c r="C3" s="78"/>
      <c r="D3" s="81" t="s">
        <v>44</v>
      </c>
      <c r="E3" s="238" t="s">
        <v>44</v>
      </c>
      <c r="F3" s="239"/>
      <c r="G3" s="239"/>
      <c r="H3" s="239"/>
      <c r="I3" s="239"/>
      <c r="J3" s="240"/>
    </row>
    <row r="4" spans="1:15" ht="23.25" customHeight="1" x14ac:dyDescent="0.2">
      <c r="A4" s="76">
        <v>2558</v>
      </c>
      <c r="B4" s="82" t="s">
        <v>46</v>
      </c>
      <c r="C4" s="83"/>
      <c r="D4" s="84" t="s">
        <v>43</v>
      </c>
      <c r="E4" s="218" t="s">
        <v>43</v>
      </c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/>
      <c r="E5" s="224"/>
      <c r="F5" s="224"/>
      <c r="G5" s="224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2"/>
      <c r="E11" s="242"/>
      <c r="F11" s="242"/>
      <c r="G11" s="242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6"/>
      <c r="F16" s="207"/>
      <c r="G16" s="206"/>
      <c r="H16" s="207"/>
      <c r="I16" s="206">
        <f>SUMIF(F49:F56,A16,I49:I56)+SUMIF(F49:F56,"PSU",I49:I56)</f>
        <v>0</v>
      </c>
      <c r="J16" s="208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6"/>
      <c r="F17" s="207"/>
      <c r="G17" s="206"/>
      <c r="H17" s="207"/>
      <c r="I17" s="206">
        <f>SUMIF(F49:F56,A17,I49:I56)</f>
        <v>0</v>
      </c>
      <c r="J17" s="208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6"/>
      <c r="F18" s="207"/>
      <c r="G18" s="206"/>
      <c r="H18" s="207"/>
      <c r="I18" s="206">
        <f>SUMIF(F49:F56,A18,I49:I56)</f>
        <v>0</v>
      </c>
      <c r="J18" s="208"/>
    </row>
    <row r="19" spans="1:10" ht="23.25" customHeight="1" x14ac:dyDescent="0.2">
      <c r="A19" s="139" t="s">
        <v>69</v>
      </c>
      <c r="B19" s="38" t="s">
        <v>29</v>
      </c>
      <c r="C19" s="62"/>
      <c r="D19" s="63"/>
      <c r="E19" s="206"/>
      <c r="F19" s="207"/>
      <c r="G19" s="206"/>
      <c r="H19" s="207"/>
      <c r="I19" s="206">
        <f>SUMIF(F49:F56,A19,I49:I56)</f>
        <v>0</v>
      </c>
      <c r="J19" s="208"/>
    </row>
    <row r="20" spans="1:10" ht="23.25" customHeight="1" x14ac:dyDescent="0.2">
      <c r="A20" s="139" t="s">
        <v>70</v>
      </c>
      <c r="B20" s="38" t="s">
        <v>30</v>
      </c>
      <c r="C20" s="62"/>
      <c r="D20" s="63"/>
      <c r="E20" s="206"/>
      <c r="F20" s="207"/>
      <c r="G20" s="206"/>
      <c r="H20" s="207"/>
      <c r="I20" s="206">
        <f>SUMIF(F49:F56,A20,I49:I56)</f>
        <v>0</v>
      </c>
      <c r="J20" s="208"/>
    </row>
    <row r="21" spans="1:10" ht="23.25" customHeight="1" x14ac:dyDescent="0.2">
      <c r="A21" s="2"/>
      <c r="B21" s="48" t="s">
        <v>31</v>
      </c>
      <c r="C21" s="64"/>
      <c r="D21" s="65"/>
      <c r="E21" s="209"/>
      <c r="F21" s="245"/>
      <c r="G21" s="209"/>
      <c r="H21" s="245"/>
      <c r="I21" s="209">
        <f>SUM(I16:J20)</f>
        <v>0</v>
      </c>
      <c r="J21" s="210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2">
        <f>A23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12">
        <f>ZakladDPHSniVypocet+ZakladDPHZaklVypocet</f>
        <v>0</v>
      </c>
      <c r="H28" s="212"/>
      <c r="I28" s="212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11">
        <f>A27</f>
        <v>0</v>
      </c>
      <c r="H29" s="211"/>
      <c r="I29" s="211"/>
      <c r="J29" s="119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49</v>
      </c>
      <c r="C39" s="196"/>
      <c r="D39" s="196"/>
      <c r="E39" s="196"/>
      <c r="F39" s="99">
        <f>'01 01.2 Pol'!AE277</f>
        <v>0</v>
      </c>
      <c r="G39" s="100">
        <f>'01 01.2 Pol'!AF277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44</v>
      </c>
      <c r="C40" s="197" t="s">
        <v>44</v>
      </c>
      <c r="D40" s="197"/>
      <c r="E40" s="197"/>
      <c r="F40" s="104">
        <f>'01 01.2 Pol'!AE277</f>
        <v>0</v>
      </c>
      <c r="G40" s="105">
        <f>'01 01.2 Pol'!AF277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196" t="s">
        <v>43</v>
      </c>
      <c r="D41" s="196"/>
      <c r="E41" s="196"/>
      <c r="F41" s="108">
        <f>'01 01.2 Pol'!AE277</f>
        <v>0</v>
      </c>
      <c r="G41" s="101">
        <f>'01 01.2 Pol'!AF277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198" t="s">
        <v>50</v>
      </c>
      <c r="C42" s="199"/>
      <c r="D42" s="199"/>
      <c r="E42" s="200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52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53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54</v>
      </c>
      <c r="C49" s="194" t="s">
        <v>55</v>
      </c>
      <c r="D49" s="195"/>
      <c r="E49" s="195"/>
      <c r="F49" s="135" t="s">
        <v>26</v>
      </c>
      <c r="G49" s="136"/>
      <c r="H49" s="136"/>
      <c r="I49" s="136">
        <f>'01 01.2 Pol'!G8</f>
        <v>0</v>
      </c>
      <c r="J49" s="132" t="str">
        <f>IF(I57=0,"",I49/I57*100)</f>
        <v/>
      </c>
    </row>
    <row r="50" spans="1:10" ht="36.75" customHeight="1" x14ac:dyDescent="0.2">
      <c r="A50" s="123"/>
      <c r="B50" s="128" t="s">
        <v>56</v>
      </c>
      <c r="C50" s="194" t="s">
        <v>57</v>
      </c>
      <c r="D50" s="195"/>
      <c r="E50" s="195"/>
      <c r="F50" s="135" t="s">
        <v>26</v>
      </c>
      <c r="G50" s="136"/>
      <c r="H50" s="136"/>
      <c r="I50" s="136">
        <f>'01 01.2 Pol'!G15</f>
        <v>0</v>
      </c>
      <c r="J50" s="132" t="str">
        <f>IF(I57=0,"",I50/I57*100)</f>
        <v/>
      </c>
    </row>
    <row r="51" spans="1:10" ht="36.75" customHeight="1" x14ac:dyDescent="0.2">
      <c r="A51" s="123"/>
      <c r="B51" s="128" t="s">
        <v>58</v>
      </c>
      <c r="C51" s="194" t="s">
        <v>59</v>
      </c>
      <c r="D51" s="195"/>
      <c r="E51" s="195"/>
      <c r="F51" s="135" t="s">
        <v>27</v>
      </c>
      <c r="G51" s="136"/>
      <c r="H51" s="136"/>
      <c r="I51" s="136">
        <f>'01 01.2 Pol'!G17</f>
        <v>0</v>
      </c>
      <c r="J51" s="132" t="str">
        <f>IF(I57=0,"",I51/I57*100)</f>
        <v/>
      </c>
    </row>
    <row r="52" spans="1:10" ht="36.75" customHeight="1" x14ac:dyDescent="0.2">
      <c r="A52" s="123"/>
      <c r="B52" s="128" t="s">
        <v>60</v>
      </c>
      <c r="C52" s="194" t="s">
        <v>61</v>
      </c>
      <c r="D52" s="195"/>
      <c r="E52" s="195"/>
      <c r="F52" s="135" t="s">
        <v>27</v>
      </c>
      <c r="G52" s="136"/>
      <c r="H52" s="136"/>
      <c r="I52" s="136">
        <f>'01 01.2 Pol'!G25</f>
        <v>0</v>
      </c>
      <c r="J52" s="132" t="str">
        <f>IF(I57=0,"",I52/I57*100)</f>
        <v/>
      </c>
    </row>
    <row r="53" spans="1:10" ht="36.75" customHeight="1" x14ac:dyDescent="0.2">
      <c r="A53" s="123"/>
      <c r="B53" s="128" t="s">
        <v>62</v>
      </c>
      <c r="C53" s="194" t="s">
        <v>63</v>
      </c>
      <c r="D53" s="195"/>
      <c r="E53" s="195"/>
      <c r="F53" s="135" t="s">
        <v>27</v>
      </c>
      <c r="G53" s="136"/>
      <c r="H53" s="136"/>
      <c r="I53" s="136">
        <f>'01 01.2 Pol'!G33</f>
        <v>0</v>
      </c>
      <c r="J53" s="132" t="str">
        <f>IF(I57=0,"",I53/I57*100)</f>
        <v/>
      </c>
    </row>
    <row r="54" spans="1:10" ht="36.75" customHeight="1" x14ac:dyDescent="0.2">
      <c r="A54" s="123"/>
      <c r="B54" s="128" t="s">
        <v>64</v>
      </c>
      <c r="C54" s="194" t="s">
        <v>65</v>
      </c>
      <c r="D54" s="195"/>
      <c r="E54" s="195"/>
      <c r="F54" s="135" t="s">
        <v>27</v>
      </c>
      <c r="G54" s="136"/>
      <c r="H54" s="136"/>
      <c r="I54" s="136">
        <f>'01 01.2 Pol'!G256</f>
        <v>0</v>
      </c>
      <c r="J54" s="132" t="str">
        <f>IF(I57=0,"",I54/I57*100)</f>
        <v/>
      </c>
    </row>
    <row r="55" spans="1:10" ht="36.75" customHeight="1" x14ac:dyDescent="0.2">
      <c r="A55" s="123"/>
      <c r="B55" s="128" t="s">
        <v>66</v>
      </c>
      <c r="C55" s="194" t="s">
        <v>67</v>
      </c>
      <c r="D55" s="195"/>
      <c r="E55" s="195"/>
      <c r="F55" s="135" t="s">
        <v>68</v>
      </c>
      <c r="G55" s="136"/>
      <c r="H55" s="136"/>
      <c r="I55" s="136">
        <f>'01 01.2 Pol'!G267</f>
        <v>0</v>
      </c>
      <c r="J55" s="132" t="str">
        <f>IF(I57=0,"",I55/I57*100)</f>
        <v/>
      </c>
    </row>
    <row r="56" spans="1:10" ht="36.75" customHeight="1" x14ac:dyDescent="0.2">
      <c r="A56" s="123"/>
      <c r="B56" s="128" t="s">
        <v>69</v>
      </c>
      <c r="C56" s="194" t="s">
        <v>29</v>
      </c>
      <c r="D56" s="195"/>
      <c r="E56" s="195"/>
      <c r="F56" s="135" t="s">
        <v>69</v>
      </c>
      <c r="G56" s="136"/>
      <c r="H56" s="136"/>
      <c r="I56" s="136">
        <f>'01 01.2 Pol'!G274</f>
        <v>0</v>
      </c>
      <c r="J56" s="132" t="str">
        <f>IF(I57=0,"",I56/I57*100)</f>
        <v/>
      </c>
    </row>
    <row r="57" spans="1:10" ht="25.5" customHeight="1" x14ac:dyDescent="0.2">
      <c r="A57" s="124"/>
      <c r="B57" s="129" t="s">
        <v>1</v>
      </c>
      <c r="C57" s="130"/>
      <c r="D57" s="131"/>
      <c r="E57" s="131"/>
      <c r="F57" s="137"/>
      <c r="G57" s="138"/>
      <c r="H57" s="138"/>
      <c r="I57" s="138">
        <f>SUM(I49:I56)</f>
        <v>0</v>
      </c>
      <c r="J57" s="133">
        <f>SUM(J49:J56)</f>
        <v>0</v>
      </c>
    </row>
    <row r="58" spans="1:10" x14ac:dyDescent="0.2">
      <c r="F58" s="87"/>
      <c r="G58" s="87"/>
      <c r="H58" s="87"/>
      <c r="I58" s="87"/>
      <c r="J58" s="134"/>
    </row>
    <row r="59" spans="1:10" x14ac:dyDescent="0.2">
      <c r="F59" s="87"/>
      <c r="G59" s="87"/>
      <c r="H59" s="87"/>
      <c r="I59" s="87"/>
      <c r="J59" s="134"/>
    </row>
    <row r="60" spans="1:10" x14ac:dyDescent="0.2">
      <c r="F60" s="87"/>
      <c r="G60" s="87"/>
      <c r="H60" s="87"/>
      <c r="I60" s="87"/>
      <c r="J60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6:E56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1A78-5143-4E07-97BF-16171DD2E54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1" customWidth="1"/>
    <col min="3" max="3" width="38.28515625" style="121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0" t="s">
        <v>7</v>
      </c>
      <c r="B1" s="250"/>
      <c r="C1" s="250"/>
      <c r="D1" s="250"/>
      <c r="E1" s="250"/>
      <c r="F1" s="250"/>
      <c r="G1" s="250"/>
      <c r="AG1" t="s">
        <v>71</v>
      </c>
    </row>
    <row r="2" spans="1:60" ht="25.15" customHeight="1" x14ac:dyDescent="0.2">
      <c r="A2" s="50" t="s">
        <v>8</v>
      </c>
      <c r="B2" s="49" t="s">
        <v>47</v>
      </c>
      <c r="C2" s="251" t="s">
        <v>48</v>
      </c>
      <c r="D2" s="252"/>
      <c r="E2" s="252"/>
      <c r="F2" s="252"/>
      <c r="G2" s="253"/>
      <c r="AG2" t="s">
        <v>72</v>
      </c>
    </row>
    <row r="3" spans="1:60" ht="25.15" customHeight="1" x14ac:dyDescent="0.2">
      <c r="A3" s="50" t="s">
        <v>9</v>
      </c>
      <c r="B3" s="49" t="s">
        <v>44</v>
      </c>
      <c r="C3" s="251" t="s">
        <v>44</v>
      </c>
      <c r="D3" s="252"/>
      <c r="E3" s="252"/>
      <c r="F3" s="252"/>
      <c r="G3" s="253"/>
      <c r="AC3" s="121" t="s">
        <v>72</v>
      </c>
      <c r="AG3" t="s">
        <v>73</v>
      </c>
    </row>
    <row r="4" spans="1:60" ht="25.15" customHeight="1" x14ac:dyDescent="0.2">
      <c r="A4" s="140" t="s">
        <v>10</v>
      </c>
      <c r="B4" s="141" t="s">
        <v>43</v>
      </c>
      <c r="C4" s="254" t="s">
        <v>43</v>
      </c>
      <c r="D4" s="255"/>
      <c r="E4" s="255"/>
      <c r="F4" s="255"/>
      <c r="G4" s="256"/>
      <c r="AG4" t="s">
        <v>74</v>
      </c>
    </row>
    <row r="5" spans="1:60" x14ac:dyDescent="0.2">
      <c r="D5" s="10"/>
    </row>
    <row r="6" spans="1:60" ht="38.25" x14ac:dyDescent="0.2">
      <c r="A6" s="143" t="s">
        <v>75</v>
      </c>
      <c r="B6" s="145" t="s">
        <v>76</v>
      </c>
      <c r="C6" s="145" t="s">
        <v>77</v>
      </c>
      <c r="D6" s="144" t="s">
        <v>78</v>
      </c>
      <c r="E6" s="143" t="s">
        <v>79</v>
      </c>
      <c r="F6" s="142" t="s">
        <v>80</v>
      </c>
      <c r="G6" s="143" t="s">
        <v>31</v>
      </c>
      <c r="H6" s="146" t="s">
        <v>32</v>
      </c>
      <c r="I6" s="146" t="s">
        <v>81</v>
      </c>
      <c r="J6" s="146" t="s">
        <v>33</v>
      </c>
      <c r="K6" s="146" t="s">
        <v>82</v>
      </c>
      <c r="L6" s="146" t="s">
        <v>83</v>
      </c>
      <c r="M6" s="146" t="s">
        <v>84</v>
      </c>
      <c r="N6" s="146" t="s">
        <v>85</v>
      </c>
      <c r="O6" s="146" t="s">
        <v>86</v>
      </c>
      <c r="P6" s="146" t="s">
        <v>87</v>
      </c>
      <c r="Q6" s="146" t="s">
        <v>88</v>
      </c>
      <c r="R6" s="146" t="s">
        <v>89</v>
      </c>
      <c r="S6" s="146" t="s">
        <v>90</v>
      </c>
      <c r="T6" s="146" t="s">
        <v>91</v>
      </c>
      <c r="U6" s="146" t="s">
        <v>92</v>
      </c>
      <c r="V6" s="146" t="s">
        <v>93</v>
      </c>
      <c r="W6" s="146" t="s">
        <v>94</v>
      </c>
      <c r="X6" s="146" t="s">
        <v>95</v>
      </c>
      <c r="Y6" s="146" t="s">
        <v>96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5" t="s">
        <v>97</v>
      </c>
      <c r="B8" s="166" t="s">
        <v>54</v>
      </c>
      <c r="C8" s="184" t="s">
        <v>55</v>
      </c>
      <c r="D8" s="167"/>
      <c r="E8" s="168"/>
      <c r="F8" s="169"/>
      <c r="G8" s="170">
        <f>SUMIF(AG9:AG14,"&lt;&gt;NOR",G9:G14)</f>
        <v>0</v>
      </c>
      <c r="H8" s="164"/>
      <c r="I8" s="164">
        <f>SUM(I9:I14)</f>
        <v>0</v>
      </c>
      <c r="J8" s="164"/>
      <c r="K8" s="164">
        <f>SUM(K9:K14)</f>
        <v>0</v>
      </c>
      <c r="L8" s="164"/>
      <c r="M8" s="164">
        <f>SUM(M9:M14)</f>
        <v>0</v>
      </c>
      <c r="N8" s="163"/>
      <c r="O8" s="163">
        <f>SUM(O9:O14)</f>
        <v>30.14</v>
      </c>
      <c r="P8" s="163"/>
      <c r="Q8" s="163">
        <f>SUM(Q9:Q14)</f>
        <v>0</v>
      </c>
      <c r="R8" s="164"/>
      <c r="S8" s="164"/>
      <c r="T8" s="164"/>
      <c r="U8" s="164"/>
      <c r="V8" s="164">
        <f>SUM(V9:V14)</f>
        <v>384.76</v>
      </c>
      <c r="W8" s="164"/>
      <c r="X8" s="164"/>
      <c r="Y8" s="164"/>
      <c r="AG8" t="s">
        <v>98</v>
      </c>
    </row>
    <row r="9" spans="1:60" outlineLevel="1" x14ac:dyDescent="0.2">
      <c r="A9" s="172">
        <v>1</v>
      </c>
      <c r="B9" s="173" t="s">
        <v>99</v>
      </c>
      <c r="C9" s="185" t="s">
        <v>100</v>
      </c>
      <c r="D9" s="174" t="s">
        <v>101</v>
      </c>
      <c r="E9" s="175">
        <v>769.5</v>
      </c>
      <c r="F9" s="176"/>
      <c r="G9" s="177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3.3090000000000001E-2</v>
      </c>
      <c r="O9" s="156">
        <f>ROUND(E9*N9,2)</f>
        <v>25.46</v>
      </c>
      <c r="P9" s="156">
        <v>0</v>
      </c>
      <c r="Q9" s="156">
        <f>ROUND(E9*P9,2)</f>
        <v>0</v>
      </c>
      <c r="R9" s="157"/>
      <c r="S9" s="157" t="s">
        <v>102</v>
      </c>
      <c r="T9" s="157" t="s">
        <v>102</v>
      </c>
      <c r="U9" s="157">
        <v>0.27</v>
      </c>
      <c r="V9" s="157">
        <f>ROUND(E9*U9,2)</f>
        <v>207.77</v>
      </c>
      <c r="W9" s="157"/>
      <c r="X9" s="157" t="s">
        <v>103</v>
      </c>
      <c r="Y9" s="157" t="s">
        <v>104</v>
      </c>
      <c r="Z9" s="147"/>
      <c r="AA9" s="147"/>
      <c r="AB9" s="147"/>
      <c r="AC9" s="147"/>
      <c r="AD9" s="147"/>
      <c r="AE9" s="147"/>
      <c r="AF9" s="147"/>
      <c r="AG9" s="147" t="s">
        <v>105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6" t="s">
        <v>106</v>
      </c>
      <c r="D10" s="159"/>
      <c r="E10" s="160">
        <v>769.5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107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2">
        <v>2</v>
      </c>
      <c r="B11" s="173" t="s">
        <v>108</v>
      </c>
      <c r="C11" s="185" t="s">
        <v>109</v>
      </c>
      <c r="D11" s="174" t="s">
        <v>101</v>
      </c>
      <c r="E11" s="175">
        <v>1539</v>
      </c>
      <c r="F11" s="176"/>
      <c r="G11" s="177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6">
        <v>3.0400000000000002E-3</v>
      </c>
      <c r="O11" s="156">
        <f>ROUND(E11*N11,2)</f>
        <v>4.68</v>
      </c>
      <c r="P11" s="156">
        <v>0</v>
      </c>
      <c r="Q11" s="156">
        <f>ROUND(E11*P11,2)</f>
        <v>0</v>
      </c>
      <c r="R11" s="157"/>
      <c r="S11" s="157" t="s">
        <v>102</v>
      </c>
      <c r="T11" s="157" t="s">
        <v>102</v>
      </c>
      <c r="U11" s="157">
        <v>0.01</v>
      </c>
      <c r="V11" s="157">
        <f>ROUND(E11*U11,2)</f>
        <v>15.39</v>
      </c>
      <c r="W11" s="157"/>
      <c r="X11" s="157" t="s">
        <v>103</v>
      </c>
      <c r="Y11" s="157" t="s">
        <v>104</v>
      </c>
      <c r="Z11" s="147"/>
      <c r="AA11" s="147"/>
      <c r="AB11" s="147"/>
      <c r="AC11" s="147"/>
      <c r="AD11" s="147"/>
      <c r="AE11" s="147"/>
      <c r="AF11" s="147"/>
      <c r="AG11" s="147" t="s">
        <v>105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186" t="s">
        <v>110</v>
      </c>
      <c r="D12" s="159"/>
      <c r="E12" s="160">
        <v>1539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107</v>
      </c>
      <c r="AH12" s="147">
        <v>5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2">
        <v>3</v>
      </c>
      <c r="B13" s="173" t="s">
        <v>111</v>
      </c>
      <c r="C13" s="185" t="s">
        <v>112</v>
      </c>
      <c r="D13" s="174" t="s">
        <v>101</v>
      </c>
      <c r="E13" s="175">
        <v>769.5</v>
      </c>
      <c r="F13" s="176"/>
      <c r="G13" s="177">
        <f>ROUND(E13*F13,2)</f>
        <v>0</v>
      </c>
      <c r="H13" s="158"/>
      <c r="I13" s="157">
        <f>ROUND(E13*H13,2)</f>
        <v>0</v>
      </c>
      <c r="J13" s="158"/>
      <c r="K13" s="157">
        <f>ROUND(E13*J13,2)</f>
        <v>0</v>
      </c>
      <c r="L13" s="157">
        <v>21</v>
      </c>
      <c r="M13" s="157">
        <f>G13*(1+L13/100)</f>
        <v>0</v>
      </c>
      <c r="N13" s="156">
        <v>0</v>
      </c>
      <c r="O13" s="156">
        <f>ROUND(E13*N13,2)</f>
        <v>0</v>
      </c>
      <c r="P13" s="156">
        <v>0</v>
      </c>
      <c r="Q13" s="156">
        <f>ROUND(E13*P13,2)</f>
        <v>0</v>
      </c>
      <c r="R13" s="157"/>
      <c r="S13" s="157" t="s">
        <v>102</v>
      </c>
      <c r="T13" s="157" t="s">
        <v>102</v>
      </c>
      <c r="U13" s="157">
        <v>0.21</v>
      </c>
      <c r="V13" s="157">
        <f>ROUND(E13*U13,2)</f>
        <v>161.6</v>
      </c>
      <c r="W13" s="157"/>
      <c r="X13" s="157" t="s">
        <v>103</v>
      </c>
      <c r="Y13" s="157" t="s">
        <v>104</v>
      </c>
      <c r="Z13" s="147"/>
      <c r="AA13" s="147"/>
      <c r="AB13" s="147"/>
      <c r="AC13" s="147"/>
      <c r="AD13" s="147"/>
      <c r="AE13" s="147"/>
      <c r="AF13" s="147"/>
      <c r="AG13" s="147" t="s">
        <v>105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6" t="s">
        <v>113</v>
      </c>
      <c r="D14" s="159"/>
      <c r="E14" s="160">
        <v>769.5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107</v>
      </c>
      <c r="AH14" s="147">
        <v>5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x14ac:dyDescent="0.2">
      <c r="A15" s="165" t="s">
        <v>97</v>
      </c>
      <c r="B15" s="166" t="s">
        <v>56</v>
      </c>
      <c r="C15" s="184" t="s">
        <v>57</v>
      </c>
      <c r="D15" s="167"/>
      <c r="E15" s="168"/>
      <c r="F15" s="169"/>
      <c r="G15" s="170">
        <f>SUMIF(AG16:AG16,"&lt;&gt;NOR",G16:G16)</f>
        <v>0</v>
      </c>
      <c r="H15" s="164"/>
      <c r="I15" s="164">
        <f>SUM(I16:I16)</f>
        <v>0</v>
      </c>
      <c r="J15" s="164"/>
      <c r="K15" s="164">
        <f>SUM(K16:K16)</f>
        <v>0</v>
      </c>
      <c r="L15" s="164"/>
      <c r="M15" s="164">
        <f>SUM(M16:M16)</f>
        <v>0</v>
      </c>
      <c r="N15" s="163"/>
      <c r="O15" s="163">
        <f>SUM(O16:O16)</f>
        <v>0</v>
      </c>
      <c r="P15" s="163"/>
      <c r="Q15" s="163">
        <f>SUM(Q16:Q16)</f>
        <v>0</v>
      </c>
      <c r="R15" s="164"/>
      <c r="S15" s="164"/>
      <c r="T15" s="164"/>
      <c r="U15" s="164"/>
      <c r="V15" s="164">
        <f>SUM(V16:V16)</f>
        <v>90.57</v>
      </c>
      <c r="W15" s="164"/>
      <c r="X15" s="164"/>
      <c r="Y15" s="164"/>
      <c r="AG15" t="s">
        <v>98</v>
      </c>
    </row>
    <row r="16" spans="1:60" outlineLevel="1" x14ac:dyDescent="0.2">
      <c r="A16" s="178">
        <v>4</v>
      </c>
      <c r="B16" s="179" t="s">
        <v>114</v>
      </c>
      <c r="C16" s="187" t="s">
        <v>115</v>
      </c>
      <c r="D16" s="180" t="s">
        <v>116</v>
      </c>
      <c r="E16" s="181">
        <v>30.14132</v>
      </c>
      <c r="F16" s="182"/>
      <c r="G16" s="183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21</v>
      </c>
      <c r="M16" s="157">
        <f>G16*(1+L16/100)</f>
        <v>0</v>
      </c>
      <c r="N16" s="156">
        <v>0</v>
      </c>
      <c r="O16" s="156">
        <f>ROUND(E16*N16,2)</f>
        <v>0</v>
      </c>
      <c r="P16" s="156">
        <v>0</v>
      </c>
      <c r="Q16" s="156">
        <f>ROUND(E16*P16,2)</f>
        <v>0</v>
      </c>
      <c r="R16" s="157"/>
      <c r="S16" s="157" t="s">
        <v>102</v>
      </c>
      <c r="T16" s="157" t="s">
        <v>102</v>
      </c>
      <c r="U16" s="157">
        <v>3.0049999999999999</v>
      </c>
      <c r="V16" s="157">
        <f>ROUND(E16*U16,2)</f>
        <v>90.57</v>
      </c>
      <c r="W16" s="157"/>
      <c r="X16" s="157" t="s">
        <v>117</v>
      </c>
      <c r="Y16" s="157" t="s">
        <v>104</v>
      </c>
      <c r="Z16" s="147"/>
      <c r="AA16" s="147"/>
      <c r="AB16" s="147"/>
      <c r="AC16" s="147"/>
      <c r="AD16" s="147"/>
      <c r="AE16" s="147"/>
      <c r="AF16" s="147"/>
      <c r="AG16" s="147" t="s">
        <v>118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x14ac:dyDescent="0.2">
      <c r="A17" s="165" t="s">
        <v>97</v>
      </c>
      <c r="B17" s="166" t="s">
        <v>58</v>
      </c>
      <c r="C17" s="184" t="s">
        <v>59</v>
      </c>
      <c r="D17" s="167"/>
      <c r="E17" s="168"/>
      <c r="F17" s="169"/>
      <c r="G17" s="170">
        <f>SUMIF(AG18:AG24,"&lt;&gt;NOR",G18:G24)</f>
        <v>0</v>
      </c>
      <c r="H17" s="164"/>
      <c r="I17" s="164">
        <f>SUM(I18:I24)</f>
        <v>0</v>
      </c>
      <c r="J17" s="164"/>
      <c r="K17" s="164">
        <f>SUM(K18:K24)</f>
        <v>0</v>
      </c>
      <c r="L17" s="164"/>
      <c r="M17" s="164">
        <f>SUM(M18:M24)</f>
        <v>0</v>
      </c>
      <c r="N17" s="163"/>
      <c r="O17" s="163">
        <f>SUM(O18:O24)</f>
        <v>0</v>
      </c>
      <c r="P17" s="163"/>
      <c r="Q17" s="163">
        <f>SUM(Q18:Q24)</f>
        <v>3.92</v>
      </c>
      <c r="R17" s="164"/>
      <c r="S17" s="164"/>
      <c r="T17" s="164"/>
      <c r="U17" s="164"/>
      <c r="V17" s="164">
        <f>SUM(V18:V24)</f>
        <v>21.42</v>
      </c>
      <c r="W17" s="164"/>
      <c r="X17" s="164"/>
      <c r="Y17" s="164"/>
      <c r="AG17" t="s">
        <v>98</v>
      </c>
    </row>
    <row r="18" spans="1:60" ht="22.5" outlineLevel="1" x14ac:dyDescent="0.2">
      <c r="A18" s="172">
        <v>5</v>
      </c>
      <c r="B18" s="173" t="s">
        <v>119</v>
      </c>
      <c r="C18" s="185" t="s">
        <v>120</v>
      </c>
      <c r="D18" s="174" t="s">
        <v>121</v>
      </c>
      <c r="E18" s="175">
        <v>57</v>
      </c>
      <c r="F18" s="176"/>
      <c r="G18" s="177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21</v>
      </c>
      <c r="M18" s="157">
        <f>G18*(1+L18/100)</f>
        <v>0</v>
      </c>
      <c r="N18" s="156">
        <v>0</v>
      </c>
      <c r="O18" s="156">
        <f>ROUND(E18*N18,2)</f>
        <v>0</v>
      </c>
      <c r="P18" s="156">
        <v>3.2640000000000002E-2</v>
      </c>
      <c r="Q18" s="156">
        <f>ROUND(E18*P18,2)</f>
        <v>1.86</v>
      </c>
      <c r="R18" s="157"/>
      <c r="S18" s="157" t="s">
        <v>122</v>
      </c>
      <c r="T18" s="157" t="s">
        <v>123</v>
      </c>
      <c r="U18" s="157">
        <v>0.21</v>
      </c>
      <c r="V18" s="157">
        <f>ROUND(E18*U18,2)</f>
        <v>11.97</v>
      </c>
      <c r="W18" s="157"/>
      <c r="X18" s="157" t="s">
        <v>103</v>
      </c>
      <c r="Y18" s="157" t="s">
        <v>104</v>
      </c>
      <c r="Z18" s="147"/>
      <c r="AA18" s="147"/>
      <c r="AB18" s="147"/>
      <c r="AC18" s="147"/>
      <c r="AD18" s="147"/>
      <c r="AE18" s="147"/>
      <c r="AF18" s="147"/>
      <c r="AG18" s="147" t="s">
        <v>105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6" t="s">
        <v>124</v>
      </c>
      <c r="D19" s="159"/>
      <c r="E19" s="160">
        <v>57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107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72">
        <v>6</v>
      </c>
      <c r="B20" s="173" t="s">
        <v>125</v>
      </c>
      <c r="C20" s="185" t="s">
        <v>126</v>
      </c>
      <c r="D20" s="174" t="s">
        <v>121</v>
      </c>
      <c r="E20" s="175">
        <v>45</v>
      </c>
      <c r="F20" s="176"/>
      <c r="G20" s="177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21</v>
      </c>
      <c r="M20" s="157">
        <f>G20*(1+L20/100)</f>
        <v>0</v>
      </c>
      <c r="N20" s="156">
        <v>0</v>
      </c>
      <c r="O20" s="156">
        <f>ROUND(E20*N20,2)</f>
        <v>0</v>
      </c>
      <c r="P20" s="156">
        <v>4.5719999999999997E-2</v>
      </c>
      <c r="Q20" s="156">
        <f>ROUND(E20*P20,2)</f>
        <v>2.06</v>
      </c>
      <c r="R20" s="157"/>
      <c r="S20" s="157" t="s">
        <v>122</v>
      </c>
      <c r="T20" s="157" t="s">
        <v>123</v>
      </c>
      <c r="U20" s="157">
        <v>0.21</v>
      </c>
      <c r="V20" s="157">
        <f>ROUND(E20*U20,2)</f>
        <v>9.4499999999999993</v>
      </c>
      <c r="W20" s="157"/>
      <c r="X20" s="157" t="s">
        <v>103</v>
      </c>
      <c r="Y20" s="157" t="s">
        <v>104</v>
      </c>
      <c r="Z20" s="147"/>
      <c r="AA20" s="147"/>
      <c r="AB20" s="147"/>
      <c r="AC20" s="147"/>
      <c r="AD20" s="147"/>
      <c r="AE20" s="147"/>
      <c r="AF20" s="147"/>
      <c r="AG20" s="147" t="s">
        <v>105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6" t="s">
        <v>127</v>
      </c>
      <c r="D21" s="159"/>
      <c r="E21" s="160">
        <v>45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107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1" x14ac:dyDescent="0.2">
      <c r="A22" s="178">
        <v>7</v>
      </c>
      <c r="B22" s="179" t="s">
        <v>128</v>
      </c>
      <c r="C22" s="187" t="s">
        <v>129</v>
      </c>
      <c r="D22" s="180" t="s">
        <v>130</v>
      </c>
      <c r="E22" s="181">
        <v>6</v>
      </c>
      <c r="F22" s="182"/>
      <c r="G22" s="183">
        <f>ROUND(E22*F22,2)</f>
        <v>0</v>
      </c>
      <c r="H22" s="158"/>
      <c r="I22" s="157">
        <f>ROUND(E22*H22,2)</f>
        <v>0</v>
      </c>
      <c r="J22" s="158"/>
      <c r="K22" s="157">
        <f>ROUND(E22*J22,2)</f>
        <v>0</v>
      </c>
      <c r="L22" s="157">
        <v>21</v>
      </c>
      <c r="M22" s="157">
        <f>G22*(1+L22/100)</f>
        <v>0</v>
      </c>
      <c r="N22" s="156">
        <v>0</v>
      </c>
      <c r="O22" s="156">
        <f>ROUND(E22*N22,2)</f>
        <v>0</v>
      </c>
      <c r="P22" s="156">
        <v>0</v>
      </c>
      <c r="Q22" s="156">
        <f>ROUND(E22*P22,2)</f>
        <v>0</v>
      </c>
      <c r="R22" s="157"/>
      <c r="S22" s="157" t="s">
        <v>122</v>
      </c>
      <c r="T22" s="157" t="s">
        <v>123</v>
      </c>
      <c r="U22" s="157">
        <v>0</v>
      </c>
      <c r="V22" s="157">
        <f>ROUND(E22*U22,2)</f>
        <v>0</v>
      </c>
      <c r="W22" s="157"/>
      <c r="X22" s="157" t="s">
        <v>103</v>
      </c>
      <c r="Y22" s="157" t="s">
        <v>104</v>
      </c>
      <c r="Z22" s="147"/>
      <c r="AA22" s="147"/>
      <c r="AB22" s="147"/>
      <c r="AC22" s="147"/>
      <c r="AD22" s="147"/>
      <c r="AE22" s="147"/>
      <c r="AF22" s="147"/>
      <c r="AG22" s="147" t="s">
        <v>105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1" x14ac:dyDescent="0.2">
      <c r="A23" s="172">
        <v>8</v>
      </c>
      <c r="B23" s="173" t="s">
        <v>131</v>
      </c>
      <c r="C23" s="185" t="s">
        <v>132</v>
      </c>
      <c r="D23" s="174" t="s">
        <v>130</v>
      </c>
      <c r="E23" s="175">
        <v>30</v>
      </c>
      <c r="F23" s="176"/>
      <c r="G23" s="177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6">
        <v>0</v>
      </c>
      <c r="O23" s="156">
        <f>ROUND(E23*N23,2)</f>
        <v>0</v>
      </c>
      <c r="P23" s="156">
        <v>0</v>
      </c>
      <c r="Q23" s="156">
        <f>ROUND(E23*P23,2)</f>
        <v>0</v>
      </c>
      <c r="R23" s="157"/>
      <c r="S23" s="157" t="s">
        <v>122</v>
      </c>
      <c r="T23" s="157" t="s">
        <v>123</v>
      </c>
      <c r="U23" s="157">
        <v>0</v>
      </c>
      <c r="V23" s="157">
        <f>ROUND(E23*U23,2)</f>
        <v>0</v>
      </c>
      <c r="W23" s="157"/>
      <c r="X23" s="157" t="s">
        <v>103</v>
      </c>
      <c r="Y23" s="157" t="s">
        <v>104</v>
      </c>
      <c r="Z23" s="147"/>
      <c r="AA23" s="147"/>
      <c r="AB23" s="147"/>
      <c r="AC23" s="147"/>
      <c r="AD23" s="147"/>
      <c r="AE23" s="147"/>
      <c r="AF23" s="147"/>
      <c r="AG23" s="147" t="s">
        <v>105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6" t="s">
        <v>133</v>
      </c>
      <c r="D24" s="159"/>
      <c r="E24" s="160">
        <v>30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107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x14ac:dyDescent="0.2">
      <c r="A25" s="165" t="s">
        <v>97</v>
      </c>
      <c r="B25" s="166" t="s">
        <v>60</v>
      </c>
      <c r="C25" s="184" t="s">
        <v>61</v>
      </c>
      <c r="D25" s="167"/>
      <c r="E25" s="168"/>
      <c r="F25" s="169"/>
      <c r="G25" s="170">
        <f>SUMIF(AG26:AG32,"&lt;&gt;NOR",G26:G32)</f>
        <v>0</v>
      </c>
      <c r="H25" s="164"/>
      <c r="I25" s="164">
        <f>SUM(I26:I32)</f>
        <v>0</v>
      </c>
      <c r="J25" s="164"/>
      <c r="K25" s="164">
        <f>SUM(K26:K32)</f>
        <v>0</v>
      </c>
      <c r="L25" s="164"/>
      <c r="M25" s="164">
        <f>SUM(M26:M32)</f>
        <v>0</v>
      </c>
      <c r="N25" s="163"/>
      <c r="O25" s="163">
        <f>SUM(O26:O32)</f>
        <v>1.99</v>
      </c>
      <c r="P25" s="163"/>
      <c r="Q25" s="163">
        <f>SUM(Q26:Q32)</f>
        <v>0</v>
      </c>
      <c r="R25" s="164"/>
      <c r="S25" s="164"/>
      <c r="T25" s="164"/>
      <c r="U25" s="164"/>
      <c r="V25" s="164">
        <f>SUM(V26:V32)</f>
        <v>421.62</v>
      </c>
      <c r="W25" s="164"/>
      <c r="X25" s="164"/>
      <c r="Y25" s="164"/>
      <c r="AG25" t="s">
        <v>98</v>
      </c>
    </row>
    <row r="26" spans="1:60" outlineLevel="1" x14ac:dyDescent="0.2">
      <c r="A26" s="172">
        <v>9</v>
      </c>
      <c r="B26" s="173" t="s">
        <v>134</v>
      </c>
      <c r="C26" s="185" t="s">
        <v>135</v>
      </c>
      <c r="D26" s="174" t="s">
        <v>130</v>
      </c>
      <c r="E26" s="175">
        <v>372</v>
      </c>
      <c r="F26" s="176"/>
      <c r="G26" s="177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21</v>
      </c>
      <c r="M26" s="157">
        <f>G26*(1+L26/100)</f>
        <v>0</v>
      </c>
      <c r="N26" s="156">
        <v>2.0000000000000001E-4</v>
      </c>
      <c r="O26" s="156">
        <f>ROUND(E26*N26,2)</f>
        <v>7.0000000000000007E-2</v>
      </c>
      <c r="P26" s="156">
        <v>0</v>
      </c>
      <c r="Q26" s="156">
        <f>ROUND(E26*P26,2)</f>
        <v>0</v>
      </c>
      <c r="R26" s="157"/>
      <c r="S26" s="157" t="s">
        <v>122</v>
      </c>
      <c r="T26" s="157" t="s">
        <v>123</v>
      </c>
      <c r="U26" s="157">
        <v>1.1200000000000001</v>
      </c>
      <c r="V26" s="157">
        <f>ROUND(E26*U26,2)</f>
        <v>416.64</v>
      </c>
      <c r="W26" s="157"/>
      <c r="X26" s="157" t="s">
        <v>103</v>
      </c>
      <c r="Y26" s="157" t="s">
        <v>104</v>
      </c>
      <c r="Z26" s="147"/>
      <c r="AA26" s="147"/>
      <c r="AB26" s="147"/>
      <c r="AC26" s="147"/>
      <c r="AD26" s="147"/>
      <c r="AE26" s="147"/>
      <c r="AF26" s="147"/>
      <c r="AG26" s="147" t="s">
        <v>105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6" t="s">
        <v>136</v>
      </c>
      <c r="D27" s="159"/>
      <c r="E27" s="160">
        <v>372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107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2">
        <v>10</v>
      </c>
      <c r="B28" s="173" t="s">
        <v>137</v>
      </c>
      <c r="C28" s="185" t="s">
        <v>138</v>
      </c>
      <c r="D28" s="174" t="s">
        <v>139</v>
      </c>
      <c r="E28" s="175">
        <v>2.85</v>
      </c>
      <c r="F28" s="176"/>
      <c r="G28" s="177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21</v>
      </c>
      <c r="M28" s="157">
        <f>G28*(1+L28/100)</f>
        <v>0</v>
      </c>
      <c r="N28" s="156">
        <v>1.549E-2</v>
      </c>
      <c r="O28" s="156">
        <f>ROUND(E28*N28,2)</f>
        <v>0.04</v>
      </c>
      <c r="P28" s="156">
        <v>0</v>
      </c>
      <c r="Q28" s="156">
        <f>ROUND(E28*P28,2)</f>
        <v>0</v>
      </c>
      <c r="R28" s="157"/>
      <c r="S28" s="157" t="s">
        <v>122</v>
      </c>
      <c r="T28" s="157" t="s">
        <v>123</v>
      </c>
      <c r="U28" s="157">
        <v>0</v>
      </c>
      <c r="V28" s="157">
        <f>ROUND(E28*U28,2)</f>
        <v>0</v>
      </c>
      <c r="W28" s="157"/>
      <c r="X28" s="157" t="s">
        <v>103</v>
      </c>
      <c r="Y28" s="157" t="s">
        <v>104</v>
      </c>
      <c r="Z28" s="147"/>
      <c r="AA28" s="147"/>
      <c r="AB28" s="147"/>
      <c r="AC28" s="147"/>
      <c r="AD28" s="147"/>
      <c r="AE28" s="147"/>
      <c r="AF28" s="147"/>
      <c r="AG28" s="147" t="s">
        <v>105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186" t="s">
        <v>140</v>
      </c>
      <c r="D29" s="159"/>
      <c r="E29" s="160">
        <v>2.85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107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ht="22.5" outlineLevel="1" x14ac:dyDescent="0.2">
      <c r="A30" s="172">
        <v>11</v>
      </c>
      <c r="B30" s="173" t="s">
        <v>141</v>
      </c>
      <c r="C30" s="185" t="s">
        <v>142</v>
      </c>
      <c r="D30" s="174" t="s">
        <v>143</v>
      </c>
      <c r="E30" s="175">
        <v>3.1349999999999998</v>
      </c>
      <c r="F30" s="176"/>
      <c r="G30" s="177">
        <f>ROUND(E30*F30,2)</f>
        <v>0</v>
      </c>
      <c r="H30" s="158"/>
      <c r="I30" s="157">
        <f>ROUND(E30*H30,2)</f>
        <v>0</v>
      </c>
      <c r="J30" s="158"/>
      <c r="K30" s="157">
        <f>ROUND(E30*J30,2)</f>
        <v>0</v>
      </c>
      <c r="L30" s="157">
        <v>21</v>
      </c>
      <c r="M30" s="157">
        <f>G30*(1+L30/100)</f>
        <v>0</v>
      </c>
      <c r="N30" s="156">
        <v>0.6</v>
      </c>
      <c r="O30" s="156">
        <f>ROUND(E30*N30,2)</f>
        <v>1.88</v>
      </c>
      <c r="P30" s="156">
        <v>0</v>
      </c>
      <c r="Q30" s="156">
        <f>ROUND(E30*P30,2)</f>
        <v>0</v>
      </c>
      <c r="R30" s="157"/>
      <c r="S30" s="157" t="s">
        <v>122</v>
      </c>
      <c r="T30" s="157" t="s">
        <v>123</v>
      </c>
      <c r="U30" s="157">
        <v>0</v>
      </c>
      <c r="V30" s="157">
        <f>ROUND(E30*U30,2)</f>
        <v>0</v>
      </c>
      <c r="W30" s="157"/>
      <c r="X30" s="157" t="s">
        <v>144</v>
      </c>
      <c r="Y30" s="157" t="s">
        <v>104</v>
      </c>
      <c r="Z30" s="147"/>
      <c r="AA30" s="147"/>
      <c r="AB30" s="147"/>
      <c r="AC30" s="147"/>
      <c r="AD30" s="147"/>
      <c r="AE30" s="147"/>
      <c r="AF30" s="147"/>
      <c r="AG30" s="147" t="s">
        <v>145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6" t="s">
        <v>146</v>
      </c>
      <c r="D31" s="159"/>
      <c r="E31" s="160">
        <v>3.1349999999999998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107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8">
        <v>12</v>
      </c>
      <c r="B32" s="179" t="s">
        <v>147</v>
      </c>
      <c r="C32" s="187" t="s">
        <v>148</v>
      </c>
      <c r="D32" s="180" t="s">
        <v>116</v>
      </c>
      <c r="E32" s="181">
        <v>1.9995499999999999</v>
      </c>
      <c r="F32" s="182"/>
      <c r="G32" s="183">
        <f>ROUND(E32*F32,2)</f>
        <v>0</v>
      </c>
      <c r="H32" s="158"/>
      <c r="I32" s="157">
        <f>ROUND(E32*H32,2)</f>
        <v>0</v>
      </c>
      <c r="J32" s="158"/>
      <c r="K32" s="157">
        <f>ROUND(E32*J32,2)</f>
        <v>0</v>
      </c>
      <c r="L32" s="157">
        <v>21</v>
      </c>
      <c r="M32" s="157">
        <f>G32*(1+L32/100)</f>
        <v>0</v>
      </c>
      <c r="N32" s="156">
        <v>0</v>
      </c>
      <c r="O32" s="156">
        <f>ROUND(E32*N32,2)</f>
        <v>0</v>
      </c>
      <c r="P32" s="156">
        <v>0</v>
      </c>
      <c r="Q32" s="156">
        <f>ROUND(E32*P32,2)</f>
        <v>0</v>
      </c>
      <c r="R32" s="157"/>
      <c r="S32" s="157" t="s">
        <v>102</v>
      </c>
      <c r="T32" s="157" t="s">
        <v>102</v>
      </c>
      <c r="U32" s="157">
        <v>2.4900000000000002</v>
      </c>
      <c r="V32" s="157">
        <f>ROUND(E32*U32,2)</f>
        <v>4.9800000000000004</v>
      </c>
      <c r="W32" s="157"/>
      <c r="X32" s="157" t="s">
        <v>117</v>
      </c>
      <c r="Y32" s="157" t="s">
        <v>104</v>
      </c>
      <c r="Z32" s="147"/>
      <c r="AA32" s="147"/>
      <c r="AB32" s="147"/>
      <c r="AC32" s="147"/>
      <c r="AD32" s="147"/>
      <c r="AE32" s="147"/>
      <c r="AF32" s="147"/>
      <c r="AG32" s="147" t="s">
        <v>118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x14ac:dyDescent="0.2">
      <c r="A33" s="165" t="s">
        <v>97</v>
      </c>
      <c r="B33" s="166" t="s">
        <v>62</v>
      </c>
      <c r="C33" s="184" t="s">
        <v>63</v>
      </c>
      <c r="D33" s="167"/>
      <c r="E33" s="168"/>
      <c r="F33" s="169"/>
      <c r="G33" s="170">
        <f>SUMIF(AG34:AG255,"&lt;&gt;NOR",G34:G255)</f>
        <v>0</v>
      </c>
      <c r="H33" s="164"/>
      <c r="I33" s="164">
        <f>SUM(I34:I255)</f>
        <v>0</v>
      </c>
      <c r="J33" s="164"/>
      <c r="K33" s="164">
        <f>SUM(K34:K255)</f>
        <v>0</v>
      </c>
      <c r="L33" s="164"/>
      <c r="M33" s="164">
        <f>SUM(M34:M255)</f>
        <v>0</v>
      </c>
      <c r="N33" s="163"/>
      <c r="O33" s="163">
        <f>SUM(O34:O255)</f>
        <v>3.9200000000000008</v>
      </c>
      <c r="P33" s="163"/>
      <c r="Q33" s="163">
        <f>SUM(Q34:Q255)</f>
        <v>0</v>
      </c>
      <c r="R33" s="164"/>
      <c r="S33" s="164"/>
      <c r="T33" s="164"/>
      <c r="U33" s="164"/>
      <c r="V33" s="164">
        <f>SUM(V34:V255)</f>
        <v>1371.6399999999999</v>
      </c>
      <c r="W33" s="164"/>
      <c r="X33" s="164"/>
      <c r="Y33" s="164"/>
      <c r="AG33" t="s">
        <v>98</v>
      </c>
    </row>
    <row r="34" spans="1:60" ht="22.5" outlineLevel="1" x14ac:dyDescent="0.2">
      <c r="A34" s="172">
        <v>13</v>
      </c>
      <c r="B34" s="173" t="s">
        <v>149</v>
      </c>
      <c r="C34" s="185" t="s">
        <v>150</v>
      </c>
      <c r="D34" s="174" t="s">
        <v>151</v>
      </c>
      <c r="E34" s="175">
        <v>3391.0736400000001</v>
      </c>
      <c r="F34" s="176"/>
      <c r="G34" s="177">
        <f>ROUND(E34*F34,2)</f>
        <v>0</v>
      </c>
      <c r="H34" s="158"/>
      <c r="I34" s="157">
        <f>ROUND(E34*H34,2)</f>
        <v>0</v>
      </c>
      <c r="J34" s="158"/>
      <c r="K34" s="157">
        <f>ROUND(E34*J34,2)</f>
        <v>0</v>
      </c>
      <c r="L34" s="157">
        <v>21</v>
      </c>
      <c r="M34" s="157">
        <f>G34*(1+L34/100)</f>
        <v>0</v>
      </c>
      <c r="N34" s="156">
        <v>6.0000000000000002E-5</v>
      </c>
      <c r="O34" s="156">
        <f>ROUND(E34*N34,2)</f>
        <v>0.2</v>
      </c>
      <c r="P34" s="156">
        <v>0</v>
      </c>
      <c r="Q34" s="156">
        <f>ROUND(E34*P34,2)</f>
        <v>0</v>
      </c>
      <c r="R34" s="157"/>
      <c r="S34" s="157" t="s">
        <v>122</v>
      </c>
      <c r="T34" s="157" t="s">
        <v>123</v>
      </c>
      <c r="U34" s="157">
        <v>0.3</v>
      </c>
      <c r="V34" s="157">
        <f>ROUND(E34*U34,2)</f>
        <v>1017.32</v>
      </c>
      <c r="W34" s="157"/>
      <c r="X34" s="157" t="s">
        <v>103</v>
      </c>
      <c r="Y34" s="157" t="s">
        <v>104</v>
      </c>
      <c r="Z34" s="147"/>
      <c r="AA34" s="147"/>
      <c r="AB34" s="147"/>
      <c r="AC34" s="147"/>
      <c r="AD34" s="147"/>
      <c r="AE34" s="147"/>
      <c r="AF34" s="147"/>
      <c r="AG34" s="147" t="s">
        <v>105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">
      <c r="A35" s="154"/>
      <c r="B35" s="155"/>
      <c r="C35" s="186" t="s">
        <v>152</v>
      </c>
      <c r="D35" s="159"/>
      <c r="E35" s="160"/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107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8" t="s">
        <v>153</v>
      </c>
      <c r="D36" s="161"/>
      <c r="E36" s="162"/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107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9" t="s">
        <v>154</v>
      </c>
      <c r="D37" s="161"/>
      <c r="E37" s="162">
        <v>3.0720000000000001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107</v>
      </c>
      <c r="AH37" s="147">
        <v>2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9" t="s">
        <v>155</v>
      </c>
      <c r="D38" s="161"/>
      <c r="E38" s="162">
        <v>2.694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107</v>
      </c>
      <c r="AH38" s="147">
        <v>2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189" t="s">
        <v>156</v>
      </c>
      <c r="D39" s="161"/>
      <c r="E39" s="162">
        <v>0.87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107</v>
      </c>
      <c r="AH39" s="147">
        <v>2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189" t="s">
        <v>157</v>
      </c>
      <c r="D40" s="161"/>
      <c r="E40" s="162">
        <v>6.984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107</v>
      </c>
      <c r="AH40" s="147">
        <v>2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189" t="s">
        <v>158</v>
      </c>
      <c r="D41" s="161"/>
      <c r="E41" s="162">
        <v>1.038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107</v>
      </c>
      <c r="AH41" s="147">
        <v>2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189" t="s">
        <v>159</v>
      </c>
      <c r="D42" s="161"/>
      <c r="E42" s="162">
        <v>4.1399999999999997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107</v>
      </c>
      <c r="AH42" s="147">
        <v>2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189" t="s">
        <v>160</v>
      </c>
      <c r="D43" s="161"/>
      <c r="E43" s="162">
        <v>5.0759999999999996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107</v>
      </c>
      <c r="AH43" s="147">
        <v>2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189" t="s">
        <v>161</v>
      </c>
      <c r="D44" s="161"/>
      <c r="E44" s="162">
        <v>16.8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107</v>
      </c>
      <c r="AH44" s="147">
        <v>2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9" t="s">
        <v>162</v>
      </c>
      <c r="D45" s="161"/>
      <c r="E45" s="162">
        <v>23.544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107</v>
      </c>
      <c r="AH45" s="147">
        <v>2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189" t="s">
        <v>163</v>
      </c>
      <c r="D46" s="161"/>
      <c r="E46" s="162">
        <v>7.7279999999999998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107</v>
      </c>
      <c r="AH46" s="147">
        <v>2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9" t="s">
        <v>164</v>
      </c>
      <c r="D47" s="161"/>
      <c r="E47" s="162">
        <v>55.5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107</v>
      </c>
      <c r="AH47" s="147">
        <v>2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9" t="s">
        <v>165</v>
      </c>
      <c r="D48" s="161"/>
      <c r="E48" s="162">
        <v>12.27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107</v>
      </c>
      <c r="AH48" s="147">
        <v>2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9" t="s">
        <v>166</v>
      </c>
      <c r="D49" s="161"/>
      <c r="E49" s="162">
        <v>7.2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107</v>
      </c>
      <c r="AH49" s="147">
        <v>2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9" t="s">
        <v>167</v>
      </c>
      <c r="D50" s="161"/>
      <c r="E50" s="162">
        <v>230.7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107</v>
      </c>
      <c r="AH50" s="147">
        <v>2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8" t="s">
        <v>168</v>
      </c>
      <c r="D51" s="161"/>
      <c r="E51" s="162"/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107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6" t="s">
        <v>169</v>
      </c>
      <c r="D52" s="159"/>
      <c r="E52" s="160">
        <v>377.61599999999999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107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6" t="s">
        <v>170</v>
      </c>
      <c r="D53" s="159"/>
      <c r="E53" s="160"/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107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8" t="s">
        <v>153</v>
      </c>
      <c r="D54" s="161"/>
      <c r="E54" s="162"/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107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9" t="s">
        <v>154</v>
      </c>
      <c r="D55" s="161"/>
      <c r="E55" s="162">
        <v>3.0720000000000001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107</v>
      </c>
      <c r="AH55" s="147">
        <v>2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9" t="s">
        <v>155</v>
      </c>
      <c r="D56" s="161"/>
      <c r="E56" s="162">
        <v>2.694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107</v>
      </c>
      <c r="AH56" s="147">
        <v>2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9" t="s">
        <v>156</v>
      </c>
      <c r="D57" s="161"/>
      <c r="E57" s="162">
        <v>0.87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107</v>
      </c>
      <c r="AH57" s="147">
        <v>2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9" t="s">
        <v>157</v>
      </c>
      <c r="D58" s="161"/>
      <c r="E58" s="162">
        <v>6.984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107</v>
      </c>
      <c r="AH58" s="147">
        <v>2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9" t="s">
        <v>158</v>
      </c>
      <c r="D59" s="161"/>
      <c r="E59" s="162">
        <v>1.038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107</v>
      </c>
      <c r="AH59" s="147">
        <v>2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89" t="s">
        <v>159</v>
      </c>
      <c r="D60" s="161"/>
      <c r="E60" s="162">
        <v>4.1399999999999997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107</v>
      </c>
      <c r="AH60" s="147">
        <v>2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">
      <c r="A61" s="154"/>
      <c r="B61" s="155"/>
      <c r="C61" s="189" t="s">
        <v>160</v>
      </c>
      <c r="D61" s="161"/>
      <c r="E61" s="162">
        <v>5.0759999999999996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107</v>
      </c>
      <c r="AH61" s="147">
        <v>2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9" t="s">
        <v>161</v>
      </c>
      <c r="D62" s="161"/>
      <c r="E62" s="162">
        <v>16.8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107</v>
      </c>
      <c r="AH62" s="147">
        <v>2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9" t="s">
        <v>162</v>
      </c>
      <c r="D63" s="161"/>
      <c r="E63" s="162">
        <v>23.544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107</v>
      </c>
      <c r="AH63" s="147">
        <v>2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9" t="s">
        <v>163</v>
      </c>
      <c r="D64" s="161"/>
      <c r="E64" s="162">
        <v>7.7279999999999998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107</v>
      </c>
      <c r="AH64" s="147">
        <v>2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9" t="s">
        <v>164</v>
      </c>
      <c r="D65" s="161"/>
      <c r="E65" s="162">
        <v>55.5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107</v>
      </c>
      <c r="AH65" s="147">
        <v>2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9" t="s">
        <v>165</v>
      </c>
      <c r="D66" s="161"/>
      <c r="E66" s="162">
        <v>12.27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107</v>
      </c>
      <c r="AH66" s="147">
        <v>2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89" t="s">
        <v>166</v>
      </c>
      <c r="D67" s="161"/>
      <c r="E67" s="162">
        <v>7.2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107</v>
      </c>
      <c r="AH67" s="147">
        <v>2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9" t="s">
        <v>167</v>
      </c>
      <c r="D68" s="161"/>
      <c r="E68" s="162">
        <v>230.7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107</v>
      </c>
      <c r="AH68" s="147">
        <v>2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8" t="s">
        <v>168</v>
      </c>
      <c r="D69" s="161"/>
      <c r="E69" s="162"/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107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86" t="s">
        <v>169</v>
      </c>
      <c r="D70" s="159"/>
      <c r="E70" s="160">
        <v>377.61599999999999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107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6" t="s">
        <v>171</v>
      </c>
      <c r="D71" s="159"/>
      <c r="E71" s="160"/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107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3" x14ac:dyDescent="0.2">
      <c r="A72" s="154"/>
      <c r="B72" s="155"/>
      <c r="C72" s="188" t="s">
        <v>153</v>
      </c>
      <c r="D72" s="161"/>
      <c r="E72" s="162"/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107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9" t="s">
        <v>172</v>
      </c>
      <c r="D73" s="161"/>
      <c r="E73" s="162">
        <v>2.4870000000000001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107</v>
      </c>
      <c r="AH73" s="147">
        <v>2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9" t="s">
        <v>173</v>
      </c>
      <c r="D74" s="161"/>
      <c r="E74" s="162">
        <v>6.81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107</v>
      </c>
      <c r="AH74" s="147">
        <v>2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3" x14ac:dyDescent="0.2">
      <c r="A75" s="154"/>
      <c r="B75" s="155"/>
      <c r="C75" s="189" t="s">
        <v>158</v>
      </c>
      <c r="D75" s="161"/>
      <c r="E75" s="162">
        <v>1.038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107</v>
      </c>
      <c r="AH75" s="147">
        <v>2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3" x14ac:dyDescent="0.2">
      <c r="A76" s="154"/>
      <c r="B76" s="155"/>
      <c r="C76" s="189" t="s">
        <v>160</v>
      </c>
      <c r="D76" s="161"/>
      <c r="E76" s="162">
        <v>5.0759999999999996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107</v>
      </c>
      <c r="AH76" s="147">
        <v>2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89" t="s">
        <v>162</v>
      </c>
      <c r="D77" s="161"/>
      <c r="E77" s="162">
        <v>23.544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107</v>
      </c>
      <c r="AH77" s="147">
        <v>2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9" t="s">
        <v>174</v>
      </c>
      <c r="D78" s="161"/>
      <c r="E78" s="162">
        <v>4.0199999999999996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107</v>
      </c>
      <c r="AH78" s="147">
        <v>2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189" t="s">
        <v>175</v>
      </c>
      <c r="D79" s="161"/>
      <c r="E79" s="162">
        <v>49.152000000000001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107</v>
      </c>
      <c r="AH79" s="147">
        <v>2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9" t="s">
        <v>176</v>
      </c>
      <c r="D80" s="161"/>
      <c r="E80" s="162">
        <v>176.1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107</v>
      </c>
      <c r="AH80" s="147">
        <v>2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9" t="s">
        <v>177</v>
      </c>
      <c r="D81" s="161"/>
      <c r="E81" s="162">
        <v>10.5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107</v>
      </c>
      <c r="AH81" s="147">
        <v>2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8" t="s">
        <v>168</v>
      </c>
      <c r="D82" s="161"/>
      <c r="E82" s="162"/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107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3" x14ac:dyDescent="0.2">
      <c r="A83" s="154"/>
      <c r="B83" s="155"/>
      <c r="C83" s="186" t="s">
        <v>178</v>
      </c>
      <c r="D83" s="159"/>
      <c r="E83" s="160">
        <v>278.72699999999998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107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6" t="s">
        <v>179</v>
      </c>
      <c r="D84" s="159"/>
      <c r="E84" s="160"/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107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188" t="s">
        <v>153</v>
      </c>
      <c r="D85" s="161"/>
      <c r="E85" s="162"/>
      <c r="F85" s="157"/>
      <c r="G85" s="157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107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189" t="s">
        <v>172</v>
      </c>
      <c r="D86" s="161"/>
      <c r="E86" s="162">
        <v>2.4870000000000001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107</v>
      </c>
      <c r="AH86" s="147">
        <v>2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189" t="s">
        <v>173</v>
      </c>
      <c r="D87" s="161"/>
      <c r="E87" s="162">
        <v>6.81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107</v>
      </c>
      <c r="AH87" s="147">
        <v>2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189" t="s">
        <v>158</v>
      </c>
      <c r="D88" s="161"/>
      <c r="E88" s="162">
        <v>1.038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107</v>
      </c>
      <c r="AH88" s="147">
        <v>2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189" t="s">
        <v>160</v>
      </c>
      <c r="D89" s="161"/>
      <c r="E89" s="162">
        <v>5.0759999999999996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107</v>
      </c>
      <c r="AH89" s="147">
        <v>2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9" t="s">
        <v>162</v>
      </c>
      <c r="D90" s="161"/>
      <c r="E90" s="162">
        <v>23.544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107</v>
      </c>
      <c r="AH90" s="147">
        <v>2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9" t="s">
        <v>174</v>
      </c>
      <c r="D91" s="161"/>
      <c r="E91" s="162">
        <v>4.0199999999999996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107</v>
      </c>
      <c r="AH91" s="147">
        <v>2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9" t="s">
        <v>175</v>
      </c>
      <c r="D92" s="161"/>
      <c r="E92" s="162">
        <v>49.152000000000001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107</v>
      </c>
      <c r="AH92" s="147">
        <v>2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9" t="s">
        <v>176</v>
      </c>
      <c r="D93" s="161"/>
      <c r="E93" s="162">
        <v>176.1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107</v>
      </c>
      <c r="AH93" s="147">
        <v>2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9" t="s">
        <v>177</v>
      </c>
      <c r="D94" s="161"/>
      <c r="E94" s="162">
        <v>10.5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107</v>
      </c>
      <c r="AH94" s="147">
        <v>2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188" t="s">
        <v>168</v>
      </c>
      <c r="D95" s="161"/>
      <c r="E95" s="162"/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107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186" t="s">
        <v>178</v>
      </c>
      <c r="D96" s="159"/>
      <c r="E96" s="160">
        <v>278.72699999999998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107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6" t="s">
        <v>180</v>
      </c>
      <c r="D97" s="159"/>
      <c r="E97" s="160"/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107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188" t="s">
        <v>153</v>
      </c>
      <c r="D98" s="161"/>
      <c r="E98" s="162"/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107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3" x14ac:dyDescent="0.2">
      <c r="A99" s="154"/>
      <c r="B99" s="155"/>
      <c r="C99" s="189" t="s">
        <v>181</v>
      </c>
      <c r="D99" s="161"/>
      <c r="E99" s="162">
        <v>34.595999999999997</v>
      </c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107</v>
      </c>
      <c r="AH99" s="147">
        <v>2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89" t="s">
        <v>182</v>
      </c>
      <c r="D100" s="161"/>
      <c r="E100" s="162">
        <v>2.0910000000000002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107</v>
      </c>
      <c r="AH100" s="147">
        <v>2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89" t="s">
        <v>183</v>
      </c>
      <c r="D101" s="161"/>
      <c r="E101" s="162">
        <v>2.448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107</v>
      </c>
      <c r="AH101" s="147">
        <v>2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9" t="s">
        <v>156</v>
      </c>
      <c r="D102" s="161"/>
      <c r="E102" s="162">
        <v>0.87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107</v>
      </c>
      <c r="AH102" s="147">
        <v>2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9" t="s">
        <v>173</v>
      </c>
      <c r="D103" s="161"/>
      <c r="E103" s="162">
        <v>6.81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107</v>
      </c>
      <c r="AH103" s="147">
        <v>2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9" t="s">
        <v>158</v>
      </c>
      <c r="D104" s="161"/>
      <c r="E104" s="162">
        <v>1.038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107</v>
      </c>
      <c r="AH104" s="147">
        <v>2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89" t="s">
        <v>160</v>
      </c>
      <c r="D105" s="161"/>
      <c r="E105" s="162">
        <v>5.0759999999999996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107</v>
      </c>
      <c r="AH105" s="147">
        <v>2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3" x14ac:dyDescent="0.2">
      <c r="A106" s="154"/>
      <c r="B106" s="155"/>
      <c r="C106" s="189" t="s">
        <v>184</v>
      </c>
      <c r="D106" s="161"/>
      <c r="E106" s="162">
        <v>4.1399999999999997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107</v>
      </c>
      <c r="AH106" s="147">
        <v>2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9" t="s">
        <v>162</v>
      </c>
      <c r="D107" s="161"/>
      <c r="E107" s="162">
        <v>23.544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107</v>
      </c>
      <c r="AH107" s="147">
        <v>2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189" t="s">
        <v>163</v>
      </c>
      <c r="D108" s="161"/>
      <c r="E108" s="162">
        <v>7.7279999999999998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107</v>
      </c>
      <c r="AH108" s="147">
        <v>2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3" x14ac:dyDescent="0.2">
      <c r="A109" s="154"/>
      <c r="B109" s="155"/>
      <c r="C109" s="189" t="s">
        <v>185</v>
      </c>
      <c r="D109" s="161"/>
      <c r="E109" s="162">
        <v>14.04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107</v>
      </c>
      <c r="AH109" s="147">
        <v>2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189" t="s">
        <v>186</v>
      </c>
      <c r="D110" s="161"/>
      <c r="E110" s="162">
        <v>192.3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107</v>
      </c>
      <c r="AH110" s="147">
        <v>2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9" t="s">
        <v>187</v>
      </c>
      <c r="D111" s="161"/>
      <c r="E111" s="162">
        <v>7.2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107</v>
      </c>
      <c r="AH111" s="147">
        <v>2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189" t="s">
        <v>188</v>
      </c>
      <c r="D112" s="161"/>
      <c r="E112" s="162">
        <v>14.7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107</v>
      </c>
      <c r="AH112" s="147">
        <v>2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3" x14ac:dyDescent="0.2">
      <c r="A113" s="154"/>
      <c r="B113" s="155"/>
      <c r="C113" s="188" t="s">
        <v>168</v>
      </c>
      <c r="D113" s="161"/>
      <c r="E113" s="162"/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107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6" t="s">
        <v>189</v>
      </c>
      <c r="D114" s="159"/>
      <c r="E114" s="160">
        <v>316.58100000000002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107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6" t="s">
        <v>190</v>
      </c>
      <c r="D115" s="159"/>
      <c r="E115" s="160"/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107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88" t="s">
        <v>153</v>
      </c>
      <c r="D116" s="161"/>
      <c r="E116" s="162"/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107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189" t="s">
        <v>181</v>
      </c>
      <c r="D117" s="161"/>
      <c r="E117" s="162">
        <v>34.595999999999997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107</v>
      </c>
      <c r="AH117" s="147">
        <v>2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89" t="s">
        <v>182</v>
      </c>
      <c r="D118" s="161"/>
      <c r="E118" s="162">
        <v>2.0910000000000002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107</v>
      </c>
      <c r="AH118" s="147">
        <v>2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189" t="s">
        <v>183</v>
      </c>
      <c r="D119" s="161"/>
      <c r="E119" s="162">
        <v>2.448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107</v>
      </c>
      <c r="AH119" s="147">
        <v>2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189" t="s">
        <v>156</v>
      </c>
      <c r="D120" s="161"/>
      <c r="E120" s="162">
        <v>0.87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107</v>
      </c>
      <c r="AH120" s="147">
        <v>2</v>
      </c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189" t="s">
        <v>173</v>
      </c>
      <c r="D121" s="161"/>
      <c r="E121" s="162">
        <v>6.81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107</v>
      </c>
      <c r="AH121" s="147">
        <v>2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189" t="s">
        <v>158</v>
      </c>
      <c r="D122" s="161"/>
      <c r="E122" s="162">
        <v>1.038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107</v>
      </c>
      <c r="AH122" s="147">
        <v>2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9" t="s">
        <v>160</v>
      </c>
      <c r="D123" s="161"/>
      <c r="E123" s="162">
        <v>5.0759999999999996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107</v>
      </c>
      <c r="AH123" s="147">
        <v>2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9" t="s">
        <v>184</v>
      </c>
      <c r="D124" s="161"/>
      <c r="E124" s="162">
        <v>4.1399999999999997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107</v>
      </c>
      <c r="AH124" s="147">
        <v>2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189" t="s">
        <v>162</v>
      </c>
      <c r="D125" s="161"/>
      <c r="E125" s="162">
        <v>23.544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107</v>
      </c>
      <c r="AH125" s="147">
        <v>2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89" t="s">
        <v>163</v>
      </c>
      <c r="D126" s="161"/>
      <c r="E126" s="162">
        <v>7.7279999999999998</v>
      </c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107</v>
      </c>
      <c r="AH126" s="147">
        <v>2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189" t="s">
        <v>185</v>
      </c>
      <c r="D127" s="161"/>
      <c r="E127" s="162">
        <v>14.04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107</v>
      </c>
      <c r="AH127" s="147">
        <v>2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9" t="s">
        <v>186</v>
      </c>
      <c r="D128" s="161"/>
      <c r="E128" s="162">
        <v>192.3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107</v>
      </c>
      <c r="AH128" s="147">
        <v>2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9" t="s">
        <v>187</v>
      </c>
      <c r="D129" s="161"/>
      <c r="E129" s="162">
        <v>7.2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107</v>
      </c>
      <c r="AH129" s="147">
        <v>2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189" t="s">
        <v>188</v>
      </c>
      <c r="D130" s="161"/>
      <c r="E130" s="162">
        <v>14.7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107</v>
      </c>
      <c r="AH130" s="147">
        <v>2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188" t="s">
        <v>168</v>
      </c>
      <c r="D131" s="161"/>
      <c r="E131" s="162"/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107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186" t="s">
        <v>189</v>
      </c>
      <c r="D132" s="159"/>
      <c r="E132" s="160">
        <v>316.58100000000002</v>
      </c>
      <c r="F132" s="157"/>
      <c r="G132" s="157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107</v>
      </c>
      <c r="AH132" s="147">
        <v>0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186" t="s">
        <v>191</v>
      </c>
      <c r="D133" s="159"/>
      <c r="E133" s="160"/>
      <c r="F133" s="157"/>
      <c r="G133" s="157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107</v>
      </c>
      <c r="AH133" s="147">
        <v>0</v>
      </c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3" x14ac:dyDescent="0.2">
      <c r="A134" s="154"/>
      <c r="B134" s="155"/>
      <c r="C134" s="188" t="s">
        <v>153</v>
      </c>
      <c r="D134" s="161"/>
      <c r="E134" s="162"/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107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189" t="s">
        <v>192</v>
      </c>
      <c r="D135" s="161"/>
      <c r="E135" s="162">
        <v>32.4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107</v>
      </c>
      <c r="AH135" s="147">
        <v>2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189" t="s">
        <v>193</v>
      </c>
      <c r="D136" s="161"/>
      <c r="E136" s="162">
        <v>30.276</v>
      </c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107</v>
      </c>
      <c r="AH136" s="147">
        <v>2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189" t="s">
        <v>194</v>
      </c>
      <c r="D137" s="161"/>
      <c r="E137" s="162">
        <v>1.956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107</v>
      </c>
      <c r="AH137" s="147">
        <v>2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189" t="s">
        <v>195</v>
      </c>
      <c r="D138" s="161"/>
      <c r="E138" s="162">
        <v>0.57599999999999996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107</v>
      </c>
      <c r="AH138" s="147">
        <v>2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 x14ac:dyDescent="0.2">
      <c r="A139" s="154"/>
      <c r="B139" s="155"/>
      <c r="C139" s="189" t="s">
        <v>196</v>
      </c>
      <c r="D139" s="161"/>
      <c r="E139" s="162">
        <v>6.4619999999999997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107</v>
      </c>
      <c r="AH139" s="147">
        <v>2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189" t="s">
        <v>158</v>
      </c>
      <c r="D140" s="161"/>
      <c r="E140" s="162">
        <v>1.038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107</v>
      </c>
      <c r="AH140" s="147">
        <v>2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3" x14ac:dyDescent="0.2">
      <c r="A141" s="154"/>
      <c r="B141" s="155"/>
      <c r="C141" s="189" t="s">
        <v>197</v>
      </c>
      <c r="D141" s="161"/>
      <c r="E141" s="162">
        <v>10.151999999999999</v>
      </c>
      <c r="F141" s="157"/>
      <c r="G141" s="157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107</v>
      </c>
      <c r="AH141" s="147">
        <v>2</v>
      </c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3" x14ac:dyDescent="0.2">
      <c r="A142" s="154"/>
      <c r="B142" s="155"/>
      <c r="C142" s="189" t="s">
        <v>184</v>
      </c>
      <c r="D142" s="161"/>
      <c r="E142" s="162">
        <v>4.1399999999999997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107</v>
      </c>
      <c r="AH142" s="147">
        <v>2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9" t="s">
        <v>198</v>
      </c>
      <c r="D143" s="161"/>
      <c r="E143" s="162">
        <v>9.9239999999999995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107</v>
      </c>
      <c r="AH143" s="147">
        <v>2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189" t="s">
        <v>199</v>
      </c>
      <c r="D144" s="161"/>
      <c r="E144" s="162">
        <v>1.8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107</v>
      </c>
      <c r="AH144" s="147">
        <v>2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3" x14ac:dyDescent="0.2">
      <c r="A145" s="154"/>
      <c r="B145" s="155"/>
      <c r="C145" s="189" t="s">
        <v>200</v>
      </c>
      <c r="D145" s="161"/>
      <c r="E145" s="162">
        <v>1.8</v>
      </c>
      <c r="F145" s="157"/>
      <c r="G145" s="157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107</v>
      </c>
      <c r="AH145" s="147">
        <v>2</v>
      </c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3" x14ac:dyDescent="0.2">
      <c r="A146" s="154"/>
      <c r="B146" s="155"/>
      <c r="C146" s="189" t="s">
        <v>201</v>
      </c>
      <c r="D146" s="161"/>
      <c r="E146" s="162">
        <v>167.1</v>
      </c>
      <c r="F146" s="157"/>
      <c r="G146" s="157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107</v>
      </c>
      <c r="AH146" s="147">
        <v>2</v>
      </c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189" t="s">
        <v>202</v>
      </c>
      <c r="D147" s="161"/>
      <c r="E147" s="162">
        <v>9</v>
      </c>
      <c r="F147" s="157"/>
      <c r="G147" s="157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107</v>
      </c>
      <c r="AH147" s="147">
        <v>2</v>
      </c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188" t="s">
        <v>168</v>
      </c>
      <c r="D148" s="161"/>
      <c r="E148" s="162"/>
      <c r="F148" s="157"/>
      <c r="G148" s="157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107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186" t="s">
        <v>203</v>
      </c>
      <c r="D149" s="159"/>
      <c r="E149" s="160">
        <v>276.62400000000002</v>
      </c>
      <c r="F149" s="157"/>
      <c r="G149" s="157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107</v>
      </c>
      <c r="AH149" s="147">
        <v>0</v>
      </c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186" t="s">
        <v>204</v>
      </c>
      <c r="D150" s="159"/>
      <c r="E150" s="160"/>
      <c r="F150" s="157"/>
      <c r="G150" s="1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107</v>
      </c>
      <c r="AH150" s="147">
        <v>0</v>
      </c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188" t="s">
        <v>153</v>
      </c>
      <c r="D151" s="161"/>
      <c r="E151" s="162"/>
      <c r="F151" s="157"/>
      <c r="G151" s="157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107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189" t="s">
        <v>192</v>
      </c>
      <c r="D152" s="161"/>
      <c r="E152" s="162">
        <v>32.4</v>
      </c>
      <c r="F152" s="157"/>
      <c r="G152" s="157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107</v>
      </c>
      <c r="AH152" s="147">
        <v>2</v>
      </c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189" t="s">
        <v>193</v>
      </c>
      <c r="D153" s="161"/>
      <c r="E153" s="162">
        <v>30.276</v>
      </c>
      <c r="F153" s="157"/>
      <c r="G153" s="157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107</v>
      </c>
      <c r="AH153" s="147">
        <v>2</v>
      </c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189" t="s">
        <v>194</v>
      </c>
      <c r="D154" s="161"/>
      <c r="E154" s="162">
        <v>1.956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107</v>
      </c>
      <c r="AH154" s="147">
        <v>2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189" t="s">
        <v>195</v>
      </c>
      <c r="D155" s="161"/>
      <c r="E155" s="162">
        <v>0.57599999999999996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107</v>
      </c>
      <c r="AH155" s="147">
        <v>2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89" t="s">
        <v>196</v>
      </c>
      <c r="D156" s="161"/>
      <c r="E156" s="162">
        <v>6.4619999999999997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107</v>
      </c>
      <c r="AH156" s="147">
        <v>2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89" t="s">
        <v>158</v>
      </c>
      <c r="D157" s="161"/>
      <c r="E157" s="162">
        <v>1.038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107</v>
      </c>
      <c r="AH157" s="147">
        <v>2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89" t="s">
        <v>197</v>
      </c>
      <c r="D158" s="161"/>
      <c r="E158" s="162">
        <v>10.151999999999999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107</v>
      </c>
      <c r="AH158" s="147">
        <v>2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9" t="s">
        <v>184</v>
      </c>
      <c r="D159" s="161"/>
      <c r="E159" s="162">
        <v>4.1399999999999997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107</v>
      </c>
      <c r="AH159" s="147">
        <v>2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189" t="s">
        <v>198</v>
      </c>
      <c r="D160" s="161"/>
      <c r="E160" s="162">
        <v>9.9239999999999995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107</v>
      </c>
      <c r="AH160" s="147">
        <v>2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189" t="s">
        <v>199</v>
      </c>
      <c r="D161" s="161"/>
      <c r="E161" s="162">
        <v>1.8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107</v>
      </c>
      <c r="AH161" s="147">
        <v>2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189" t="s">
        <v>200</v>
      </c>
      <c r="D162" s="161"/>
      <c r="E162" s="162">
        <v>1.8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107</v>
      </c>
      <c r="AH162" s="147">
        <v>2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9" t="s">
        <v>201</v>
      </c>
      <c r="D163" s="161"/>
      <c r="E163" s="162">
        <v>167.1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107</v>
      </c>
      <c r="AH163" s="147">
        <v>2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189" t="s">
        <v>202</v>
      </c>
      <c r="D164" s="161"/>
      <c r="E164" s="162">
        <v>9</v>
      </c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107</v>
      </c>
      <c r="AH164" s="147">
        <v>2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188" t="s">
        <v>168</v>
      </c>
      <c r="D165" s="161"/>
      <c r="E165" s="162"/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107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6" t="s">
        <v>203</v>
      </c>
      <c r="D166" s="159"/>
      <c r="E166" s="160">
        <v>276.62400000000002</v>
      </c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107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6" t="s">
        <v>205</v>
      </c>
      <c r="D167" s="159"/>
      <c r="E167" s="160"/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107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188" t="s">
        <v>153</v>
      </c>
      <c r="D168" s="161"/>
      <c r="E168" s="162"/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107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189" t="s">
        <v>206</v>
      </c>
      <c r="D169" s="161"/>
      <c r="E169" s="162">
        <v>56.448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107</v>
      </c>
      <c r="AH169" s="147">
        <v>2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3" x14ac:dyDescent="0.2">
      <c r="A170" s="154"/>
      <c r="B170" s="155"/>
      <c r="C170" s="189" t="s">
        <v>207</v>
      </c>
      <c r="D170" s="161"/>
      <c r="E170" s="162">
        <v>2.694</v>
      </c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107</v>
      </c>
      <c r="AH170" s="147">
        <v>2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">
      <c r="A171" s="154"/>
      <c r="B171" s="155"/>
      <c r="C171" s="189" t="s">
        <v>208</v>
      </c>
      <c r="D171" s="161"/>
      <c r="E171" s="162">
        <v>10.151999999999999</v>
      </c>
      <c r="F171" s="157"/>
      <c r="G171" s="157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107</v>
      </c>
      <c r="AH171" s="147">
        <v>2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189" t="s">
        <v>209</v>
      </c>
      <c r="D172" s="161"/>
      <c r="E172" s="162">
        <v>1.38</v>
      </c>
      <c r="F172" s="157"/>
      <c r="G172" s="157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107</v>
      </c>
      <c r="AH172" s="147">
        <v>2</v>
      </c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3" x14ac:dyDescent="0.2">
      <c r="A173" s="154"/>
      <c r="B173" s="155"/>
      <c r="C173" s="189" t="s">
        <v>210</v>
      </c>
      <c r="D173" s="161"/>
      <c r="E173" s="162">
        <v>4.1399999999999997</v>
      </c>
      <c r="F173" s="157"/>
      <c r="G173" s="1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107</v>
      </c>
      <c r="AH173" s="147">
        <v>2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189" t="s">
        <v>211</v>
      </c>
      <c r="D174" s="161"/>
      <c r="E174" s="162">
        <v>184.2</v>
      </c>
      <c r="F174" s="157"/>
      <c r="G174" s="157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107</v>
      </c>
      <c r="AH174" s="147">
        <v>2</v>
      </c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3" x14ac:dyDescent="0.2">
      <c r="A175" s="154"/>
      <c r="B175" s="155"/>
      <c r="C175" s="189" t="s">
        <v>212</v>
      </c>
      <c r="D175" s="161"/>
      <c r="E175" s="162">
        <v>7.2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107</v>
      </c>
      <c r="AH175" s="147">
        <v>2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3" x14ac:dyDescent="0.2">
      <c r="A176" s="154"/>
      <c r="B176" s="155"/>
      <c r="C176" s="189" t="s">
        <v>213</v>
      </c>
      <c r="D176" s="161"/>
      <c r="E176" s="162">
        <v>18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107</v>
      </c>
      <c r="AH176" s="147">
        <v>2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3" x14ac:dyDescent="0.2">
      <c r="A177" s="154"/>
      <c r="B177" s="155"/>
      <c r="C177" s="188" t="s">
        <v>168</v>
      </c>
      <c r="D177" s="161"/>
      <c r="E177" s="162"/>
      <c r="F177" s="157"/>
      <c r="G177" s="157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107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3" x14ac:dyDescent="0.2">
      <c r="A178" s="154"/>
      <c r="B178" s="155"/>
      <c r="C178" s="186" t="s">
        <v>214</v>
      </c>
      <c r="D178" s="159"/>
      <c r="E178" s="160">
        <v>284.214</v>
      </c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107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186" t="s">
        <v>215</v>
      </c>
      <c r="D179" s="159"/>
      <c r="E179" s="160"/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107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188" t="s">
        <v>153</v>
      </c>
      <c r="D180" s="161"/>
      <c r="E180" s="162"/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107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3" x14ac:dyDescent="0.2">
      <c r="A181" s="154"/>
      <c r="B181" s="155"/>
      <c r="C181" s="189" t="s">
        <v>216</v>
      </c>
      <c r="D181" s="161"/>
      <c r="E181" s="162">
        <v>73.727999999999994</v>
      </c>
      <c r="F181" s="157"/>
      <c r="G181" s="157"/>
      <c r="H181" s="157"/>
      <c r="I181" s="157"/>
      <c r="J181" s="157"/>
      <c r="K181" s="157"/>
      <c r="L181" s="157"/>
      <c r="M181" s="157"/>
      <c r="N181" s="156"/>
      <c r="O181" s="156"/>
      <c r="P181" s="156"/>
      <c r="Q181" s="156"/>
      <c r="R181" s="157"/>
      <c r="S181" s="157"/>
      <c r="T181" s="157"/>
      <c r="U181" s="157"/>
      <c r="V181" s="157"/>
      <c r="W181" s="157"/>
      <c r="X181" s="157"/>
      <c r="Y181" s="157"/>
      <c r="Z181" s="147"/>
      <c r="AA181" s="147"/>
      <c r="AB181" s="147"/>
      <c r="AC181" s="147"/>
      <c r="AD181" s="147"/>
      <c r="AE181" s="147"/>
      <c r="AF181" s="147"/>
      <c r="AG181" s="147" t="s">
        <v>107</v>
      </c>
      <c r="AH181" s="147">
        <v>2</v>
      </c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3" x14ac:dyDescent="0.2">
      <c r="A182" s="154"/>
      <c r="B182" s="155"/>
      <c r="C182" s="189" t="s">
        <v>217</v>
      </c>
      <c r="D182" s="161"/>
      <c r="E182" s="162">
        <v>42.335999999999999</v>
      </c>
      <c r="F182" s="157"/>
      <c r="G182" s="157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107</v>
      </c>
      <c r="AH182" s="147">
        <v>2</v>
      </c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3" x14ac:dyDescent="0.2">
      <c r="A183" s="154"/>
      <c r="B183" s="155"/>
      <c r="C183" s="188" t="s">
        <v>168</v>
      </c>
      <c r="D183" s="161"/>
      <c r="E183" s="162"/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107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186" t="s">
        <v>218</v>
      </c>
      <c r="D184" s="159"/>
      <c r="E184" s="160">
        <v>116.06399999999999</v>
      </c>
      <c r="F184" s="157"/>
      <c r="G184" s="157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107</v>
      </c>
      <c r="AH184" s="147">
        <v>0</v>
      </c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186" t="s">
        <v>219</v>
      </c>
      <c r="D185" s="159"/>
      <c r="E185" s="160"/>
      <c r="F185" s="157"/>
      <c r="G185" s="157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107</v>
      </c>
      <c r="AH185" s="147">
        <v>0</v>
      </c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3" x14ac:dyDescent="0.2">
      <c r="A186" s="154"/>
      <c r="B186" s="155"/>
      <c r="C186" s="188" t="s">
        <v>153</v>
      </c>
      <c r="D186" s="161"/>
      <c r="E186" s="162"/>
      <c r="F186" s="157"/>
      <c r="G186" s="157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107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 x14ac:dyDescent="0.2">
      <c r="A187" s="154"/>
      <c r="B187" s="155"/>
      <c r="C187" s="189" t="s">
        <v>220</v>
      </c>
      <c r="D187" s="161"/>
      <c r="E187" s="162">
        <v>24.576000000000001</v>
      </c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107</v>
      </c>
      <c r="AH187" s="147">
        <v>2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189" t="s">
        <v>221</v>
      </c>
      <c r="D188" s="161"/>
      <c r="E188" s="162">
        <v>49.152000000000001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107</v>
      </c>
      <c r="AH188" s="147">
        <v>2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3" x14ac:dyDescent="0.2">
      <c r="A189" s="154"/>
      <c r="B189" s="155"/>
      <c r="C189" s="189" t="s">
        <v>222</v>
      </c>
      <c r="D189" s="161"/>
      <c r="E189" s="162">
        <v>9.8279999999999994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107</v>
      </c>
      <c r="AH189" s="147">
        <v>2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3" x14ac:dyDescent="0.2">
      <c r="A190" s="154"/>
      <c r="B190" s="155"/>
      <c r="C190" s="189" t="s">
        <v>223</v>
      </c>
      <c r="D190" s="161"/>
      <c r="E190" s="162">
        <v>14.747999999999999</v>
      </c>
      <c r="F190" s="157"/>
      <c r="G190" s="157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107</v>
      </c>
      <c r="AH190" s="147">
        <v>2</v>
      </c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3" x14ac:dyDescent="0.2">
      <c r="A191" s="154"/>
      <c r="B191" s="155"/>
      <c r="C191" s="188" t="s">
        <v>168</v>
      </c>
      <c r="D191" s="161"/>
      <c r="E191" s="162"/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107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3" x14ac:dyDescent="0.2">
      <c r="A192" s="154"/>
      <c r="B192" s="155"/>
      <c r="C192" s="186" t="s">
        <v>224</v>
      </c>
      <c r="D192" s="159"/>
      <c r="E192" s="160">
        <v>98.304000000000002</v>
      </c>
      <c r="F192" s="157"/>
      <c r="G192" s="157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107</v>
      </c>
      <c r="AH192" s="147">
        <v>0</v>
      </c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3" x14ac:dyDescent="0.2">
      <c r="A193" s="154"/>
      <c r="B193" s="155"/>
      <c r="C193" s="186" t="s">
        <v>225</v>
      </c>
      <c r="D193" s="159"/>
      <c r="E193" s="160"/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107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188" t="s">
        <v>153</v>
      </c>
      <c r="D194" s="161"/>
      <c r="E194" s="162"/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107</v>
      </c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3" x14ac:dyDescent="0.2">
      <c r="A195" s="154"/>
      <c r="B195" s="155"/>
      <c r="C195" s="189" t="s">
        <v>226</v>
      </c>
      <c r="D195" s="161"/>
      <c r="E195" s="162">
        <v>40.823999999999998</v>
      </c>
      <c r="F195" s="157"/>
      <c r="G195" s="157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107</v>
      </c>
      <c r="AH195" s="147">
        <v>2</v>
      </c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outlineLevel="3" x14ac:dyDescent="0.2">
      <c r="A196" s="154"/>
      <c r="B196" s="155"/>
      <c r="C196" s="189" t="s">
        <v>227</v>
      </c>
      <c r="D196" s="161"/>
      <c r="E196" s="162">
        <v>69.191999999999993</v>
      </c>
      <c r="F196" s="157"/>
      <c r="G196" s="157"/>
      <c r="H196" s="157"/>
      <c r="I196" s="157"/>
      <c r="J196" s="157"/>
      <c r="K196" s="157"/>
      <c r="L196" s="157"/>
      <c r="M196" s="157"/>
      <c r="N196" s="156"/>
      <c r="O196" s="156"/>
      <c r="P196" s="156"/>
      <c r="Q196" s="156"/>
      <c r="R196" s="157"/>
      <c r="S196" s="157"/>
      <c r="T196" s="157"/>
      <c r="U196" s="157"/>
      <c r="V196" s="157"/>
      <c r="W196" s="157"/>
      <c r="X196" s="157"/>
      <c r="Y196" s="157"/>
      <c r="Z196" s="147"/>
      <c r="AA196" s="147"/>
      <c r="AB196" s="147"/>
      <c r="AC196" s="147"/>
      <c r="AD196" s="147"/>
      <c r="AE196" s="147"/>
      <c r="AF196" s="147"/>
      <c r="AG196" s="147" t="s">
        <v>107</v>
      </c>
      <c r="AH196" s="147">
        <v>2</v>
      </c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3" x14ac:dyDescent="0.2">
      <c r="A197" s="154"/>
      <c r="B197" s="155"/>
      <c r="C197" s="188" t="s">
        <v>168</v>
      </c>
      <c r="D197" s="161"/>
      <c r="E197" s="162"/>
      <c r="F197" s="157"/>
      <c r="G197" s="1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107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outlineLevel="3" x14ac:dyDescent="0.2">
      <c r="A198" s="154"/>
      <c r="B198" s="155"/>
      <c r="C198" s="186" t="s">
        <v>228</v>
      </c>
      <c r="D198" s="159"/>
      <c r="E198" s="160">
        <v>110.01600000000001</v>
      </c>
      <c r="F198" s="157"/>
      <c r="G198" s="157"/>
      <c r="H198" s="157"/>
      <c r="I198" s="157"/>
      <c r="J198" s="157"/>
      <c r="K198" s="157"/>
      <c r="L198" s="157"/>
      <c r="M198" s="157"/>
      <c r="N198" s="156"/>
      <c r="O198" s="156"/>
      <c r="P198" s="156"/>
      <c r="Q198" s="156"/>
      <c r="R198" s="157"/>
      <c r="S198" s="157"/>
      <c r="T198" s="157"/>
      <c r="U198" s="157"/>
      <c r="V198" s="157"/>
      <c r="W198" s="157"/>
      <c r="X198" s="157"/>
      <c r="Y198" s="157"/>
      <c r="Z198" s="147"/>
      <c r="AA198" s="147"/>
      <c r="AB198" s="147"/>
      <c r="AC198" s="147"/>
      <c r="AD198" s="147"/>
      <c r="AE198" s="147"/>
      <c r="AF198" s="147"/>
      <c r="AG198" s="147" t="s">
        <v>107</v>
      </c>
      <c r="AH198" s="147">
        <v>0</v>
      </c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3" x14ac:dyDescent="0.2">
      <c r="A199" s="154"/>
      <c r="B199" s="155"/>
      <c r="C199" s="186" t="s">
        <v>229</v>
      </c>
      <c r="D199" s="159"/>
      <c r="E199" s="160"/>
      <c r="F199" s="157"/>
      <c r="G199" s="157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107</v>
      </c>
      <c r="AH199" s="147">
        <v>0</v>
      </c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3" x14ac:dyDescent="0.2">
      <c r="A200" s="154"/>
      <c r="B200" s="155"/>
      <c r="C200" s="188" t="s">
        <v>153</v>
      </c>
      <c r="D200" s="161"/>
      <c r="E200" s="162"/>
      <c r="F200" s="157"/>
      <c r="G200" s="157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107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3" x14ac:dyDescent="0.2">
      <c r="A201" s="154"/>
      <c r="B201" s="155"/>
      <c r="C201" s="189" t="s">
        <v>230</v>
      </c>
      <c r="D201" s="161"/>
      <c r="E201" s="162">
        <v>60.552</v>
      </c>
      <c r="F201" s="157"/>
      <c r="G201" s="157"/>
      <c r="H201" s="157"/>
      <c r="I201" s="157"/>
      <c r="J201" s="157"/>
      <c r="K201" s="157"/>
      <c r="L201" s="157"/>
      <c r="M201" s="157"/>
      <c r="N201" s="156"/>
      <c r="O201" s="156"/>
      <c r="P201" s="156"/>
      <c r="Q201" s="156"/>
      <c r="R201" s="157"/>
      <c r="S201" s="157"/>
      <c r="T201" s="157"/>
      <c r="U201" s="157"/>
      <c r="V201" s="157"/>
      <c r="W201" s="157"/>
      <c r="X201" s="157"/>
      <c r="Y201" s="157"/>
      <c r="Z201" s="147"/>
      <c r="AA201" s="147"/>
      <c r="AB201" s="147"/>
      <c r="AC201" s="147"/>
      <c r="AD201" s="147"/>
      <c r="AE201" s="147"/>
      <c r="AF201" s="147"/>
      <c r="AG201" s="147" t="s">
        <v>107</v>
      </c>
      <c r="AH201" s="147">
        <v>2</v>
      </c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3" x14ac:dyDescent="0.2">
      <c r="A202" s="154"/>
      <c r="B202" s="155"/>
      <c r="C202" s="189" t="s">
        <v>231</v>
      </c>
      <c r="D202" s="161"/>
      <c r="E202" s="162">
        <v>42.335999999999999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107</v>
      </c>
      <c r="AH202" s="147">
        <v>2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3" x14ac:dyDescent="0.2">
      <c r="A203" s="154"/>
      <c r="B203" s="155"/>
      <c r="C203" s="188" t="s">
        <v>168</v>
      </c>
      <c r="D203" s="161"/>
      <c r="E203" s="162"/>
      <c r="F203" s="157"/>
      <c r="G203" s="157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107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3" x14ac:dyDescent="0.2">
      <c r="A204" s="154"/>
      <c r="B204" s="155"/>
      <c r="C204" s="186" t="s">
        <v>232</v>
      </c>
      <c r="D204" s="159"/>
      <c r="E204" s="160">
        <v>102.88800000000001</v>
      </c>
      <c r="F204" s="157"/>
      <c r="G204" s="157"/>
      <c r="H204" s="157"/>
      <c r="I204" s="157"/>
      <c r="J204" s="157"/>
      <c r="K204" s="157"/>
      <c r="L204" s="157"/>
      <c r="M204" s="157"/>
      <c r="N204" s="156"/>
      <c r="O204" s="156"/>
      <c r="P204" s="156"/>
      <c r="Q204" s="156"/>
      <c r="R204" s="157"/>
      <c r="S204" s="157"/>
      <c r="T204" s="157"/>
      <c r="U204" s="157"/>
      <c r="V204" s="157"/>
      <c r="W204" s="157"/>
      <c r="X204" s="157"/>
      <c r="Y204" s="157"/>
      <c r="Z204" s="147"/>
      <c r="AA204" s="147"/>
      <c r="AB204" s="147"/>
      <c r="AC204" s="147"/>
      <c r="AD204" s="147"/>
      <c r="AE204" s="147"/>
      <c r="AF204" s="147"/>
      <c r="AG204" s="147" t="s">
        <v>107</v>
      </c>
      <c r="AH204" s="147">
        <v>0</v>
      </c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3" x14ac:dyDescent="0.2">
      <c r="A205" s="154"/>
      <c r="B205" s="155"/>
      <c r="C205" s="186" t="s">
        <v>233</v>
      </c>
      <c r="D205" s="159"/>
      <c r="E205" s="160"/>
      <c r="F205" s="157"/>
      <c r="G205" s="157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107</v>
      </c>
      <c r="AH205" s="147">
        <v>0</v>
      </c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</row>
    <row r="206" spans="1:60" outlineLevel="3" x14ac:dyDescent="0.2">
      <c r="A206" s="154"/>
      <c r="B206" s="155"/>
      <c r="C206" s="188" t="s">
        <v>153</v>
      </c>
      <c r="D206" s="161"/>
      <c r="E206" s="162"/>
      <c r="F206" s="157"/>
      <c r="G206" s="157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57"/>
      <c r="Z206" s="147"/>
      <c r="AA206" s="147"/>
      <c r="AB206" s="147"/>
      <c r="AC206" s="147"/>
      <c r="AD206" s="147"/>
      <c r="AE206" s="147"/>
      <c r="AF206" s="147"/>
      <c r="AG206" s="147" t="s">
        <v>107</v>
      </c>
      <c r="AH206" s="147"/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3" x14ac:dyDescent="0.2">
      <c r="A207" s="154"/>
      <c r="B207" s="155"/>
      <c r="C207" s="189" t="s">
        <v>234</v>
      </c>
      <c r="D207" s="161"/>
      <c r="E207" s="162">
        <v>20.184000000000001</v>
      </c>
      <c r="F207" s="157"/>
      <c r="G207" s="157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107</v>
      </c>
      <c r="AH207" s="147">
        <v>2</v>
      </c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3" x14ac:dyDescent="0.2">
      <c r="A208" s="154"/>
      <c r="B208" s="155"/>
      <c r="C208" s="189" t="s">
        <v>235</v>
      </c>
      <c r="D208" s="161"/>
      <c r="E208" s="162">
        <v>40.368000000000002</v>
      </c>
      <c r="F208" s="157"/>
      <c r="G208" s="157"/>
      <c r="H208" s="157"/>
      <c r="I208" s="157"/>
      <c r="J208" s="157"/>
      <c r="K208" s="157"/>
      <c r="L208" s="157"/>
      <c r="M208" s="157"/>
      <c r="N208" s="156"/>
      <c r="O208" s="156"/>
      <c r="P208" s="156"/>
      <c r="Q208" s="156"/>
      <c r="R208" s="157"/>
      <c r="S208" s="157"/>
      <c r="T208" s="157"/>
      <c r="U208" s="157"/>
      <c r="V208" s="157"/>
      <c r="W208" s="157"/>
      <c r="X208" s="157"/>
      <c r="Y208" s="157"/>
      <c r="Z208" s="147"/>
      <c r="AA208" s="147"/>
      <c r="AB208" s="147"/>
      <c r="AC208" s="147"/>
      <c r="AD208" s="147"/>
      <c r="AE208" s="147"/>
      <c r="AF208" s="147"/>
      <c r="AG208" s="147" t="s">
        <v>107</v>
      </c>
      <c r="AH208" s="147">
        <v>2</v>
      </c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3" x14ac:dyDescent="0.2">
      <c r="A209" s="154"/>
      <c r="B209" s="155"/>
      <c r="C209" s="189" t="s">
        <v>236</v>
      </c>
      <c r="D209" s="161"/>
      <c r="E209" s="162">
        <v>8.0760000000000005</v>
      </c>
      <c r="F209" s="157"/>
      <c r="G209" s="157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107</v>
      </c>
      <c r="AH209" s="147">
        <v>2</v>
      </c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3" x14ac:dyDescent="0.2">
      <c r="A210" s="154"/>
      <c r="B210" s="155"/>
      <c r="C210" s="189" t="s">
        <v>237</v>
      </c>
      <c r="D210" s="161"/>
      <c r="E210" s="162">
        <v>13.08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107</v>
      </c>
      <c r="AH210" s="147">
        <v>2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3" x14ac:dyDescent="0.2">
      <c r="A211" s="154"/>
      <c r="B211" s="155"/>
      <c r="C211" s="189" t="s">
        <v>238</v>
      </c>
      <c r="D211" s="161"/>
      <c r="E211" s="162">
        <v>32.292000000000002</v>
      </c>
      <c r="F211" s="157"/>
      <c r="G211" s="157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107</v>
      </c>
      <c r="AH211" s="147">
        <v>2</v>
      </c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outlineLevel="3" x14ac:dyDescent="0.2">
      <c r="A212" s="154"/>
      <c r="B212" s="155"/>
      <c r="C212" s="188" t="s">
        <v>168</v>
      </c>
      <c r="D212" s="161"/>
      <c r="E212" s="162"/>
      <c r="F212" s="157"/>
      <c r="G212" s="157"/>
      <c r="H212" s="157"/>
      <c r="I212" s="157"/>
      <c r="J212" s="157"/>
      <c r="K212" s="157"/>
      <c r="L212" s="157"/>
      <c r="M212" s="157"/>
      <c r="N212" s="156"/>
      <c r="O212" s="156"/>
      <c r="P212" s="156"/>
      <c r="Q212" s="156"/>
      <c r="R212" s="157"/>
      <c r="S212" s="157"/>
      <c r="T212" s="157"/>
      <c r="U212" s="157"/>
      <c r="V212" s="157"/>
      <c r="W212" s="157"/>
      <c r="X212" s="157"/>
      <c r="Y212" s="157"/>
      <c r="Z212" s="147"/>
      <c r="AA212" s="147"/>
      <c r="AB212" s="147"/>
      <c r="AC212" s="147"/>
      <c r="AD212" s="147"/>
      <c r="AE212" s="147"/>
      <c r="AF212" s="147"/>
      <c r="AG212" s="147" t="s">
        <v>107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3" x14ac:dyDescent="0.2">
      <c r="A213" s="154"/>
      <c r="B213" s="155"/>
      <c r="C213" s="186" t="s">
        <v>239</v>
      </c>
      <c r="D213" s="159"/>
      <c r="E213" s="160">
        <v>114</v>
      </c>
      <c r="F213" s="157"/>
      <c r="G213" s="157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107</v>
      </c>
      <c r="AH213" s="147">
        <v>0</v>
      </c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3" x14ac:dyDescent="0.2">
      <c r="A214" s="154"/>
      <c r="B214" s="155"/>
      <c r="C214" s="186" t="s">
        <v>240</v>
      </c>
      <c r="D214" s="159"/>
      <c r="E214" s="160"/>
      <c r="F214" s="157"/>
      <c r="G214" s="157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7"/>
      <c r="AA214" s="147"/>
      <c r="AB214" s="147"/>
      <c r="AC214" s="147"/>
      <c r="AD214" s="147"/>
      <c r="AE214" s="147"/>
      <c r="AF214" s="147"/>
      <c r="AG214" s="147" t="s">
        <v>107</v>
      </c>
      <c r="AH214" s="147">
        <v>0</v>
      </c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3" x14ac:dyDescent="0.2">
      <c r="A215" s="154"/>
      <c r="B215" s="155"/>
      <c r="C215" s="186" t="s">
        <v>241</v>
      </c>
      <c r="D215" s="159"/>
      <c r="E215" s="160">
        <v>66.491640000000004</v>
      </c>
      <c r="F215" s="157"/>
      <c r="G215" s="157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107</v>
      </c>
      <c r="AH215" s="147">
        <v>0</v>
      </c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ht="22.5" outlineLevel="1" x14ac:dyDescent="0.2">
      <c r="A216" s="172">
        <v>14</v>
      </c>
      <c r="B216" s="173" t="s">
        <v>242</v>
      </c>
      <c r="C216" s="185" t="s">
        <v>243</v>
      </c>
      <c r="D216" s="174" t="s">
        <v>130</v>
      </c>
      <c r="E216" s="175">
        <v>36</v>
      </c>
      <c r="F216" s="176"/>
      <c r="G216" s="177">
        <f>ROUND(E216*F216,2)</f>
        <v>0</v>
      </c>
      <c r="H216" s="158"/>
      <c r="I216" s="157">
        <f>ROUND(E216*H216,2)</f>
        <v>0</v>
      </c>
      <c r="J216" s="158"/>
      <c r="K216" s="157">
        <f>ROUND(E216*J216,2)</f>
        <v>0</v>
      </c>
      <c r="L216" s="157">
        <v>21</v>
      </c>
      <c r="M216" s="157">
        <f>G216*(1+L216/100)</f>
        <v>0</v>
      </c>
      <c r="N216" s="156">
        <v>0</v>
      </c>
      <c r="O216" s="156">
        <f>ROUND(E216*N216,2)</f>
        <v>0</v>
      </c>
      <c r="P216" s="156">
        <v>0</v>
      </c>
      <c r="Q216" s="156">
        <f>ROUND(E216*P216,2)</f>
        <v>0</v>
      </c>
      <c r="R216" s="157"/>
      <c r="S216" s="157" t="s">
        <v>122</v>
      </c>
      <c r="T216" s="157" t="s">
        <v>123</v>
      </c>
      <c r="U216" s="157">
        <v>0</v>
      </c>
      <c r="V216" s="157">
        <f>ROUND(E216*U216,2)</f>
        <v>0</v>
      </c>
      <c r="W216" s="157"/>
      <c r="X216" s="157" t="s">
        <v>103</v>
      </c>
      <c r="Y216" s="157" t="s">
        <v>104</v>
      </c>
      <c r="Z216" s="147"/>
      <c r="AA216" s="147"/>
      <c r="AB216" s="147"/>
      <c r="AC216" s="147"/>
      <c r="AD216" s="147"/>
      <c r="AE216" s="147"/>
      <c r="AF216" s="147"/>
      <c r="AG216" s="147" t="s">
        <v>105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2" x14ac:dyDescent="0.2">
      <c r="A217" s="154"/>
      <c r="B217" s="155"/>
      <c r="C217" s="186" t="s">
        <v>244</v>
      </c>
      <c r="D217" s="159"/>
      <c r="E217" s="160">
        <v>36</v>
      </c>
      <c r="F217" s="157"/>
      <c r="G217" s="157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107</v>
      </c>
      <c r="AH217" s="147">
        <v>0</v>
      </c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ht="22.5" outlineLevel="1" x14ac:dyDescent="0.2">
      <c r="A218" s="172">
        <v>15</v>
      </c>
      <c r="B218" s="173" t="s">
        <v>245</v>
      </c>
      <c r="C218" s="185" t="s">
        <v>246</v>
      </c>
      <c r="D218" s="174" t="s">
        <v>247</v>
      </c>
      <c r="E218" s="175">
        <v>5.91</v>
      </c>
      <c r="F218" s="176"/>
      <c r="G218" s="177">
        <f>ROUND(E218*F218,2)</f>
        <v>0</v>
      </c>
      <c r="H218" s="158"/>
      <c r="I218" s="157">
        <f>ROUND(E218*H218,2)</f>
        <v>0</v>
      </c>
      <c r="J218" s="158"/>
      <c r="K218" s="157">
        <f>ROUND(E218*J218,2)</f>
        <v>0</v>
      </c>
      <c r="L218" s="157">
        <v>21</v>
      </c>
      <c r="M218" s="157">
        <f>G218*(1+L218/100)</f>
        <v>0</v>
      </c>
      <c r="N218" s="156">
        <v>0</v>
      </c>
      <c r="O218" s="156">
        <f>ROUND(E218*N218,2)</f>
        <v>0</v>
      </c>
      <c r="P218" s="156">
        <v>0</v>
      </c>
      <c r="Q218" s="156">
        <f>ROUND(E218*P218,2)</f>
        <v>0</v>
      </c>
      <c r="R218" s="157"/>
      <c r="S218" s="157" t="s">
        <v>122</v>
      </c>
      <c r="T218" s="157" t="s">
        <v>123</v>
      </c>
      <c r="U218" s="157">
        <v>0</v>
      </c>
      <c r="V218" s="157">
        <f>ROUND(E218*U218,2)</f>
        <v>0</v>
      </c>
      <c r="W218" s="157"/>
      <c r="X218" s="157" t="s">
        <v>103</v>
      </c>
      <c r="Y218" s="157" t="s">
        <v>104</v>
      </c>
      <c r="Z218" s="147"/>
      <c r="AA218" s="147"/>
      <c r="AB218" s="147"/>
      <c r="AC218" s="147"/>
      <c r="AD218" s="147"/>
      <c r="AE218" s="147"/>
      <c r="AF218" s="147"/>
      <c r="AG218" s="147" t="s">
        <v>105</v>
      </c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2" x14ac:dyDescent="0.2">
      <c r="A219" s="154"/>
      <c r="B219" s="155"/>
      <c r="C219" s="186" t="s">
        <v>248</v>
      </c>
      <c r="D219" s="159"/>
      <c r="E219" s="160">
        <v>5.91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107</v>
      </c>
      <c r="AH219" s="147">
        <v>0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ht="22.5" outlineLevel="1" x14ac:dyDescent="0.2">
      <c r="A220" s="172">
        <v>16</v>
      </c>
      <c r="B220" s="173" t="s">
        <v>249</v>
      </c>
      <c r="C220" s="185" t="s">
        <v>250</v>
      </c>
      <c r="D220" s="174" t="s">
        <v>151</v>
      </c>
      <c r="E220" s="175">
        <v>3324.5819999999999</v>
      </c>
      <c r="F220" s="176"/>
      <c r="G220" s="177">
        <f>ROUND(E220*F220,2)</f>
        <v>0</v>
      </c>
      <c r="H220" s="158"/>
      <c r="I220" s="157">
        <f>ROUND(E220*H220,2)</f>
        <v>0</v>
      </c>
      <c r="J220" s="158"/>
      <c r="K220" s="157">
        <f>ROUND(E220*J220,2)</f>
        <v>0</v>
      </c>
      <c r="L220" s="157">
        <v>21</v>
      </c>
      <c r="M220" s="157">
        <f>G220*(1+L220/100)</f>
        <v>0</v>
      </c>
      <c r="N220" s="156">
        <v>0</v>
      </c>
      <c r="O220" s="156">
        <f>ROUND(E220*N220,2)</f>
        <v>0</v>
      </c>
      <c r="P220" s="156">
        <v>0</v>
      </c>
      <c r="Q220" s="156">
        <f>ROUND(E220*P220,2)</f>
        <v>0</v>
      </c>
      <c r="R220" s="157"/>
      <c r="S220" s="157" t="s">
        <v>122</v>
      </c>
      <c r="T220" s="157" t="s">
        <v>123</v>
      </c>
      <c r="U220" s="157">
        <v>0.1</v>
      </c>
      <c r="V220" s="157">
        <f>ROUND(E220*U220,2)</f>
        <v>332.46</v>
      </c>
      <c r="W220" s="157"/>
      <c r="X220" s="157" t="s">
        <v>103</v>
      </c>
      <c r="Y220" s="157" t="s">
        <v>104</v>
      </c>
      <c r="Z220" s="147"/>
      <c r="AA220" s="147"/>
      <c r="AB220" s="147"/>
      <c r="AC220" s="147"/>
      <c r="AD220" s="147"/>
      <c r="AE220" s="147"/>
      <c r="AF220" s="147"/>
      <c r="AG220" s="147" t="s">
        <v>105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outlineLevel="2" x14ac:dyDescent="0.2">
      <c r="A221" s="154"/>
      <c r="B221" s="155"/>
      <c r="C221" s="186" t="s">
        <v>251</v>
      </c>
      <c r="D221" s="159"/>
      <c r="E221" s="160">
        <v>3324.5819999999999</v>
      </c>
      <c r="F221" s="157"/>
      <c r="G221" s="157"/>
      <c r="H221" s="157"/>
      <c r="I221" s="157"/>
      <c r="J221" s="157"/>
      <c r="K221" s="157"/>
      <c r="L221" s="157"/>
      <c r="M221" s="157"/>
      <c r="N221" s="156"/>
      <c r="O221" s="156"/>
      <c r="P221" s="156"/>
      <c r="Q221" s="156"/>
      <c r="R221" s="157"/>
      <c r="S221" s="157"/>
      <c r="T221" s="157"/>
      <c r="U221" s="157"/>
      <c r="V221" s="157"/>
      <c r="W221" s="157"/>
      <c r="X221" s="157"/>
      <c r="Y221" s="157"/>
      <c r="Z221" s="147"/>
      <c r="AA221" s="147"/>
      <c r="AB221" s="147"/>
      <c r="AC221" s="147"/>
      <c r="AD221" s="147"/>
      <c r="AE221" s="147"/>
      <c r="AF221" s="147"/>
      <c r="AG221" s="147" t="s">
        <v>107</v>
      </c>
      <c r="AH221" s="147">
        <v>0</v>
      </c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1" x14ac:dyDescent="0.2">
      <c r="A222" s="172">
        <v>17</v>
      </c>
      <c r="B222" s="173" t="s">
        <v>252</v>
      </c>
      <c r="C222" s="185" t="s">
        <v>253</v>
      </c>
      <c r="D222" s="174" t="s">
        <v>116</v>
      </c>
      <c r="E222" s="175">
        <v>9.6680000000000002E-2</v>
      </c>
      <c r="F222" s="176"/>
      <c r="G222" s="177">
        <f>ROUND(E222*F222,2)</f>
        <v>0</v>
      </c>
      <c r="H222" s="158"/>
      <c r="I222" s="157">
        <f>ROUND(E222*H222,2)</f>
        <v>0</v>
      </c>
      <c r="J222" s="158"/>
      <c r="K222" s="157">
        <f>ROUND(E222*J222,2)</f>
        <v>0</v>
      </c>
      <c r="L222" s="157">
        <v>21</v>
      </c>
      <c r="M222" s="157">
        <f>G222*(1+L222/100)</f>
        <v>0</v>
      </c>
      <c r="N222" s="156">
        <v>1</v>
      </c>
      <c r="O222" s="156">
        <f>ROUND(E222*N222,2)</f>
        <v>0.1</v>
      </c>
      <c r="P222" s="156">
        <v>0</v>
      </c>
      <c r="Q222" s="156">
        <f>ROUND(E222*P222,2)</f>
        <v>0</v>
      </c>
      <c r="R222" s="157" t="s">
        <v>254</v>
      </c>
      <c r="S222" s="157" t="s">
        <v>102</v>
      </c>
      <c r="T222" s="157" t="s">
        <v>102</v>
      </c>
      <c r="U222" s="157">
        <v>0</v>
      </c>
      <c r="V222" s="157">
        <f>ROUND(E222*U222,2)</f>
        <v>0</v>
      </c>
      <c r="W222" s="157"/>
      <c r="X222" s="157" t="s">
        <v>144</v>
      </c>
      <c r="Y222" s="157" t="s">
        <v>255</v>
      </c>
      <c r="Z222" s="147"/>
      <c r="AA222" s="147"/>
      <c r="AB222" s="147"/>
      <c r="AC222" s="147"/>
      <c r="AD222" s="147"/>
      <c r="AE222" s="147"/>
      <c r="AF222" s="147"/>
      <c r="AG222" s="147" t="s">
        <v>145</v>
      </c>
      <c r="AH222" s="147"/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2" x14ac:dyDescent="0.2">
      <c r="A223" s="154"/>
      <c r="B223" s="155"/>
      <c r="C223" s="188" t="s">
        <v>153</v>
      </c>
      <c r="D223" s="161"/>
      <c r="E223" s="162"/>
      <c r="F223" s="157"/>
      <c r="G223" s="157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107</v>
      </c>
      <c r="AH223" s="147"/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ht="22.5" outlineLevel="3" x14ac:dyDescent="0.2">
      <c r="A224" s="154"/>
      <c r="B224" s="155"/>
      <c r="C224" s="189" t="s">
        <v>256</v>
      </c>
      <c r="D224" s="161"/>
      <c r="E224" s="162">
        <v>89.52</v>
      </c>
      <c r="F224" s="157"/>
      <c r="G224" s="157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107</v>
      </c>
      <c r="AH224" s="147">
        <v>2</v>
      </c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outlineLevel="3" x14ac:dyDescent="0.2">
      <c r="A225" s="154"/>
      <c r="B225" s="155"/>
      <c r="C225" s="188" t="s">
        <v>168</v>
      </c>
      <c r="D225" s="161"/>
      <c r="E225" s="162"/>
      <c r="F225" s="157"/>
      <c r="G225" s="157"/>
      <c r="H225" s="157"/>
      <c r="I225" s="157"/>
      <c r="J225" s="157"/>
      <c r="K225" s="157"/>
      <c r="L225" s="157"/>
      <c r="M225" s="157"/>
      <c r="N225" s="156"/>
      <c r="O225" s="156"/>
      <c r="P225" s="156"/>
      <c r="Q225" s="156"/>
      <c r="R225" s="157"/>
      <c r="S225" s="157"/>
      <c r="T225" s="157"/>
      <c r="U225" s="157"/>
      <c r="V225" s="157"/>
      <c r="W225" s="157"/>
      <c r="X225" s="157"/>
      <c r="Y225" s="157"/>
      <c r="Z225" s="147"/>
      <c r="AA225" s="147"/>
      <c r="AB225" s="147"/>
      <c r="AC225" s="147"/>
      <c r="AD225" s="147"/>
      <c r="AE225" s="147"/>
      <c r="AF225" s="147"/>
      <c r="AG225" s="147" t="s">
        <v>107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3" x14ac:dyDescent="0.2">
      <c r="A226" s="154"/>
      <c r="B226" s="155"/>
      <c r="C226" s="186" t="s">
        <v>257</v>
      </c>
      <c r="D226" s="159"/>
      <c r="E226" s="160">
        <v>9.6680000000000002E-2</v>
      </c>
      <c r="F226" s="157"/>
      <c r="G226" s="157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107</v>
      </c>
      <c r="AH226" s="147">
        <v>0</v>
      </c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1" x14ac:dyDescent="0.2">
      <c r="A227" s="172">
        <v>18</v>
      </c>
      <c r="B227" s="173" t="s">
        <v>258</v>
      </c>
      <c r="C227" s="185" t="s">
        <v>259</v>
      </c>
      <c r="D227" s="174" t="s">
        <v>116</v>
      </c>
      <c r="E227" s="175">
        <v>0.62597000000000003</v>
      </c>
      <c r="F227" s="176"/>
      <c r="G227" s="177">
        <f>ROUND(E227*F227,2)</f>
        <v>0</v>
      </c>
      <c r="H227" s="158"/>
      <c r="I227" s="157">
        <f>ROUND(E227*H227,2)</f>
        <v>0</v>
      </c>
      <c r="J227" s="158"/>
      <c r="K227" s="157">
        <f>ROUND(E227*J227,2)</f>
        <v>0</v>
      </c>
      <c r="L227" s="157">
        <v>21</v>
      </c>
      <c r="M227" s="157">
        <f>G227*(1+L227/100)</f>
        <v>0</v>
      </c>
      <c r="N227" s="156">
        <v>1</v>
      </c>
      <c r="O227" s="156">
        <f>ROUND(E227*N227,2)</f>
        <v>0.63</v>
      </c>
      <c r="P227" s="156">
        <v>0</v>
      </c>
      <c r="Q227" s="156">
        <f>ROUND(E227*P227,2)</f>
        <v>0</v>
      </c>
      <c r="R227" s="157" t="s">
        <v>254</v>
      </c>
      <c r="S227" s="157" t="s">
        <v>102</v>
      </c>
      <c r="T227" s="157" t="s">
        <v>102</v>
      </c>
      <c r="U227" s="157">
        <v>0</v>
      </c>
      <c r="V227" s="157">
        <f>ROUND(E227*U227,2)</f>
        <v>0</v>
      </c>
      <c r="W227" s="157"/>
      <c r="X227" s="157" t="s">
        <v>144</v>
      </c>
      <c r="Y227" s="157" t="s">
        <v>255</v>
      </c>
      <c r="Z227" s="147"/>
      <c r="AA227" s="147"/>
      <c r="AB227" s="147"/>
      <c r="AC227" s="147"/>
      <c r="AD227" s="147"/>
      <c r="AE227" s="147"/>
      <c r="AF227" s="147"/>
      <c r="AG227" s="147" t="s">
        <v>145</v>
      </c>
      <c r="AH227" s="147"/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2" x14ac:dyDescent="0.2">
      <c r="A228" s="154"/>
      <c r="B228" s="155"/>
      <c r="C228" s="188" t="s">
        <v>153</v>
      </c>
      <c r="D228" s="161"/>
      <c r="E228" s="162"/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107</v>
      </c>
      <c r="AH228" s="147"/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ht="33.75" outlineLevel="3" x14ac:dyDescent="0.2">
      <c r="A229" s="154"/>
      <c r="B229" s="155"/>
      <c r="C229" s="189" t="s">
        <v>260</v>
      </c>
      <c r="D229" s="161"/>
      <c r="E229" s="162">
        <v>250.63200000000001</v>
      </c>
      <c r="F229" s="157"/>
      <c r="G229" s="157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107</v>
      </c>
      <c r="AH229" s="147">
        <v>2</v>
      </c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ht="33.75" outlineLevel="3" x14ac:dyDescent="0.2">
      <c r="A230" s="154"/>
      <c r="B230" s="155"/>
      <c r="C230" s="189" t="s">
        <v>261</v>
      </c>
      <c r="D230" s="161"/>
      <c r="E230" s="162">
        <v>328.96800000000002</v>
      </c>
      <c r="F230" s="157"/>
      <c r="G230" s="157"/>
      <c r="H230" s="157"/>
      <c r="I230" s="157"/>
      <c r="J230" s="157"/>
      <c r="K230" s="157"/>
      <c r="L230" s="157"/>
      <c r="M230" s="157"/>
      <c r="N230" s="156"/>
      <c r="O230" s="156"/>
      <c r="P230" s="156"/>
      <c r="Q230" s="156"/>
      <c r="R230" s="157"/>
      <c r="S230" s="157"/>
      <c r="T230" s="157"/>
      <c r="U230" s="157"/>
      <c r="V230" s="157"/>
      <c r="W230" s="157"/>
      <c r="X230" s="157"/>
      <c r="Y230" s="157"/>
      <c r="Z230" s="147"/>
      <c r="AA230" s="147"/>
      <c r="AB230" s="147"/>
      <c r="AC230" s="147"/>
      <c r="AD230" s="147"/>
      <c r="AE230" s="147"/>
      <c r="AF230" s="147"/>
      <c r="AG230" s="147" t="s">
        <v>107</v>
      </c>
      <c r="AH230" s="147">
        <v>2</v>
      </c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3" x14ac:dyDescent="0.2">
      <c r="A231" s="154"/>
      <c r="B231" s="155"/>
      <c r="C231" s="188" t="s">
        <v>168</v>
      </c>
      <c r="D231" s="161"/>
      <c r="E231" s="162"/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107</v>
      </c>
      <c r="AH231" s="147"/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186" t="s">
        <v>262</v>
      </c>
      <c r="D232" s="159"/>
      <c r="E232" s="160">
        <v>0.62597000000000003</v>
      </c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107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1" x14ac:dyDescent="0.2">
      <c r="A233" s="172">
        <v>19</v>
      </c>
      <c r="B233" s="173" t="s">
        <v>263</v>
      </c>
      <c r="C233" s="185" t="s">
        <v>264</v>
      </c>
      <c r="D233" s="174" t="s">
        <v>116</v>
      </c>
      <c r="E233" s="175">
        <v>0.22605</v>
      </c>
      <c r="F233" s="176"/>
      <c r="G233" s="177">
        <f>ROUND(E233*F233,2)</f>
        <v>0</v>
      </c>
      <c r="H233" s="158"/>
      <c r="I233" s="157">
        <f>ROUND(E233*H233,2)</f>
        <v>0</v>
      </c>
      <c r="J233" s="158"/>
      <c r="K233" s="157">
        <f>ROUND(E233*J233,2)</f>
        <v>0</v>
      </c>
      <c r="L233" s="157">
        <v>21</v>
      </c>
      <c r="M233" s="157">
        <f>G233*(1+L233/100)</f>
        <v>0</v>
      </c>
      <c r="N233" s="156">
        <v>1</v>
      </c>
      <c r="O233" s="156">
        <f>ROUND(E233*N233,2)</f>
        <v>0.23</v>
      </c>
      <c r="P233" s="156">
        <v>0</v>
      </c>
      <c r="Q233" s="156">
        <f>ROUND(E233*P233,2)</f>
        <v>0</v>
      </c>
      <c r="R233" s="157" t="s">
        <v>254</v>
      </c>
      <c r="S233" s="157" t="s">
        <v>102</v>
      </c>
      <c r="T233" s="157" t="s">
        <v>102</v>
      </c>
      <c r="U233" s="157">
        <v>0</v>
      </c>
      <c r="V233" s="157">
        <f>ROUND(E233*U233,2)</f>
        <v>0</v>
      </c>
      <c r="W233" s="157"/>
      <c r="X233" s="157" t="s">
        <v>144</v>
      </c>
      <c r="Y233" s="157" t="s">
        <v>255</v>
      </c>
      <c r="Z233" s="147"/>
      <c r="AA233" s="147"/>
      <c r="AB233" s="147"/>
      <c r="AC233" s="147"/>
      <c r="AD233" s="147"/>
      <c r="AE233" s="147"/>
      <c r="AF233" s="147"/>
      <c r="AG233" s="147" t="s">
        <v>145</v>
      </c>
      <c r="AH233" s="147"/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2" x14ac:dyDescent="0.2">
      <c r="A234" s="154"/>
      <c r="B234" s="155"/>
      <c r="C234" s="188" t="s">
        <v>153</v>
      </c>
      <c r="D234" s="161"/>
      <c r="E234" s="162"/>
      <c r="F234" s="157"/>
      <c r="G234" s="157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7"/>
      <c r="AA234" s="147"/>
      <c r="AB234" s="147"/>
      <c r="AC234" s="147"/>
      <c r="AD234" s="147"/>
      <c r="AE234" s="147"/>
      <c r="AF234" s="147"/>
      <c r="AG234" s="147" t="s">
        <v>107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ht="22.5" outlineLevel="3" x14ac:dyDescent="0.2">
      <c r="A235" s="154"/>
      <c r="B235" s="155"/>
      <c r="C235" s="189" t="s">
        <v>265</v>
      </c>
      <c r="D235" s="161"/>
      <c r="E235" s="162">
        <v>209.304</v>
      </c>
      <c r="F235" s="157"/>
      <c r="G235" s="157"/>
      <c r="H235" s="157"/>
      <c r="I235" s="157"/>
      <c r="J235" s="157"/>
      <c r="K235" s="157"/>
      <c r="L235" s="157"/>
      <c r="M235" s="157"/>
      <c r="N235" s="156"/>
      <c r="O235" s="156"/>
      <c r="P235" s="156"/>
      <c r="Q235" s="156"/>
      <c r="R235" s="157"/>
      <c r="S235" s="157"/>
      <c r="T235" s="157"/>
      <c r="U235" s="157"/>
      <c r="V235" s="157"/>
      <c r="W235" s="157"/>
      <c r="X235" s="157"/>
      <c r="Y235" s="157"/>
      <c r="Z235" s="147"/>
      <c r="AA235" s="147"/>
      <c r="AB235" s="147"/>
      <c r="AC235" s="147"/>
      <c r="AD235" s="147"/>
      <c r="AE235" s="147"/>
      <c r="AF235" s="147"/>
      <c r="AG235" s="147" t="s">
        <v>107</v>
      </c>
      <c r="AH235" s="147">
        <v>2</v>
      </c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</row>
    <row r="236" spans="1:60" outlineLevel="3" x14ac:dyDescent="0.2">
      <c r="A236" s="154"/>
      <c r="B236" s="155"/>
      <c r="C236" s="188" t="s">
        <v>168</v>
      </c>
      <c r="D236" s="161"/>
      <c r="E236" s="162"/>
      <c r="F236" s="157"/>
      <c r="G236" s="157"/>
      <c r="H236" s="157"/>
      <c r="I236" s="157"/>
      <c r="J236" s="157"/>
      <c r="K236" s="157"/>
      <c r="L236" s="157"/>
      <c r="M236" s="157"/>
      <c r="N236" s="156"/>
      <c r="O236" s="156"/>
      <c r="P236" s="156"/>
      <c r="Q236" s="156"/>
      <c r="R236" s="157"/>
      <c r="S236" s="157"/>
      <c r="T236" s="157"/>
      <c r="U236" s="157"/>
      <c r="V236" s="157"/>
      <c r="W236" s="157"/>
      <c r="X236" s="157"/>
      <c r="Y236" s="157"/>
      <c r="Z236" s="147"/>
      <c r="AA236" s="147"/>
      <c r="AB236" s="147"/>
      <c r="AC236" s="147"/>
      <c r="AD236" s="147"/>
      <c r="AE236" s="147"/>
      <c r="AF236" s="147"/>
      <c r="AG236" s="147" t="s">
        <v>107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3" x14ac:dyDescent="0.2">
      <c r="A237" s="154"/>
      <c r="B237" s="155"/>
      <c r="C237" s="186" t="s">
        <v>266</v>
      </c>
      <c r="D237" s="159"/>
      <c r="E237" s="160">
        <v>0.22605</v>
      </c>
      <c r="F237" s="157"/>
      <c r="G237" s="157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7"/>
      <c r="AA237" s="147"/>
      <c r="AB237" s="147"/>
      <c r="AC237" s="147"/>
      <c r="AD237" s="147"/>
      <c r="AE237" s="147"/>
      <c r="AF237" s="147"/>
      <c r="AG237" s="147" t="s">
        <v>107</v>
      </c>
      <c r="AH237" s="147">
        <v>0</v>
      </c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1" x14ac:dyDescent="0.2">
      <c r="A238" s="172">
        <v>20</v>
      </c>
      <c r="B238" s="173" t="s">
        <v>267</v>
      </c>
      <c r="C238" s="185" t="s">
        <v>268</v>
      </c>
      <c r="D238" s="174" t="s">
        <v>151</v>
      </c>
      <c r="E238" s="175">
        <v>110</v>
      </c>
      <c r="F238" s="176"/>
      <c r="G238" s="177">
        <f>ROUND(E238*F238,2)</f>
        <v>0</v>
      </c>
      <c r="H238" s="158"/>
      <c r="I238" s="157">
        <f>ROUND(E238*H238,2)</f>
        <v>0</v>
      </c>
      <c r="J238" s="158"/>
      <c r="K238" s="157">
        <f>ROUND(E238*J238,2)</f>
        <v>0</v>
      </c>
      <c r="L238" s="157">
        <v>21</v>
      </c>
      <c r="M238" s="157">
        <f>G238*(1+L238/100)</f>
        <v>0</v>
      </c>
      <c r="N238" s="156">
        <v>1E-3</v>
      </c>
      <c r="O238" s="156">
        <f>ROUND(E238*N238,2)</f>
        <v>0.11</v>
      </c>
      <c r="P238" s="156">
        <v>0</v>
      </c>
      <c r="Q238" s="156">
        <f>ROUND(E238*P238,2)</f>
        <v>0</v>
      </c>
      <c r="R238" s="157" t="s">
        <v>254</v>
      </c>
      <c r="S238" s="157" t="s">
        <v>102</v>
      </c>
      <c r="T238" s="157" t="s">
        <v>102</v>
      </c>
      <c r="U238" s="157">
        <v>0</v>
      </c>
      <c r="V238" s="157">
        <f>ROUND(E238*U238,2)</f>
        <v>0</v>
      </c>
      <c r="W238" s="157"/>
      <c r="X238" s="157" t="s">
        <v>144</v>
      </c>
      <c r="Y238" s="157" t="s">
        <v>104</v>
      </c>
      <c r="Z238" s="147"/>
      <c r="AA238" s="147"/>
      <c r="AB238" s="147"/>
      <c r="AC238" s="147"/>
      <c r="AD238" s="147"/>
      <c r="AE238" s="147"/>
      <c r="AF238" s="147"/>
      <c r="AG238" s="147" t="s">
        <v>145</v>
      </c>
      <c r="AH238" s="147"/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ht="22.5" outlineLevel="2" x14ac:dyDescent="0.2">
      <c r="A239" s="154"/>
      <c r="B239" s="155"/>
      <c r="C239" s="186" t="s">
        <v>269</v>
      </c>
      <c r="D239" s="159"/>
      <c r="E239" s="160">
        <v>110</v>
      </c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107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1" x14ac:dyDescent="0.2">
      <c r="A240" s="172">
        <v>21</v>
      </c>
      <c r="B240" s="173" t="s">
        <v>270</v>
      </c>
      <c r="C240" s="185" t="s">
        <v>271</v>
      </c>
      <c r="D240" s="174" t="s">
        <v>151</v>
      </c>
      <c r="E240" s="175">
        <v>785.87656000000004</v>
      </c>
      <c r="F240" s="176"/>
      <c r="G240" s="177">
        <f>ROUND(E240*F240,2)</f>
        <v>0</v>
      </c>
      <c r="H240" s="158"/>
      <c r="I240" s="157">
        <f>ROUND(E240*H240,2)</f>
        <v>0</v>
      </c>
      <c r="J240" s="158"/>
      <c r="K240" s="157">
        <f>ROUND(E240*J240,2)</f>
        <v>0</v>
      </c>
      <c r="L240" s="157">
        <v>21</v>
      </c>
      <c r="M240" s="157">
        <f>G240*(1+L240/100)</f>
        <v>0</v>
      </c>
      <c r="N240" s="156">
        <v>1E-3</v>
      </c>
      <c r="O240" s="156">
        <f>ROUND(E240*N240,2)</f>
        <v>0.79</v>
      </c>
      <c r="P240" s="156">
        <v>0</v>
      </c>
      <c r="Q240" s="156">
        <f>ROUND(E240*P240,2)</f>
        <v>0</v>
      </c>
      <c r="R240" s="157" t="s">
        <v>254</v>
      </c>
      <c r="S240" s="157" t="s">
        <v>102</v>
      </c>
      <c r="T240" s="157" t="s">
        <v>102</v>
      </c>
      <c r="U240" s="157">
        <v>0</v>
      </c>
      <c r="V240" s="157">
        <f>ROUND(E240*U240,2)</f>
        <v>0</v>
      </c>
      <c r="W240" s="157"/>
      <c r="X240" s="157" t="s">
        <v>144</v>
      </c>
      <c r="Y240" s="157" t="s">
        <v>104</v>
      </c>
      <c r="Z240" s="147"/>
      <c r="AA240" s="147"/>
      <c r="AB240" s="147"/>
      <c r="AC240" s="147"/>
      <c r="AD240" s="147"/>
      <c r="AE240" s="147"/>
      <c r="AF240" s="147"/>
      <c r="AG240" s="147" t="s">
        <v>145</v>
      </c>
      <c r="AH240" s="147"/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ht="22.5" outlineLevel="2" x14ac:dyDescent="0.2">
      <c r="A241" s="154"/>
      <c r="B241" s="155"/>
      <c r="C241" s="186" t="s">
        <v>272</v>
      </c>
      <c r="D241" s="159"/>
      <c r="E241" s="160">
        <v>3590.5485600000002</v>
      </c>
      <c r="F241" s="157"/>
      <c r="G241" s="157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107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ht="22.5" outlineLevel="3" x14ac:dyDescent="0.2">
      <c r="A242" s="154"/>
      <c r="B242" s="155"/>
      <c r="C242" s="186" t="s">
        <v>273</v>
      </c>
      <c r="D242" s="159"/>
      <c r="E242" s="160">
        <v>-2804.672</v>
      </c>
      <c r="F242" s="157"/>
      <c r="G242" s="157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107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ht="22.5" outlineLevel="1" x14ac:dyDescent="0.2">
      <c r="A243" s="172">
        <v>22</v>
      </c>
      <c r="B243" s="173" t="s">
        <v>274</v>
      </c>
      <c r="C243" s="185" t="s">
        <v>275</v>
      </c>
      <c r="D243" s="174" t="s">
        <v>151</v>
      </c>
      <c r="E243" s="175">
        <v>1855.8720000000001</v>
      </c>
      <c r="F243" s="176"/>
      <c r="G243" s="177">
        <f>ROUND(E243*F243,2)</f>
        <v>0</v>
      </c>
      <c r="H243" s="158"/>
      <c r="I243" s="157">
        <f>ROUND(E243*H243,2)</f>
        <v>0</v>
      </c>
      <c r="J243" s="158"/>
      <c r="K243" s="157">
        <f>ROUND(E243*J243,2)</f>
        <v>0</v>
      </c>
      <c r="L243" s="157">
        <v>21</v>
      </c>
      <c r="M243" s="157">
        <f>G243*(1+L243/100)</f>
        <v>0</v>
      </c>
      <c r="N243" s="156">
        <v>1E-3</v>
      </c>
      <c r="O243" s="156">
        <f>ROUND(E243*N243,2)</f>
        <v>1.86</v>
      </c>
      <c r="P243" s="156">
        <v>0</v>
      </c>
      <c r="Q243" s="156">
        <f>ROUND(E243*P243,2)</f>
        <v>0</v>
      </c>
      <c r="R243" s="157"/>
      <c r="S243" s="157" t="s">
        <v>122</v>
      </c>
      <c r="T243" s="157" t="s">
        <v>123</v>
      </c>
      <c r="U243" s="157">
        <v>0</v>
      </c>
      <c r="V243" s="157">
        <f>ROUND(E243*U243,2)</f>
        <v>0</v>
      </c>
      <c r="W243" s="157"/>
      <c r="X243" s="157" t="s">
        <v>144</v>
      </c>
      <c r="Y243" s="157" t="s">
        <v>104</v>
      </c>
      <c r="Z243" s="147"/>
      <c r="AA243" s="147"/>
      <c r="AB243" s="147"/>
      <c r="AC243" s="147"/>
      <c r="AD243" s="147"/>
      <c r="AE243" s="147"/>
      <c r="AF243" s="147"/>
      <c r="AG243" s="147" t="s">
        <v>145</v>
      </c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outlineLevel="2" x14ac:dyDescent="0.2">
      <c r="A244" s="154"/>
      <c r="B244" s="155"/>
      <c r="C244" s="186" t="s">
        <v>276</v>
      </c>
      <c r="D244" s="159"/>
      <c r="E244" s="160"/>
      <c r="F244" s="157"/>
      <c r="G244" s="157"/>
      <c r="H244" s="157"/>
      <c r="I244" s="157"/>
      <c r="J244" s="157"/>
      <c r="K244" s="157"/>
      <c r="L244" s="157"/>
      <c r="M244" s="157"/>
      <c r="N244" s="156"/>
      <c r="O244" s="156"/>
      <c r="P244" s="156"/>
      <c r="Q244" s="156"/>
      <c r="R244" s="157"/>
      <c r="S244" s="157"/>
      <c r="T244" s="157"/>
      <c r="U244" s="157"/>
      <c r="V244" s="157"/>
      <c r="W244" s="157"/>
      <c r="X244" s="157"/>
      <c r="Y244" s="157"/>
      <c r="Z244" s="147"/>
      <c r="AA244" s="147"/>
      <c r="AB244" s="147"/>
      <c r="AC244" s="147"/>
      <c r="AD244" s="147"/>
      <c r="AE244" s="147"/>
      <c r="AF244" s="147"/>
      <c r="AG244" s="147" t="s">
        <v>107</v>
      </c>
      <c r="AH244" s="147">
        <v>0</v>
      </c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3" x14ac:dyDescent="0.2">
      <c r="A245" s="154"/>
      <c r="B245" s="155"/>
      <c r="C245" s="188" t="s">
        <v>153</v>
      </c>
      <c r="D245" s="161"/>
      <c r="E245" s="162"/>
      <c r="F245" s="157"/>
      <c r="G245" s="157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7"/>
      <c r="AA245" s="147"/>
      <c r="AB245" s="147"/>
      <c r="AC245" s="147"/>
      <c r="AD245" s="147"/>
      <c r="AE245" s="147"/>
      <c r="AF245" s="147"/>
      <c r="AG245" s="147" t="s">
        <v>107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3" x14ac:dyDescent="0.2">
      <c r="A246" s="154"/>
      <c r="B246" s="155"/>
      <c r="C246" s="189" t="s">
        <v>277</v>
      </c>
      <c r="D246" s="161"/>
      <c r="E246" s="162">
        <v>461.4</v>
      </c>
      <c r="F246" s="157"/>
      <c r="G246" s="157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107</v>
      </c>
      <c r="AH246" s="147">
        <v>2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3" x14ac:dyDescent="0.2">
      <c r="A247" s="154"/>
      <c r="B247" s="155"/>
      <c r="C247" s="189" t="s">
        <v>278</v>
      </c>
      <c r="D247" s="161"/>
      <c r="E247" s="162">
        <v>352.2</v>
      </c>
      <c r="F247" s="157"/>
      <c r="G247" s="157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7"/>
      <c r="AA247" s="147"/>
      <c r="AB247" s="147"/>
      <c r="AC247" s="147"/>
      <c r="AD247" s="147"/>
      <c r="AE247" s="147"/>
      <c r="AF247" s="147"/>
      <c r="AG247" s="147" t="s">
        <v>107</v>
      </c>
      <c r="AH247" s="147">
        <v>2</v>
      </c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outlineLevel="3" x14ac:dyDescent="0.2">
      <c r="A248" s="154"/>
      <c r="B248" s="155"/>
      <c r="C248" s="189" t="s">
        <v>279</v>
      </c>
      <c r="D248" s="161"/>
      <c r="E248" s="162">
        <v>384.6</v>
      </c>
      <c r="F248" s="157"/>
      <c r="G248" s="157"/>
      <c r="H248" s="157"/>
      <c r="I248" s="157"/>
      <c r="J248" s="157"/>
      <c r="K248" s="157"/>
      <c r="L248" s="157"/>
      <c r="M248" s="157"/>
      <c r="N248" s="156"/>
      <c r="O248" s="156"/>
      <c r="P248" s="156"/>
      <c r="Q248" s="156"/>
      <c r="R248" s="157"/>
      <c r="S248" s="157"/>
      <c r="T248" s="157"/>
      <c r="U248" s="157"/>
      <c r="V248" s="157"/>
      <c r="W248" s="157"/>
      <c r="X248" s="157"/>
      <c r="Y248" s="157"/>
      <c r="Z248" s="147"/>
      <c r="AA248" s="147"/>
      <c r="AB248" s="147"/>
      <c r="AC248" s="147"/>
      <c r="AD248" s="147"/>
      <c r="AE248" s="147"/>
      <c r="AF248" s="147"/>
      <c r="AG248" s="147" t="s">
        <v>107</v>
      </c>
      <c r="AH248" s="147">
        <v>2</v>
      </c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3" x14ac:dyDescent="0.2">
      <c r="A249" s="154"/>
      <c r="B249" s="155"/>
      <c r="C249" s="189" t="s">
        <v>280</v>
      </c>
      <c r="D249" s="161"/>
      <c r="E249" s="162">
        <v>336</v>
      </c>
      <c r="F249" s="157"/>
      <c r="G249" s="157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7"/>
      <c r="AA249" s="147"/>
      <c r="AB249" s="147"/>
      <c r="AC249" s="147"/>
      <c r="AD249" s="147"/>
      <c r="AE249" s="147"/>
      <c r="AF249" s="147"/>
      <c r="AG249" s="147" t="s">
        <v>107</v>
      </c>
      <c r="AH249" s="147">
        <v>2</v>
      </c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3" x14ac:dyDescent="0.2">
      <c r="A250" s="154"/>
      <c r="B250" s="155"/>
      <c r="C250" s="189" t="s">
        <v>281</v>
      </c>
      <c r="D250" s="161"/>
      <c r="E250" s="162">
        <v>184.2</v>
      </c>
      <c r="F250" s="157"/>
      <c r="G250" s="157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57"/>
      <c r="Z250" s="147"/>
      <c r="AA250" s="147"/>
      <c r="AB250" s="147"/>
      <c r="AC250" s="147"/>
      <c r="AD250" s="147"/>
      <c r="AE250" s="147"/>
      <c r="AF250" s="147"/>
      <c r="AG250" s="147" t="s">
        <v>107</v>
      </c>
      <c r="AH250" s="147">
        <v>2</v>
      </c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188" t="s">
        <v>168</v>
      </c>
      <c r="D251" s="161"/>
      <c r="E251" s="162"/>
      <c r="F251" s="157"/>
      <c r="G251" s="157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107</v>
      </c>
      <c r="AH251" s="147"/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186" t="s">
        <v>282</v>
      </c>
      <c r="D252" s="159"/>
      <c r="E252" s="160">
        <v>1855.8720000000001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107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1" x14ac:dyDescent="0.2">
      <c r="A253" s="178">
        <v>23</v>
      </c>
      <c r="B253" s="179" t="s">
        <v>283</v>
      </c>
      <c r="C253" s="187" t="s">
        <v>284</v>
      </c>
      <c r="D253" s="180" t="s">
        <v>116</v>
      </c>
      <c r="E253" s="181">
        <v>3.9039100000000002</v>
      </c>
      <c r="F253" s="182"/>
      <c r="G253" s="183">
        <f>ROUND(E253*F253,2)</f>
        <v>0</v>
      </c>
      <c r="H253" s="158"/>
      <c r="I253" s="157">
        <f>ROUND(E253*H253,2)</f>
        <v>0</v>
      </c>
      <c r="J253" s="158"/>
      <c r="K253" s="157">
        <f>ROUND(E253*J253,2)</f>
        <v>0</v>
      </c>
      <c r="L253" s="157">
        <v>21</v>
      </c>
      <c r="M253" s="157">
        <f>G253*(1+L253/100)</f>
        <v>0</v>
      </c>
      <c r="N253" s="156">
        <v>0</v>
      </c>
      <c r="O253" s="156">
        <f>ROUND(E253*N253,2)</f>
        <v>0</v>
      </c>
      <c r="P253" s="156">
        <v>0</v>
      </c>
      <c r="Q253" s="156">
        <f>ROUND(E253*P253,2)</f>
        <v>0</v>
      </c>
      <c r="R253" s="157"/>
      <c r="S253" s="157" t="s">
        <v>102</v>
      </c>
      <c r="T253" s="157" t="s">
        <v>102</v>
      </c>
      <c r="U253" s="157">
        <v>3.036</v>
      </c>
      <c r="V253" s="157">
        <f>ROUND(E253*U253,2)</f>
        <v>11.85</v>
      </c>
      <c r="W253" s="157"/>
      <c r="X253" s="157" t="s">
        <v>117</v>
      </c>
      <c r="Y253" s="157" t="s">
        <v>104</v>
      </c>
      <c r="Z253" s="147"/>
      <c r="AA253" s="147"/>
      <c r="AB253" s="147"/>
      <c r="AC253" s="147"/>
      <c r="AD253" s="147"/>
      <c r="AE253" s="147"/>
      <c r="AF253" s="147"/>
      <c r="AG253" s="147" t="s">
        <v>118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ht="45" outlineLevel="1" x14ac:dyDescent="0.2">
      <c r="A254" s="172">
        <v>24</v>
      </c>
      <c r="B254" s="173" t="s">
        <v>285</v>
      </c>
      <c r="C254" s="185" t="s">
        <v>286</v>
      </c>
      <c r="D254" s="174" t="s">
        <v>116</v>
      </c>
      <c r="E254" s="175">
        <v>3.3239999999999998</v>
      </c>
      <c r="F254" s="176"/>
      <c r="G254" s="177">
        <f>ROUND(E254*F254,2)</f>
        <v>0</v>
      </c>
      <c r="H254" s="158"/>
      <c r="I254" s="157">
        <f>ROUND(E254*H254,2)</f>
        <v>0</v>
      </c>
      <c r="J254" s="158"/>
      <c r="K254" s="157">
        <f>ROUND(E254*J254,2)</f>
        <v>0</v>
      </c>
      <c r="L254" s="157">
        <v>21</v>
      </c>
      <c r="M254" s="157">
        <f>G254*(1+L254/100)</f>
        <v>0</v>
      </c>
      <c r="N254" s="156">
        <v>0</v>
      </c>
      <c r="O254" s="156">
        <f>ROUND(E254*N254,2)</f>
        <v>0</v>
      </c>
      <c r="P254" s="156">
        <v>0</v>
      </c>
      <c r="Q254" s="156">
        <f>ROUND(E254*P254,2)</f>
        <v>0</v>
      </c>
      <c r="R254" s="157"/>
      <c r="S254" s="157" t="s">
        <v>122</v>
      </c>
      <c r="T254" s="157" t="s">
        <v>123</v>
      </c>
      <c r="U254" s="157">
        <v>3.01</v>
      </c>
      <c r="V254" s="157">
        <f>ROUND(E254*U254,2)</f>
        <v>10.01</v>
      </c>
      <c r="W254" s="157"/>
      <c r="X254" s="157" t="s">
        <v>103</v>
      </c>
      <c r="Y254" s="157" t="s">
        <v>104</v>
      </c>
      <c r="Z254" s="147"/>
      <c r="AA254" s="147"/>
      <c r="AB254" s="147"/>
      <c r="AC254" s="147"/>
      <c r="AD254" s="147"/>
      <c r="AE254" s="147"/>
      <c r="AF254" s="147"/>
      <c r="AG254" s="147" t="s">
        <v>105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2" x14ac:dyDescent="0.2">
      <c r="A255" s="154"/>
      <c r="B255" s="155"/>
      <c r="C255" s="186" t="s">
        <v>287</v>
      </c>
      <c r="D255" s="159"/>
      <c r="E255" s="160">
        <v>3.3239999999999998</v>
      </c>
      <c r="F255" s="157"/>
      <c r="G255" s="157"/>
      <c r="H255" s="157"/>
      <c r="I255" s="157"/>
      <c r="J255" s="157"/>
      <c r="K255" s="157"/>
      <c r="L255" s="157"/>
      <c r="M255" s="157"/>
      <c r="N255" s="156"/>
      <c r="O255" s="156"/>
      <c r="P255" s="156"/>
      <c r="Q255" s="156"/>
      <c r="R255" s="157"/>
      <c r="S255" s="157"/>
      <c r="T255" s="157"/>
      <c r="U255" s="157"/>
      <c r="V255" s="157"/>
      <c r="W255" s="157"/>
      <c r="X255" s="157"/>
      <c r="Y255" s="157"/>
      <c r="Z255" s="147"/>
      <c r="AA255" s="147"/>
      <c r="AB255" s="147"/>
      <c r="AC255" s="147"/>
      <c r="AD255" s="147"/>
      <c r="AE255" s="147"/>
      <c r="AF255" s="147"/>
      <c r="AG255" s="147" t="s">
        <v>107</v>
      </c>
      <c r="AH255" s="147">
        <v>0</v>
      </c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x14ac:dyDescent="0.2">
      <c r="A256" s="165" t="s">
        <v>97</v>
      </c>
      <c r="B256" s="166" t="s">
        <v>64</v>
      </c>
      <c r="C256" s="184" t="s">
        <v>65</v>
      </c>
      <c r="D256" s="167"/>
      <c r="E256" s="168"/>
      <c r="F256" s="169"/>
      <c r="G256" s="170">
        <f>SUMIF(AG257:AG266,"&lt;&gt;NOR",G257:G266)</f>
        <v>0</v>
      </c>
      <c r="H256" s="164"/>
      <c r="I256" s="164">
        <f>SUM(I257:I266)</f>
        <v>0</v>
      </c>
      <c r="J256" s="164"/>
      <c r="K256" s="164">
        <f>SUM(K257:K266)</f>
        <v>0</v>
      </c>
      <c r="L256" s="164"/>
      <c r="M256" s="164">
        <f>SUM(M257:M266)</f>
        <v>0</v>
      </c>
      <c r="N256" s="163"/>
      <c r="O256" s="163">
        <f>SUM(O257:O266)</f>
        <v>0.08</v>
      </c>
      <c r="P256" s="163"/>
      <c r="Q256" s="163">
        <f>SUM(Q257:Q266)</f>
        <v>0</v>
      </c>
      <c r="R256" s="164"/>
      <c r="S256" s="164"/>
      <c r="T256" s="164"/>
      <c r="U256" s="164"/>
      <c r="V256" s="164">
        <f>SUM(V257:V266)</f>
        <v>72.78</v>
      </c>
      <c r="W256" s="164"/>
      <c r="X256" s="164"/>
      <c r="Y256" s="164"/>
      <c r="AG256" t="s">
        <v>98</v>
      </c>
    </row>
    <row r="257" spans="1:60" ht="22.5" outlineLevel="1" x14ac:dyDescent="0.2">
      <c r="A257" s="172">
        <v>25</v>
      </c>
      <c r="B257" s="173" t="s">
        <v>288</v>
      </c>
      <c r="C257" s="185" t="s">
        <v>289</v>
      </c>
      <c r="D257" s="174" t="s">
        <v>101</v>
      </c>
      <c r="E257" s="175">
        <v>242.61467999999999</v>
      </c>
      <c r="F257" s="176"/>
      <c r="G257" s="177">
        <f>ROUND(E257*F257,2)</f>
        <v>0</v>
      </c>
      <c r="H257" s="158"/>
      <c r="I257" s="157">
        <f>ROUND(E257*H257,2)</f>
        <v>0</v>
      </c>
      <c r="J257" s="158"/>
      <c r="K257" s="157">
        <f>ROUND(E257*J257,2)</f>
        <v>0</v>
      </c>
      <c r="L257" s="157">
        <v>21</v>
      </c>
      <c r="M257" s="157">
        <f>G257*(1+L257/100)</f>
        <v>0</v>
      </c>
      <c r="N257" s="156">
        <v>3.2000000000000003E-4</v>
      </c>
      <c r="O257" s="156">
        <f>ROUND(E257*N257,2)</f>
        <v>0.08</v>
      </c>
      <c r="P257" s="156">
        <v>0</v>
      </c>
      <c r="Q257" s="156">
        <f>ROUND(E257*P257,2)</f>
        <v>0</v>
      </c>
      <c r="R257" s="157"/>
      <c r="S257" s="157" t="s">
        <v>122</v>
      </c>
      <c r="T257" s="157" t="s">
        <v>123</v>
      </c>
      <c r="U257" s="157">
        <v>0.3</v>
      </c>
      <c r="V257" s="157">
        <f>ROUND(E257*U257,2)</f>
        <v>72.78</v>
      </c>
      <c r="W257" s="157"/>
      <c r="X257" s="157" t="s">
        <v>103</v>
      </c>
      <c r="Y257" s="157" t="s">
        <v>104</v>
      </c>
      <c r="Z257" s="147"/>
      <c r="AA257" s="147"/>
      <c r="AB257" s="147"/>
      <c r="AC257" s="147"/>
      <c r="AD257" s="147"/>
      <c r="AE257" s="147"/>
      <c r="AF257" s="147"/>
      <c r="AG257" s="147" t="s">
        <v>105</v>
      </c>
      <c r="AH257" s="147"/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2" x14ac:dyDescent="0.2">
      <c r="A258" s="154"/>
      <c r="B258" s="155"/>
      <c r="C258" s="186" t="s">
        <v>290</v>
      </c>
      <c r="D258" s="159"/>
      <c r="E258" s="160"/>
      <c r="F258" s="157"/>
      <c r="G258" s="157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107</v>
      </c>
      <c r="AH258" s="147">
        <v>0</v>
      </c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3" x14ac:dyDescent="0.2">
      <c r="A259" s="154"/>
      <c r="B259" s="155"/>
      <c r="C259" s="188" t="s">
        <v>153</v>
      </c>
      <c r="D259" s="161"/>
      <c r="E259" s="162"/>
      <c r="F259" s="157"/>
      <c r="G259" s="157"/>
      <c r="H259" s="157"/>
      <c r="I259" s="157"/>
      <c r="J259" s="157"/>
      <c r="K259" s="157"/>
      <c r="L259" s="157"/>
      <c r="M259" s="157"/>
      <c r="N259" s="156"/>
      <c r="O259" s="156"/>
      <c r="P259" s="156"/>
      <c r="Q259" s="156"/>
      <c r="R259" s="157"/>
      <c r="S259" s="157"/>
      <c r="T259" s="157"/>
      <c r="U259" s="157"/>
      <c r="V259" s="157"/>
      <c r="W259" s="157"/>
      <c r="X259" s="157"/>
      <c r="Y259" s="157"/>
      <c r="Z259" s="147"/>
      <c r="AA259" s="147"/>
      <c r="AB259" s="147"/>
      <c r="AC259" s="147"/>
      <c r="AD259" s="147"/>
      <c r="AE259" s="147"/>
      <c r="AF259" s="147"/>
      <c r="AG259" s="147" t="s">
        <v>107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ht="33.75" outlineLevel="3" x14ac:dyDescent="0.2">
      <c r="A260" s="154"/>
      <c r="B260" s="155"/>
      <c r="C260" s="189" t="s">
        <v>291</v>
      </c>
      <c r="D260" s="161"/>
      <c r="E260" s="162">
        <v>57.465600000000002</v>
      </c>
      <c r="F260" s="157"/>
      <c r="G260" s="157"/>
      <c r="H260" s="157"/>
      <c r="I260" s="157"/>
      <c r="J260" s="157"/>
      <c r="K260" s="157"/>
      <c r="L260" s="157"/>
      <c r="M260" s="157"/>
      <c r="N260" s="156"/>
      <c r="O260" s="156"/>
      <c r="P260" s="156"/>
      <c r="Q260" s="156"/>
      <c r="R260" s="157"/>
      <c r="S260" s="157"/>
      <c r="T260" s="157"/>
      <c r="U260" s="157"/>
      <c r="V260" s="157"/>
      <c r="W260" s="157"/>
      <c r="X260" s="157"/>
      <c r="Y260" s="157"/>
      <c r="Z260" s="147"/>
      <c r="AA260" s="147"/>
      <c r="AB260" s="147"/>
      <c r="AC260" s="147"/>
      <c r="AD260" s="147"/>
      <c r="AE260" s="147"/>
      <c r="AF260" s="147"/>
      <c r="AG260" s="147" t="s">
        <v>107</v>
      </c>
      <c r="AH260" s="147">
        <v>2</v>
      </c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3" x14ac:dyDescent="0.2">
      <c r="A261" s="154"/>
      <c r="B261" s="155"/>
      <c r="C261" s="189" t="s">
        <v>292</v>
      </c>
      <c r="D261" s="161"/>
      <c r="E261" s="162">
        <v>45.651600000000002</v>
      </c>
      <c r="F261" s="157"/>
      <c r="G261" s="157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107</v>
      </c>
      <c r="AH261" s="147">
        <v>2</v>
      </c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3" x14ac:dyDescent="0.2">
      <c r="A262" s="154"/>
      <c r="B262" s="155"/>
      <c r="C262" s="189" t="s">
        <v>293</v>
      </c>
      <c r="D262" s="161"/>
      <c r="E262" s="162">
        <v>43.099200000000003</v>
      </c>
      <c r="F262" s="157"/>
      <c r="G262" s="157"/>
      <c r="H262" s="157"/>
      <c r="I262" s="157"/>
      <c r="J262" s="157"/>
      <c r="K262" s="157"/>
      <c r="L262" s="157"/>
      <c r="M262" s="157"/>
      <c r="N262" s="156"/>
      <c r="O262" s="156"/>
      <c r="P262" s="156"/>
      <c r="Q262" s="156"/>
      <c r="R262" s="157"/>
      <c r="S262" s="157"/>
      <c r="T262" s="157"/>
      <c r="U262" s="157"/>
      <c r="V262" s="157"/>
      <c r="W262" s="157"/>
      <c r="X262" s="157"/>
      <c r="Y262" s="157"/>
      <c r="Z262" s="147"/>
      <c r="AA262" s="147"/>
      <c r="AB262" s="147"/>
      <c r="AC262" s="147"/>
      <c r="AD262" s="147"/>
      <c r="AE262" s="147"/>
      <c r="AF262" s="147"/>
      <c r="AG262" s="147" t="s">
        <v>107</v>
      </c>
      <c r="AH262" s="147">
        <v>2</v>
      </c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3" x14ac:dyDescent="0.2">
      <c r="A263" s="154"/>
      <c r="B263" s="155"/>
      <c r="C263" s="189" t="s">
        <v>294</v>
      </c>
      <c r="D263" s="161"/>
      <c r="E263" s="162">
        <v>40.550400000000003</v>
      </c>
      <c r="F263" s="157"/>
      <c r="G263" s="157"/>
      <c r="H263" s="157"/>
      <c r="I263" s="157"/>
      <c r="J263" s="157"/>
      <c r="K263" s="157"/>
      <c r="L263" s="157"/>
      <c r="M263" s="157"/>
      <c r="N263" s="156"/>
      <c r="O263" s="156"/>
      <c r="P263" s="156"/>
      <c r="Q263" s="156"/>
      <c r="R263" s="157"/>
      <c r="S263" s="157"/>
      <c r="T263" s="157"/>
      <c r="U263" s="157"/>
      <c r="V263" s="157"/>
      <c r="W263" s="157"/>
      <c r="X263" s="157"/>
      <c r="Y263" s="157"/>
      <c r="Z263" s="147"/>
      <c r="AA263" s="147"/>
      <c r="AB263" s="147"/>
      <c r="AC263" s="147"/>
      <c r="AD263" s="147"/>
      <c r="AE263" s="147"/>
      <c r="AF263" s="147"/>
      <c r="AG263" s="147" t="s">
        <v>107</v>
      </c>
      <c r="AH263" s="147">
        <v>2</v>
      </c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3" x14ac:dyDescent="0.2">
      <c r="A264" s="154"/>
      <c r="B264" s="155"/>
      <c r="C264" s="189" t="s">
        <v>295</v>
      </c>
      <c r="D264" s="161"/>
      <c r="E264" s="162">
        <v>33.792000000000002</v>
      </c>
      <c r="F264" s="157"/>
      <c r="G264" s="157"/>
      <c r="H264" s="157"/>
      <c r="I264" s="157"/>
      <c r="J264" s="157"/>
      <c r="K264" s="157"/>
      <c r="L264" s="157"/>
      <c r="M264" s="157"/>
      <c r="N264" s="156"/>
      <c r="O264" s="156"/>
      <c r="P264" s="156"/>
      <c r="Q264" s="156"/>
      <c r="R264" s="157"/>
      <c r="S264" s="157"/>
      <c r="T264" s="157"/>
      <c r="U264" s="157"/>
      <c r="V264" s="157"/>
      <c r="W264" s="157"/>
      <c r="X264" s="157"/>
      <c r="Y264" s="157"/>
      <c r="Z264" s="147"/>
      <c r="AA264" s="147"/>
      <c r="AB264" s="147"/>
      <c r="AC264" s="147"/>
      <c r="AD264" s="147"/>
      <c r="AE264" s="147"/>
      <c r="AF264" s="147"/>
      <c r="AG264" s="147" t="s">
        <v>107</v>
      </c>
      <c r="AH264" s="147">
        <v>2</v>
      </c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outlineLevel="3" x14ac:dyDescent="0.2">
      <c r="A265" s="154"/>
      <c r="B265" s="155"/>
      <c r="C265" s="188" t="s">
        <v>168</v>
      </c>
      <c r="D265" s="161"/>
      <c r="E265" s="162"/>
      <c r="F265" s="157"/>
      <c r="G265" s="157"/>
      <c r="H265" s="157"/>
      <c r="I265" s="157"/>
      <c r="J265" s="157"/>
      <c r="K265" s="157"/>
      <c r="L265" s="157"/>
      <c r="M265" s="157"/>
      <c r="N265" s="156"/>
      <c r="O265" s="156"/>
      <c r="P265" s="156"/>
      <c r="Q265" s="156"/>
      <c r="R265" s="157"/>
      <c r="S265" s="157"/>
      <c r="T265" s="157"/>
      <c r="U265" s="157"/>
      <c r="V265" s="157"/>
      <c r="W265" s="157"/>
      <c r="X265" s="157"/>
      <c r="Y265" s="157"/>
      <c r="Z265" s="147"/>
      <c r="AA265" s="147"/>
      <c r="AB265" s="147"/>
      <c r="AC265" s="147"/>
      <c r="AD265" s="147"/>
      <c r="AE265" s="147"/>
      <c r="AF265" s="147"/>
      <c r="AG265" s="147" t="s">
        <v>107</v>
      </c>
      <c r="AH265" s="147"/>
      <c r="AI265" s="147"/>
      <c r="AJ265" s="147"/>
      <c r="AK265" s="147"/>
      <c r="AL265" s="147"/>
      <c r="AM265" s="147"/>
      <c r="AN265" s="147"/>
      <c r="AO265" s="147"/>
      <c r="AP265" s="147"/>
      <c r="AQ265" s="147"/>
      <c r="AR265" s="147"/>
      <c r="AS265" s="147"/>
      <c r="AT265" s="147"/>
      <c r="AU265" s="147"/>
      <c r="AV265" s="147"/>
      <c r="AW265" s="147"/>
      <c r="AX265" s="147"/>
      <c r="AY265" s="147"/>
      <c r="AZ265" s="147"/>
      <c r="BA265" s="147"/>
      <c r="BB265" s="147"/>
      <c r="BC265" s="147"/>
      <c r="BD265" s="147"/>
      <c r="BE265" s="147"/>
      <c r="BF265" s="147"/>
      <c r="BG265" s="147"/>
      <c r="BH265" s="147"/>
    </row>
    <row r="266" spans="1:60" outlineLevel="3" x14ac:dyDescent="0.2">
      <c r="A266" s="154"/>
      <c r="B266" s="155"/>
      <c r="C266" s="186" t="s">
        <v>296</v>
      </c>
      <c r="D266" s="159"/>
      <c r="E266" s="160">
        <v>242.61467999999999</v>
      </c>
      <c r="F266" s="157"/>
      <c r="G266" s="157"/>
      <c r="H266" s="157"/>
      <c r="I266" s="157"/>
      <c r="J266" s="157"/>
      <c r="K266" s="157"/>
      <c r="L266" s="157"/>
      <c r="M266" s="157"/>
      <c r="N266" s="156"/>
      <c r="O266" s="156"/>
      <c r="P266" s="156"/>
      <c r="Q266" s="156"/>
      <c r="R266" s="157"/>
      <c r="S266" s="157"/>
      <c r="T266" s="157"/>
      <c r="U266" s="157"/>
      <c r="V266" s="157"/>
      <c r="W266" s="157"/>
      <c r="X266" s="157"/>
      <c r="Y266" s="157"/>
      <c r="Z266" s="147"/>
      <c r="AA266" s="147"/>
      <c r="AB266" s="147"/>
      <c r="AC266" s="147"/>
      <c r="AD266" s="147"/>
      <c r="AE266" s="147"/>
      <c r="AF266" s="147"/>
      <c r="AG266" s="147" t="s">
        <v>107</v>
      </c>
      <c r="AH266" s="147">
        <v>0</v>
      </c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x14ac:dyDescent="0.2">
      <c r="A267" s="165" t="s">
        <v>97</v>
      </c>
      <c r="B267" s="166" t="s">
        <v>66</v>
      </c>
      <c r="C267" s="184" t="s">
        <v>67</v>
      </c>
      <c r="D267" s="167"/>
      <c r="E267" s="168"/>
      <c r="F267" s="169"/>
      <c r="G267" s="170">
        <f>SUMIF(AG268:AG273,"&lt;&gt;NOR",G268:G273)</f>
        <v>0</v>
      </c>
      <c r="H267" s="164"/>
      <c r="I267" s="164">
        <f>SUM(I268:I273)</f>
        <v>0</v>
      </c>
      <c r="J267" s="164"/>
      <c r="K267" s="164">
        <f>SUM(K268:K273)</f>
        <v>0</v>
      </c>
      <c r="L267" s="164"/>
      <c r="M267" s="164">
        <f>SUM(M268:M273)</f>
        <v>0</v>
      </c>
      <c r="N267" s="163"/>
      <c r="O267" s="163">
        <f>SUM(O268:O273)</f>
        <v>0</v>
      </c>
      <c r="P267" s="163"/>
      <c r="Q267" s="163">
        <f>SUM(Q268:Q273)</f>
        <v>0</v>
      </c>
      <c r="R267" s="164"/>
      <c r="S267" s="164"/>
      <c r="T267" s="164"/>
      <c r="U267" s="164"/>
      <c r="V267" s="164">
        <f>SUM(V268:V273)</f>
        <v>16.88</v>
      </c>
      <c r="W267" s="164"/>
      <c r="X267" s="164"/>
      <c r="Y267" s="164"/>
      <c r="AG267" t="s">
        <v>98</v>
      </c>
    </row>
    <row r="268" spans="1:60" outlineLevel="1" x14ac:dyDescent="0.2">
      <c r="A268" s="178">
        <v>26</v>
      </c>
      <c r="B268" s="179" t="s">
        <v>297</v>
      </c>
      <c r="C268" s="187" t="s">
        <v>298</v>
      </c>
      <c r="D268" s="180" t="s">
        <v>116</v>
      </c>
      <c r="E268" s="181">
        <v>3.9178999999999999</v>
      </c>
      <c r="F268" s="182"/>
      <c r="G268" s="183">
        <f t="shared" ref="G268:G273" si="0">ROUND(E268*F268,2)</f>
        <v>0</v>
      </c>
      <c r="H268" s="158"/>
      <c r="I268" s="157">
        <f t="shared" ref="I268:I273" si="1">ROUND(E268*H268,2)</f>
        <v>0</v>
      </c>
      <c r="J268" s="158"/>
      <c r="K268" s="157">
        <f t="shared" ref="K268:K273" si="2">ROUND(E268*J268,2)</f>
        <v>0</v>
      </c>
      <c r="L268" s="157">
        <v>21</v>
      </c>
      <c r="M268" s="157">
        <f t="shared" ref="M268:M273" si="3">G268*(1+L268/100)</f>
        <v>0</v>
      </c>
      <c r="N268" s="156">
        <v>0</v>
      </c>
      <c r="O268" s="156">
        <f t="shared" ref="O268:O273" si="4">ROUND(E268*N268,2)</f>
        <v>0</v>
      </c>
      <c r="P268" s="156">
        <v>0</v>
      </c>
      <c r="Q268" s="156">
        <f t="shared" ref="Q268:Q273" si="5">ROUND(E268*P268,2)</f>
        <v>0</v>
      </c>
      <c r="R268" s="157"/>
      <c r="S268" s="157" t="s">
        <v>102</v>
      </c>
      <c r="T268" s="157" t="s">
        <v>102</v>
      </c>
      <c r="U268" s="157">
        <v>0</v>
      </c>
      <c r="V268" s="157">
        <f t="shared" ref="V268:V273" si="6">ROUND(E268*U268,2)</f>
        <v>0</v>
      </c>
      <c r="W268" s="157"/>
      <c r="X268" s="157" t="s">
        <v>103</v>
      </c>
      <c r="Y268" s="157" t="s">
        <v>104</v>
      </c>
      <c r="Z268" s="147"/>
      <c r="AA268" s="147"/>
      <c r="AB268" s="147"/>
      <c r="AC268" s="147"/>
      <c r="AD268" s="147"/>
      <c r="AE268" s="147"/>
      <c r="AF268" s="147"/>
      <c r="AG268" s="147" t="s">
        <v>105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1" x14ac:dyDescent="0.2">
      <c r="A269" s="178">
        <v>27</v>
      </c>
      <c r="B269" s="179" t="s">
        <v>299</v>
      </c>
      <c r="C269" s="187" t="s">
        <v>300</v>
      </c>
      <c r="D269" s="180" t="s">
        <v>116</v>
      </c>
      <c r="E269" s="181">
        <v>3.9178799999999998</v>
      </c>
      <c r="F269" s="182"/>
      <c r="G269" s="183">
        <f t="shared" si="0"/>
        <v>0</v>
      </c>
      <c r="H269" s="158"/>
      <c r="I269" s="157">
        <f t="shared" si="1"/>
        <v>0</v>
      </c>
      <c r="J269" s="158"/>
      <c r="K269" s="157">
        <f t="shared" si="2"/>
        <v>0</v>
      </c>
      <c r="L269" s="157">
        <v>21</v>
      </c>
      <c r="M269" s="157">
        <f t="shared" si="3"/>
        <v>0</v>
      </c>
      <c r="N269" s="156">
        <v>0</v>
      </c>
      <c r="O269" s="156">
        <f t="shared" si="4"/>
        <v>0</v>
      </c>
      <c r="P269" s="156">
        <v>0</v>
      </c>
      <c r="Q269" s="156">
        <f t="shared" si="5"/>
        <v>0</v>
      </c>
      <c r="R269" s="157"/>
      <c r="S269" s="157" t="s">
        <v>102</v>
      </c>
      <c r="T269" s="157" t="s">
        <v>102</v>
      </c>
      <c r="U269" s="157">
        <v>0.93</v>
      </c>
      <c r="V269" s="157">
        <f t="shared" si="6"/>
        <v>3.64</v>
      </c>
      <c r="W269" s="157"/>
      <c r="X269" s="157" t="s">
        <v>301</v>
      </c>
      <c r="Y269" s="157" t="s">
        <v>104</v>
      </c>
      <c r="Z269" s="147"/>
      <c r="AA269" s="147"/>
      <c r="AB269" s="147"/>
      <c r="AC269" s="147"/>
      <c r="AD269" s="147"/>
      <c r="AE269" s="147"/>
      <c r="AF269" s="147"/>
      <c r="AG269" s="147" t="s">
        <v>302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outlineLevel="1" x14ac:dyDescent="0.2">
      <c r="A270" s="178">
        <v>28</v>
      </c>
      <c r="B270" s="179" t="s">
        <v>303</v>
      </c>
      <c r="C270" s="187" t="s">
        <v>304</v>
      </c>
      <c r="D270" s="180" t="s">
        <v>116</v>
      </c>
      <c r="E270" s="181">
        <v>11.753640000000001</v>
      </c>
      <c r="F270" s="182"/>
      <c r="G270" s="183">
        <f t="shared" si="0"/>
        <v>0</v>
      </c>
      <c r="H270" s="158"/>
      <c r="I270" s="157">
        <f t="shared" si="1"/>
        <v>0</v>
      </c>
      <c r="J270" s="158"/>
      <c r="K270" s="157">
        <f t="shared" si="2"/>
        <v>0</v>
      </c>
      <c r="L270" s="157">
        <v>21</v>
      </c>
      <c r="M270" s="157">
        <f t="shared" si="3"/>
        <v>0</v>
      </c>
      <c r="N270" s="156">
        <v>0</v>
      </c>
      <c r="O270" s="156">
        <f t="shared" si="4"/>
        <v>0</v>
      </c>
      <c r="P270" s="156">
        <v>0</v>
      </c>
      <c r="Q270" s="156">
        <f t="shared" si="5"/>
        <v>0</v>
      </c>
      <c r="R270" s="157"/>
      <c r="S270" s="157" t="s">
        <v>102</v>
      </c>
      <c r="T270" s="157" t="s">
        <v>102</v>
      </c>
      <c r="U270" s="157">
        <v>0.65</v>
      </c>
      <c r="V270" s="157">
        <f t="shared" si="6"/>
        <v>7.64</v>
      </c>
      <c r="W270" s="157"/>
      <c r="X270" s="157" t="s">
        <v>301</v>
      </c>
      <c r="Y270" s="157" t="s">
        <v>104</v>
      </c>
      <c r="Z270" s="147"/>
      <c r="AA270" s="147"/>
      <c r="AB270" s="147"/>
      <c r="AC270" s="147"/>
      <c r="AD270" s="147"/>
      <c r="AE270" s="147"/>
      <c r="AF270" s="147"/>
      <c r="AG270" s="147" t="s">
        <v>302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1" x14ac:dyDescent="0.2">
      <c r="A271" s="178">
        <v>29</v>
      </c>
      <c r="B271" s="179" t="s">
        <v>305</v>
      </c>
      <c r="C271" s="187" t="s">
        <v>306</v>
      </c>
      <c r="D271" s="180" t="s">
        <v>116</v>
      </c>
      <c r="E271" s="181">
        <v>3.9178799999999998</v>
      </c>
      <c r="F271" s="182"/>
      <c r="G271" s="183">
        <f t="shared" si="0"/>
        <v>0</v>
      </c>
      <c r="H271" s="158"/>
      <c r="I271" s="157">
        <f t="shared" si="1"/>
        <v>0</v>
      </c>
      <c r="J271" s="158"/>
      <c r="K271" s="157">
        <f t="shared" si="2"/>
        <v>0</v>
      </c>
      <c r="L271" s="157">
        <v>21</v>
      </c>
      <c r="M271" s="157">
        <f t="shared" si="3"/>
        <v>0</v>
      </c>
      <c r="N271" s="156">
        <v>0</v>
      </c>
      <c r="O271" s="156">
        <f t="shared" si="4"/>
        <v>0</v>
      </c>
      <c r="P271" s="156">
        <v>0</v>
      </c>
      <c r="Q271" s="156">
        <f t="shared" si="5"/>
        <v>0</v>
      </c>
      <c r="R271" s="157"/>
      <c r="S271" s="157" t="s">
        <v>102</v>
      </c>
      <c r="T271" s="157" t="s">
        <v>102</v>
      </c>
      <c r="U271" s="157">
        <v>0.49</v>
      </c>
      <c r="V271" s="157">
        <f t="shared" si="6"/>
        <v>1.92</v>
      </c>
      <c r="W271" s="157"/>
      <c r="X271" s="157" t="s">
        <v>301</v>
      </c>
      <c r="Y271" s="157" t="s">
        <v>104</v>
      </c>
      <c r="Z271" s="147"/>
      <c r="AA271" s="147"/>
      <c r="AB271" s="147"/>
      <c r="AC271" s="147"/>
      <c r="AD271" s="147"/>
      <c r="AE271" s="147"/>
      <c r="AF271" s="147"/>
      <c r="AG271" s="147" t="s">
        <v>302</v>
      </c>
      <c r="AH271" s="147"/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1" x14ac:dyDescent="0.2">
      <c r="A272" s="178">
        <v>30</v>
      </c>
      <c r="B272" s="179" t="s">
        <v>307</v>
      </c>
      <c r="C272" s="187" t="s">
        <v>308</v>
      </c>
      <c r="D272" s="180" t="s">
        <v>116</v>
      </c>
      <c r="E272" s="181">
        <v>54.850320000000004</v>
      </c>
      <c r="F272" s="182"/>
      <c r="G272" s="183">
        <f t="shared" si="0"/>
        <v>0</v>
      </c>
      <c r="H272" s="158"/>
      <c r="I272" s="157">
        <f t="shared" si="1"/>
        <v>0</v>
      </c>
      <c r="J272" s="158"/>
      <c r="K272" s="157">
        <f t="shared" si="2"/>
        <v>0</v>
      </c>
      <c r="L272" s="157">
        <v>21</v>
      </c>
      <c r="M272" s="157">
        <f t="shared" si="3"/>
        <v>0</v>
      </c>
      <c r="N272" s="156">
        <v>0</v>
      </c>
      <c r="O272" s="156">
        <f t="shared" si="4"/>
        <v>0</v>
      </c>
      <c r="P272" s="156">
        <v>0</v>
      </c>
      <c r="Q272" s="156">
        <f t="shared" si="5"/>
        <v>0</v>
      </c>
      <c r="R272" s="157"/>
      <c r="S272" s="157" t="s">
        <v>102</v>
      </c>
      <c r="T272" s="157" t="s">
        <v>102</v>
      </c>
      <c r="U272" s="157">
        <v>0</v>
      </c>
      <c r="V272" s="157">
        <f t="shared" si="6"/>
        <v>0</v>
      </c>
      <c r="W272" s="157"/>
      <c r="X272" s="157" t="s">
        <v>301</v>
      </c>
      <c r="Y272" s="157" t="s">
        <v>104</v>
      </c>
      <c r="Z272" s="147"/>
      <c r="AA272" s="147"/>
      <c r="AB272" s="147"/>
      <c r="AC272" s="147"/>
      <c r="AD272" s="147"/>
      <c r="AE272" s="147"/>
      <c r="AF272" s="147"/>
      <c r="AG272" s="147" t="s">
        <v>302</v>
      </c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1" x14ac:dyDescent="0.2">
      <c r="A273" s="178">
        <v>31</v>
      </c>
      <c r="B273" s="179" t="s">
        <v>309</v>
      </c>
      <c r="C273" s="187" t="s">
        <v>310</v>
      </c>
      <c r="D273" s="180" t="s">
        <v>116</v>
      </c>
      <c r="E273" s="181">
        <v>3.9178799999999998</v>
      </c>
      <c r="F273" s="182"/>
      <c r="G273" s="183">
        <f t="shared" si="0"/>
        <v>0</v>
      </c>
      <c r="H273" s="158"/>
      <c r="I273" s="157">
        <f t="shared" si="1"/>
        <v>0</v>
      </c>
      <c r="J273" s="158"/>
      <c r="K273" s="157">
        <f t="shared" si="2"/>
        <v>0</v>
      </c>
      <c r="L273" s="157">
        <v>21</v>
      </c>
      <c r="M273" s="157">
        <f t="shared" si="3"/>
        <v>0</v>
      </c>
      <c r="N273" s="156">
        <v>0</v>
      </c>
      <c r="O273" s="156">
        <f t="shared" si="4"/>
        <v>0</v>
      </c>
      <c r="P273" s="156">
        <v>0</v>
      </c>
      <c r="Q273" s="156">
        <f t="shared" si="5"/>
        <v>0</v>
      </c>
      <c r="R273" s="157"/>
      <c r="S273" s="157" t="s">
        <v>102</v>
      </c>
      <c r="T273" s="157" t="s">
        <v>102</v>
      </c>
      <c r="U273" s="157">
        <v>0.94</v>
      </c>
      <c r="V273" s="157">
        <f t="shared" si="6"/>
        <v>3.68</v>
      </c>
      <c r="W273" s="157"/>
      <c r="X273" s="157" t="s">
        <v>301</v>
      </c>
      <c r="Y273" s="157" t="s">
        <v>104</v>
      </c>
      <c r="Z273" s="147"/>
      <c r="AA273" s="147"/>
      <c r="AB273" s="147"/>
      <c r="AC273" s="147"/>
      <c r="AD273" s="147"/>
      <c r="AE273" s="147"/>
      <c r="AF273" s="147"/>
      <c r="AG273" s="147" t="s">
        <v>302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x14ac:dyDescent="0.2">
      <c r="A274" s="165" t="s">
        <v>97</v>
      </c>
      <c r="B274" s="166" t="s">
        <v>69</v>
      </c>
      <c r="C274" s="184" t="s">
        <v>29</v>
      </c>
      <c r="D274" s="167"/>
      <c r="E274" s="168"/>
      <c r="F274" s="169"/>
      <c r="G274" s="170">
        <f>SUMIF(AG275:AG275,"&lt;&gt;NOR",G275:G275)</f>
        <v>0</v>
      </c>
      <c r="H274" s="164"/>
      <c r="I274" s="164">
        <f>SUM(I275:I275)</f>
        <v>0</v>
      </c>
      <c r="J274" s="164"/>
      <c r="K274" s="164">
        <f>SUM(K275:K275)</f>
        <v>0</v>
      </c>
      <c r="L274" s="164"/>
      <c r="M274" s="164">
        <f>SUM(M275:M275)</f>
        <v>0</v>
      </c>
      <c r="N274" s="163"/>
      <c r="O274" s="163">
        <f>SUM(O275:O275)</f>
        <v>0</v>
      </c>
      <c r="P274" s="163"/>
      <c r="Q274" s="163">
        <f>SUM(Q275:Q275)</f>
        <v>0</v>
      </c>
      <c r="R274" s="164"/>
      <c r="S274" s="164"/>
      <c r="T274" s="164"/>
      <c r="U274" s="164"/>
      <c r="V274" s="164">
        <f>SUM(V275:V275)</f>
        <v>0</v>
      </c>
      <c r="W274" s="164"/>
      <c r="X274" s="164"/>
      <c r="Y274" s="164"/>
      <c r="AG274" t="s">
        <v>98</v>
      </c>
    </row>
    <row r="275" spans="1:60" outlineLevel="1" x14ac:dyDescent="0.2">
      <c r="A275" s="172">
        <v>32</v>
      </c>
      <c r="B275" s="173" t="s">
        <v>311</v>
      </c>
      <c r="C275" s="185" t="s">
        <v>312</v>
      </c>
      <c r="D275" s="174" t="s">
        <v>313</v>
      </c>
      <c r="E275" s="175">
        <v>1</v>
      </c>
      <c r="F275" s="176"/>
      <c r="G275" s="177">
        <f>ROUND(E275*F275,2)</f>
        <v>0</v>
      </c>
      <c r="H275" s="158"/>
      <c r="I275" s="157">
        <f>ROUND(E275*H275,2)</f>
        <v>0</v>
      </c>
      <c r="J275" s="158"/>
      <c r="K275" s="157">
        <f>ROUND(E275*J275,2)</f>
        <v>0</v>
      </c>
      <c r="L275" s="157">
        <v>21</v>
      </c>
      <c r="M275" s="157">
        <f>G275*(1+L275/100)</f>
        <v>0</v>
      </c>
      <c r="N275" s="156">
        <v>0</v>
      </c>
      <c r="O275" s="156">
        <f>ROUND(E275*N275,2)</f>
        <v>0</v>
      </c>
      <c r="P275" s="156">
        <v>0</v>
      </c>
      <c r="Q275" s="156">
        <f>ROUND(E275*P275,2)</f>
        <v>0</v>
      </c>
      <c r="R275" s="157"/>
      <c r="S275" s="157" t="s">
        <v>102</v>
      </c>
      <c r="T275" s="157" t="s">
        <v>123</v>
      </c>
      <c r="U275" s="157">
        <v>0</v>
      </c>
      <c r="V275" s="157">
        <f>ROUND(E275*U275,2)</f>
        <v>0</v>
      </c>
      <c r="W275" s="157"/>
      <c r="X275" s="157" t="s">
        <v>314</v>
      </c>
      <c r="Y275" s="157" t="s">
        <v>104</v>
      </c>
      <c r="Z275" s="147"/>
      <c r="AA275" s="147"/>
      <c r="AB275" s="147"/>
      <c r="AC275" s="147"/>
      <c r="AD275" s="147"/>
      <c r="AE275" s="147"/>
      <c r="AF275" s="147"/>
      <c r="AG275" s="147" t="s">
        <v>315</v>
      </c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x14ac:dyDescent="0.2">
      <c r="A276" s="3"/>
      <c r="B276" s="4"/>
      <c r="C276" s="190"/>
      <c r="D276" s="6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AE276">
        <v>12</v>
      </c>
      <c r="AF276">
        <v>21</v>
      </c>
      <c r="AG276" t="s">
        <v>83</v>
      </c>
    </row>
    <row r="277" spans="1:60" x14ac:dyDescent="0.2">
      <c r="A277" s="150"/>
      <c r="B277" s="151" t="s">
        <v>31</v>
      </c>
      <c r="C277" s="191"/>
      <c r="D277" s="152"/>
      <c r="E277" s="153"/>
      <c r="F277" s="153"/>
      <c r="G277" s="171">
        <f>G8+G15+G17+G25+G33+G256+G267+G274</f>
        <v>0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AE277">
        <f>SUMIF(L7:L275,AE276,G7:G275)</f>
        <v>0</v>
      </c>
      <c r="AF277">
        <f>SUMIF(L7:L275,AF276,G7:G275)</f>
        <v>0</v>
      </c>
      <c r="AG277" t="s">
        <v>316</v>
      </c>
    </row>
    <row r="278" spans="1:60" x14ac:dyDescent="0.2">
      <c r="A278" s="3"/>
      <c r="B278" s="4"/>
      <c r="C278" s="190"/>
      <c r="D278" s="6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60" x14ac:dyDescent="0.2">
      <c r="A279" s="3"/>
      <c r="B279" s="4"/>
      <c r="C279" s="190"/>
      <c r="D279" s="6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60" x14ac:dyDescent="0.2">
      <c r="A280" s="257" t="s">
        <v>317</v>
      </c>
      <c r="B280" s="257"/>
      <c r="C280" s="258"/>
      <c r="D280" s="6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60" x14ac:dyDescent="0.2">
      <c r="A281" s="259"/>
      <c r="B281" s="260"/>
      <c r="C281" s="261"/>
      <c r="D281" s="260"/>
      <c r="E281" s="260"/>
      <c r="F281" s="260"/>
      <c r="G281" s="26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AG281" t="s">
        <v>318</v>
      </c>
    </row>
    <row r="282" spans="1:60" x14ac:dyDescent="0.2">
      <c r="A282" s="263"/>
      <c r="B282" s="264"/>
      <c r="C282" s="265"/>
      <c r="D282" s="264"/>
      <c r="E282" s="264"/>
      <c r="F282" s="264"/>
      <c r="G282" s="26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60" x14ac:dyDescent="0.2">
      <c r="A283" s="263"/>
      <c r="B283" s="264"/>
      <c r="C283" s="265"/>
      <c r="D283" s="264"/>
      <c r="E283" s="264"/>
      <c r="F283" s="264"/>
      <c r="G283" s="26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60" x14ac:dyDescent="0.2">
      <c r="A284" s="263"/>
      <c r="B284" s="264"/>
      <c r="C284" s="265"/>
      <c r="D284" s="264"/>
      <c r="E284" s="264"/>
      <c r="F284" s="264"/>
      <c r="G284" s="26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60" x14ac:dyDescent="0.2">
      <c r="A285" s="267"/>
      <c r="B285" s="268"/>
      <c r="C285" s="269"/>
      <c r="D285" s="268"/>
      <c r="E285" s="268"/>
      <c r="F285" s="268"/>
      <c r="G285" s="27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60" x14ac:dyDescent="0.2">
      <c r="A286" s="3"/>
      <c r="B286" s="4"/>
      <c r="C286" s="190"/>
      <c r="D286" s="6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60" x14ac:dyDescent="0.2">
      <c r="C287" s="192"/>
      <c r="D287" s="10"/>
      <c r="AG287" t="s">
        <v>319</v>
      </c>
    </row>
    <row r="288" spans="1:60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81:G285"/>
    <mergeCell ref="A1:G1"/>
    <mergeCell ref="C2:G2"/>
    <mergeCell ref="C3:G3"/>
    <mergeCell ref="C4:G4"/>
    <mergeCell ref="A280:C28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01.2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01.2 Pol'!Názvy_tisku</vt:lpstr>
      <vt:lpstr>oadresa</vt:lpstr>
      <vt:lpstr>Stavba!Objednatel</vt:lpstr>
      <vt:lpstr>Stavba!Objekt</vt:lpstr>
      <vt:lpstr>'01 01.2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Bubeníček</dc:creator>
  <cp:lastModifiedBy>Kristýna Jirkovská</cp:lastModifiedBy>
  <cp:lastPrinted>2019-03-19T12:27:02Z</cp:lastPrinted>
  <dcterms:created xsi:type="dcterms:W3CDTF">2009-04-08T07:15:50Z</dcterms:created>
  <dcterms:modified xsi:type="dcterms:W3CDTF">2024-07-08T06:56:24Z</dcterms:modified>
</cp:coreProperties>
</file>