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dbor správy majetku\VZMR- Rekonstrukce balkonů Katusická 667 - 669\do Rady\"/>
    </mc:Choice>
  </mc:AlternateContent>
  <bookViews>
    <workbookView xWindow="360" yWindow="360" windowWidth="11700" windowHeight="12030" activeTab="2"/>
  </bookViews>
  <sheets>
    <sheet name="Stavba" sheetId="1" r:id="rId1"/>
    <sheet name="VzorPolozky" sheetId="10" state="hidden" r:id="rId2"/>
    <sheet name="01 2020100 Pol" sheetId="12" r:id="rId3"/>
  </sheets>
  <externalReferences>
    <externalReference r:id="rId4"/>
  </externalReferences>
  <definedNames>
    <definedName name="CelkemDPHVypocet" localSheetId="0">Stavba!$H$42</definedName>
    <definedName name="CenaCelkem">Stavba!$G$29</definedName>
    <definedName name="CenaCelkemBezDPH">Stavba!$G$28</definedName>
    <definedName name="CenaCelkemVypocet" localSheetId="0">Stavba!$I$42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Stavba!$E$13:$G$13</definedName>
    <definedName name="DPHSni">Stavba!$G$24</definedName>
    <definedName name="DPHZakl">Stavba!$G$26</definedName>
    <definedName name="dpsc" localSheetId="0">Stavba!$D$13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_xlnm.Print_Titles" localSheetId="2">'01 2020100 Pol'!$1:$7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'01 2020100 Pol'!$A$1:$X$42</definedName>
    <definedName name="_xlnm.Print_Area" localSheetId="0">Stavba!$A$1:$J$51</definedName>
    <definedName name="odic" localSheetId="0">Stavba!$I$6</definedName>
    <definedName name="oico" localSheetId="0">Stavba!$I$5</definedName>
    <definedName name="omisto" localSheetId="0">Stavba!$E$7</definedName>
    <definedName name="onazev" localSheetId="0">Stavba!$D$6</definedName>
    <definedName name="opsc" localSheetId="0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Stavba!$F$42</definedName>
    <definedName name="ZakladDPHZakl">Stavba!$G$25</definedName>
    <definedName name="ZakladDPHZaklVypocet" localSheetId="0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26" i="12" l="1"/>
  <c r="G27" i="12"/>
  <c r="G14" i="12" l="1"/>
  <c r="G15" i="12"/>
  <c r="G16" i="12"/>
  <c r="G17" i="12"/>
  <c r="G18" i="12"/>
  <c r="G19" i="12"/>
  <c r="G20" i="12"/>
  <c r="G21" i="12"/>
  <c r="G22" i="12"/>
  <c r="G23" i="12"/>
  <c r="G24" i="12"/>
  <c r="G25" i="12"/>
  <c r="G9" i="12" l="1"/>
  <c r="G10" i="12"/>
  <c r="M10" i="12" s="1"/>
  <c r="G11" i="12"/>
  <c r="M11" i="12" s="1"/>
  <c r="G12" i="12"/>
  <c r="M12" i="12" s="1"/>
  <c r="G13" i="12"/>
  <c r="M13" i="12" s="1"/>
  <c r="I9" i="12"/>
  <c r="I10" i="12"/>
  <c r="I11" i="12"/>
  <c r="I12" i="12"/>
  <c r="I13" i="12"/>
  <c r="K9" i="12"/>
  <c r="K10" i="12"/>
  <c r="K11" i="12"/>
  <c r="K12" i="12"/>
  <c r="K13" i="12"/>
  <c r="O9" i="12"/>
  <c r="O10" i="12"/>
  <c r="O11" i="12"/>
  <c r="O12" i="12"/>
  <c r="O13" i="12"/>
  <c r="Q9" i="12"/>
  <c r="Q10" i="12"/>
  <c r="Q11" i="12"/>
  <c r="Q12" i="12"/>
  <c r="Q13" i="12"/>
  <c r="V9" i="12"/>
  <c r="V10" i="12"/>
  <c r="V11" i="12"/>
  <c r="V12" i="12"/>
  <c r="V13" i="12"/>
  <c r="G29" i="12"/>
  <c r="G30" i="12"/>
  <c r="I29" i="12"/>
  <c r="I30" i="12"/>
  <c r="K29" i="12"/>
  <c r="K30" i="12"/>
  <c r="O29" i="12"/>
  <c r="O30" i="12"/>
  <c r="Q29" i="12"/>
  <c r="Q30" i="12"/>
  <c r="V29" i="12"/>
  <c r="V30" i="12"/>
  <c r="AE32" i="12"/>
  <c r="F39" i="1" s="1"/>
  <c r="I20" i="1"/>
  <c r="I18" i="1"/>
  <c r="J28" i="1"/>
  <c r="J26" i="1"/>
  <c r="G38" i="1"/>
  <c r="F38" i="1"/>
  <c r="J23" i="1"/>
  <c r="J24" i="1"/>
  <c r="J25" i="1"/>
  <c r="J27" i="1"/>
  <c r="E24" i="1"/>
  <c r="E26" i="1"/>
  <c r="M29" i="12" l="1"/>
  <c r="G28" i="12"/>
  <c r="I50" i="1" s="1"/>
  <c r="I19" i="1" s="1"/>
  <c r="G8" i="12"/>
  <c r="M9" i="12"/>
  <c r="M8" i="12" s="1"/>
  <c r="I8" i="12"/>
  <c r="O8" i="12"/>
  <c r="I28" i="12"/>
  <c r="K28" i="12"/>
  <c r="M30" i="12"/>
  <c r="M28" i="12" s="1"/>
  <c r="O28" i="12"/>
  <c r="Q28" i="12"/>
  <c r="V28" i="12"/>
  <c r="V8" i="12"/>
  <c r="K8" i="12"/>
  <c r="Q8" i="12"/>
  <c r="F42" i="1"/>
  <c r="AF32" i="12"/>
  <c r="F41" i="1"/>
  <c r="F40" i="1"/>
  <c r="I49" i="1" l="1"/>
  <c r="G32" i="12"/>
  <c r="I17" i="1"/>
  <c r="G23" i="1"/>
  <c r="G39" i="1"/>
  <c r="G40" i="1"/>
  <c r="H40" i="1" s="1"/>
  <c r="G41" i="1"/>
  <c r="I16" i="1" l="1"/>
  <c r="I21" i="1" s="1"/>
  <c r="I51" i="1"/>
  <c r="I40" i="1"/>
  <c r="A23" i="1"/>
  <c r="H41" i="1"/>
  <c r="I41" i="1" s="1"/>
  <c r="G42" i="1"/>
  <c r="H39" i="1"/>
  <c r="H42" i="1" s="1"/>
  <c r="G25" i="1" l="1"/>
  <c r="A25" i="1" s="1"/>
  <c r="J49" i="1"/>
  <c r="J50" i="1"/>
  <c r="A24" i="1"/>
  <c r="G24" i="1"/>
  <c r="G28" i="1"/>
  <c r="I39" i="1"/>
  <c r="I42" i="1" s="1"/>
  <c r="J51" i="1" l="1"/>
  <c r="A26" i="1"/>
  <c r="G26" i="1"/>
  <c r="A27" i="1" s="1"/>
  <c r="J40" i="1"/>
  <c r="J41" i="1"/>
  <c r="J39" i="1"/>
  <c r="J42" i="1" s="1"/>
  <c r="A29" i="1" l="1"/>
  <c r="G29" i="1"/>
  <c r="G27" i="1" s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Masa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<sst xmlns="http://schemas.openxmlformats.org/spreadsheetml/2006/main" count="231" uniqueCount="148">
  <si>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</si>
  <si>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</si>
  <si>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</si>
  <si>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</si>
  <si>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</si>
  <si>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</si>
  <si>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</si>
  <si>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</si>
  <si>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</si>
  <si>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</si>
  <si>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</si>
  <si>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</si>
  <si>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</si>
  <si>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</si>
  <si>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</si>
  <si>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</si>
  <si>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</si>
  <si>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</si>
  <si>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</si>
  <si>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</si>
  <si>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</si>
  <si>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</si>
  <si>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</si>
  <si>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</si>
  <si>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</si>
  <si>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</si>
  <si>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</si>
  <si>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</si>
  <si>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</si>
  <si>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</si>
  <si>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</si>
  <si>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</si>
  <si>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</si>
  <si>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</si>
  <si>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</si>
  <si>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</si>
  <si>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</si>
  <si>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</si>
  <si>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</si>
  <si>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</si>
  <si>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IČO:</t>
  </si>
  <si>
    <t>10133</t>
  </si>
  <si>
    <t>ZŠ Na Šutce, Praha 8 - Výměna stoupaček-dopojení zař.předmětů-final</t>
  </si>
  <si>
    <t>01</t>
  </si>
  <si>
    <t>Výměna stoupaček-dopojení zař.předmětů</t>
  </si>
  <si>
    <t>Objekt:</t>
  </si>
  <si>
    <t>Rozpočet:</t>
  </si>
  <si>
    <t>bude určen výběrovým řízením</t>
  </si>
  <si>
    <t>00000000</t>
  </si>
  <si>
    <t>Stavba</t>
  </si>
  <si>
    <t>Celkem za stavbu</t>
  </si>
  <si>
    <t>CZK</t>
  </si>
  <si>
    <t>Rekapitulace dílů</t>
  </si>
  <si>
    <t>Typ dílu</t>
  </si>
  <si>
    <t>011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</si>
  <si>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</si>
  <si>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</si>
  <si>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</si>
  <si>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</si>
  <si>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</si>
  <si>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</si>
  <si>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</si>
  <si>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</si>
  <si>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</si>
  <si>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</si>
  <si>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</si>
  <si>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</si>
  <si>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</si>
  <si>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</si>
  <si>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</si>
  <si>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</si>
  <si>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</si>
  <si>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</si>
  <si>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</si>
  <si>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</si>
  <si>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</si>
  <si>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</si>
  <si>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</si>
  <si>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</si>
  <si>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</si>
  <si>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</si>
  <si>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</si>
  <si>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</si>
  <si>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</si>
  <si>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soubor</t>
  </si>
  <si>
    <t>Vlastní</t>
  </si>
  <si>
    <t>Indiv</t>
  </si>
  <si>
    <t>Práce</t>
  </si>
  <si>
    <t>POL1_</t>
  </si>
  <si>
    <t>POL1_1</t>
  </si>
  <si>
    <t>ks</t>
  </si>
  <si>
    <t>VRN0</t>
  </si>
  <si>
    <t>VRN</t>
  </si>
  <si>
    <t>POL99_8</t>
  </si>
  <si>
    <t>VRN1</t>
  </si>
  <si>
    <t>VRN2</t>
  </si>
  <si>
    <t>VRN3</t>
  </si>
  <si>
    <t>POL99_2</t>
  </si>
  <si>
    <t>SUM</t>
  </si>
  <si>
    <t>Poznámky uchazeče k zadání</t>
  </si>
  <si>
    <t>POPUZIV</t>
  </si>
  <si>
    <t>END</t>
  </si>
  <si>
    <t>Přípravné práce a stavební práce</t>
  </si>
  <si>
    <t>Přesun hmot, manipulace - vybourané hmoty, materiál</t>
  </si>
  <si>
    <t>Likvidace a odvoz odpadu a sutin po stavební činnosti</t>
  </si>
  <si>
    <t>Doprava osob, materiálu a nářadí</t>
  </si>
  <si>
    <t>Režie a ostatní náklady</t>
  </si>
  <si>
    <t>2020100</t>
  </si>
  <si>
    <t>pomocné lešení - lešenová věž v. 7m - montáž, demontáž, přesun</t>
  </si>
  <si>
    <t>demontáž a odstranění stávajícího zábradlí</t>
  </si>
  <si>
    <t>vybourání původní skladby podlahy na nosnou konstrukci včetně oplechování</t>
  </si>
  <si>
    <t>vyrovnání podkladu pro provedení hydroizolace, vč. penetračních podnátěrů</t>
  </si>
  <si>
    <t>dodávka a montáž obvodového oplechování PZn</t>
  </si>
  <si>
    <t>hydroizolační nátěr, vč. penetračních podnátěrů</t>
  </si>
  <si>
    <t>betonáž podlahy do tl. 7 cm, vč. bednění</t>
  </si>
  <si>
    <t>pokládka dlažby - skladba standard</t>
  </si>
  <si>
    <t>montáž soklů</t>
  </si>
  <si>
    <t>dodávka flexi lepidla Sikabond</t>
  </si>
  <si>
    <t>dodávka flexi spárovací hmoty</t>
  </si>
  <si>
    <t>dodávka dlažby - formát standard, např. Rako - cena bude upřesněna dle skutečného výběru investora</t>
  </si>
  <si>
    <t>dodávka a montáž zábradlí - povrchová úprava žárový zinek, vč. kotvícího materiálu</t>
  </si>
  <si>
    <t>nátěr omítky balkónu fasádní barvou, vč. penetračních podnátěrů a domíchávání odstínu dle původního odstínu</t>
  </si>
  <si>
    <t>vysokozdvižná plošina 4 hod + přistavení</t>
  </si>
  <si>
    <t>000000010</t>
  </si>
  <si>
    <t>000000011</t>
  </si>
  <si>
    <t>000000012</t>
  </si>
  <si>
    <t>000000013</t>
  </si>
  <si>
    <t>000000014</t>
  </si>
  <si>
    <t>000000015</t>
  </si>
  <si>
    <t>000000016</t>
  </si>
  <si>
    <t>000000017</t>
  </si>
  <si>
    <t>000000018</t>
  </si>
  <si>
    <t>000000019</t>
  </si>
  <si>
    <t>000000020</t>
  </si>
  <si>
    <t>000000021</t>
  </si>
  <si>
    <t>000000022</t>
  </si>
  <si>
    <t>000000023</t>
  </si>
  <si>
    <t>000000024</t>
  </si>
  <si>
    <t>000000025</t>
  </si>
  <si>
    <t>000000026</t>
  </si>
  <si>
    <t>bm</t>
  </si>
  <si>
    <t>m2</t>
  </si>
  <si>
    <t>Oprava vysutých 21 ks balkonů bytového domu - Katusická 667 - 669</t>
  </si>
  <si>
    <t>Oprava vysutých 21 ks balkonů bytového domu - Katusická 667 - 669, Praha 19 Kbely</t>
  </si>
  <si>
    <t>Městská část Praha 19</t>
  </si>
  <si>
    <t>Semilská 43/1</t>
  </si>
  <si>
    <t>Praha 9 - Kbely, 197 00</t>
  </si>
  <si>
    <t>CZ00231304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</si>
</sst>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3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8" fillId="0" borderId="8" xfId="0" applyFont="1" applyBorder="1" applyAlignment="1">
      <alignment vertical="center"/>
    </xf>
    <xf numFmtId="0" fontId="0" fillId="0" borderId="9" xfId="0" applyBorder="1"/>
    <xf numFmtId="0" fontId="0" fillId="0" borderId="7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9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49" fontId="0" fillId="0" borderId="11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0" xfId="0" applyBorder="1" applyAlignment="1">
      <alignment horizontal="left" indent="1"/>
    </xf>
    <xf numFmtId="0" fontId="0" fillId="0" borderId="12" xfId="0" applyBorder="1" applyAlignment="1">
      <alignment horizontal="left" vertical="top" indent="1"/>
    </xf>
    <xf numFmtId="0" fontId="8" fillId="0" borderId="13" xfId="0" applyFont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/>
    <xf numFmtId="0" fontId="0" fillId="0" borderId="15" xfId="0" applyBorder="1"/>
    <xf numFmtId="0" fontId="8" fillId="0" borderId="10" xfId="0" applyFont="1" applyBorder="1" applyAlignment="1">
      <alignment horizontal="left" vertical="center" indent="1"/>
    </xf>
    <xf numFmtId="49" fontId="0" fillId="0" borderId="8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wrapText="1"/>
    </xf>
    <xf numFmtId="1" fontId="8" fillId="0" borderId="8" xfId="0" applyNumberFormat="1" applyFont="1" applyBorder="1" applyAlignment="1">
      <alignment horizontal="right" vertical="center" wrapText="1"/>
    </xf>
    <xf numFmtId="1" fontId="8" fillId="0" borderId="17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8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2" borderId="1" xfId="0" applyFont="1" applyFill="1" applyBorder="1" applyAlignment="1">
      <alignment horizontal="left" vertical="center" indent="1"/>
    </xf>
    <xf numFmtId="0" fontId="0" fillId="2" borderId="0" xfId="0" applyFill="1" applyAlignment="1">
      <alignment wrapText="1"/>
    </xf>
    <xf numFmtId="49" fontId="6" fillId="2" borderId="0" xfId="0" applyNumberFormat="1" applyFont="1" applyFill="1" applyAlignment="1">
      <alignment horizontal="left" vertical="center" wrapText="1"/>
    </xf>
    <xf numFmtId="0" fontId="0" fillId="2" borderId="1" xfId="0" applyFill="1" applyBorder="1" applyAlignment="1">
      <alignment horizontal="left" vertical="center" indent="1"/>
    </xf>
    <xf numFmtId="49" fontId="8" fillId="2" borderId="0" xfId="0" applyNumberFormat="1" applyFont="1" applyFill="1" applyAlignment="1">
      <alignment horizontal="left" vertical="center" wrapText="1"/>
    </xf>
    <xf numFmtId="0" fontId="0" fillId="2" borderId="7" xfId="0" applyFill="1" applyBorder="1" applyAlignment="1">
      <alignment horizontal="left" vertical="center" indent="1"/>
    </xf>
    <xf numFmtId="0" fontId="0" fillId="2" borderId="6" xfId="0" applyFill="1" applyBorder="1" applyAlignment="1">
      <alignment wrapText="1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3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 wrapText="1"/>
      <protection locked="0"/>
    </xf>
    <xf numFmtId="49" fontId="8" fillId="3" borderId="0" xfId="0" applyNumberFormat="1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3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17" xfId="0" applyNumberFormat="1" applyFont="1" applyFill="1" applyBorder="1" applyAlignment="1">
      <alignment vertical="center"/>
    </xf>
    <xf numFmtId="4" fontId="7" fillId="4" borderId="8" xfId="0" applyNumberFormat="1" applyFont="1" applyFill="1" applyBorder="1" applyAlignment="1">
      <alignment vertical="center" wrapText="1"/>
    </xf>
    <xf numFmtId="4" fontId="10" fillId="4" borderId="16" xfId="0" applyNumberFormat="1" applyFont="1" applyFill="1" applyBorder="1" applyAlignment="1">
      <alignment horizontal="center" vertical="center" wrapText="1" shrinkToFit="1"/>
    </xf>
    <xf numFmtId="4" fontId="7" fillId="4" borderId="16" xfId="0" applyNumberFormat="1" applyFont="1" applyFill="1" applyBorder="1" applyAlignment="1">
      <alignment horizontal="center" vertical="center" wrapText="1" shrinkToFit="1"/>
    </xf>
    <xf numFmtId="3" fontId="7" fillId="4" borderId="16" xfId="0" applyNumberFormat="1" applyFont="1" applyFill="1" applyBorder="1" applyAlignment="1">
      <alignment horizontal="center" vertical="center" wrapText="1"/>
    </xf>
    <xf numFmtId="4" fontId="0" fillId="0" borderId="17" xfId="0" applyNumberFormat="1" applyBorder="1" applyAlignment="1">
      <alignment vertical="center"/>
    </xf>
    <xf numFmtId="4" fontId="3" fillId="0" borderId="16" xfId="0" applyNumberFormat="1" applyFont="1" applyBorder="1" applyAlignment="1">
      <alignment horizontal="right" vertical="center" wrapText="1" shrinkToFit="1"/>
    </xf>
    <xf numFmtId="4" fontId="3" fillId="0" borderId="16" xfId="0" applyNumberFormat="1" applyFont="1" applyBorder="1" applyAlignment="1">
      <alignment horizontal="right" vertical="center" shrinkToFit="1"/>
    </xf>
    <xf numFmtId="4" fontId="0" fillId="0" borderId="16" xfId="0" applyNumberFormat="1" applyBorder="1" applyAlignment="1">
      <alignment vertical="center" shrinkToFit="1"/>
    </xf>
    <xf numFmtId="3" fontId="0" fillId="0" borderId="16" xfId="0" applyNumberForma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4" fontId="8" fillId="0" borderId="16" xfId="0" applyNumberFormat="1" applyFont="1" applyBorder="1" applyAlignment="1">
      <alignment vertical="center" wrapText="1" shrinkToFit="1"/>
    </xf>
    <xf numFmtId="4" fontId="8" fillId="0" borderId="16" xfId="0" applyNumberFormat="1" applyFont="1" applyBorder="1" applyAlignment="1">
      <alignment vertical="center" shrinkToFit="1"/>
    </xf>
    <xf numFmtId="3" fontId="8" fillId="0" borderId="16" xfId="0" applyNumberFormat="1" applyFont="1" applyBorder="1" applyAlignment="1">
      <alignment vertical="center"/>
    </xf>
    <xf numFmtId="4" fontId="0" fillId="0" borderId="17" xfId="0" applyNumberFormat="1" applyBorder="1" applyAlignment="1">
      <alignment horizontal="left" vertical="center"/>
    </xf>
    <xf numFmtId="4" fontId="0" fillId="0" borderId="16" xfId="0" applyNumberFormat="1" applyBorder="1" applyAlignment="1">
      <alignment vertical="center" wrapText="1" shrinkToFit="1"/>
    </xf>
    <xf numFmtId="4" fontId="0" fillId="2" borderId="16" xfId="0" applyNumberFormat="1" applyFill="1" applyBorder="1" applyAlignment="1">
      <alignment vertical="center" wrapText="1" shrinkToFit="1"/>
    </xf>
    <xf numFmtId="4" fontId="0" fillId="2" borderId="16" xfId="0" applyNumberFormat="1" applyFill="1" applyBorder="1" applyAlignment="1">
      <alignment vertical="center" shrinkToFit="1"/>
    </xf>
    <xf numFmtId="3" fontId="0" fillId="2" borderId="16" xfId="0" applyNumberFormat="1" applyFill="1" applyBorder="1" applyAlignment="1">
      <alignment vertical="center"/>
    </xf>
    <xf numFmtId="0" fontId="4" fillId="2" borderId="24" xfId="0" applyFont="1" applyFill="1" applyBorder="1" applyAlignment="1">
      <alignment horizontal="left" vertical="center" indent="1"/>
    </xf>
    <xf numFmtId="0" fontId="5" fillId="2" borderId="25" xfId="0" applyFont="1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4" fontId="4" fillId="2" borderId="25" xfId="0" applyNumberFormat="1" applyFon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0" fontId="0" fillId="2" borderId="25" xfId="0" applyFill="1" applyBorder="1" applyAlignment="1">
      <alignment wrapText="1"/>
    </xf>
    <xf numFmtId="0" fontId="0" fillId="2" borderId="25" xfId="0" applyFill="1" applyBorder="1"/>
    <xf numFmtId="49" fontId="8" fillId="2" borderId="26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6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/>
    </xf>
    <xf numFmtId="0" fontId="7" fillId="0" borderId="23" xfId="0" applyFont="1" applyBorder="1"/>
    <xf numFmtId="0" fontId="16" fillId="4" borderId="17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3" fontId="7" fillId="0" borderId="16" xfId="0" applyNumberFormat="1" applyFont="1" applyBorder="1" applyAlignment="1">
      <alignment vertical="center"/>
    </xf>
    <xf numFmtId="3" fontId="7" fillId="2" borderId="16" xfId="0" applyNumberFormat="1" applyFont="1" applyFill="1" applyBorder="1" applyAlignment="1">
      <alignment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vertical="center"/>
    </xf>
    <xf numFmtId="4" fontId="7" fillId="2" borderId="16" xfId="0" applyNumberFormat="1" applyFont="1" applyFill="1" applyBorder="1" applyAlignment="1">
      <alignment horizontal="center" vertical="center"/>
    </xf>
    <xf numFmtId="4" fontId="7" fillId="2" borderId="1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15" fillId="0" borderId="16" xfId="0" applyFont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0" fontId="0" fillId="4" borderId="16" xfId="0" applyFill="1" applyBorder="1"/>
    <xf numFmtId="0" fontId="0" fillId="4" borderId="16" xfId="0" applyFill="1" applyBorder="1" applyAlignment="1">
      <alignment horizontal="center"/>
    </xf>
    <xf numFmtId="49" fontId="0" fillId="4" borderId="16" xfId="0" applyNumberFormat="1" applyFill="1" applyBorder="1"/>
    <xf numFmtId="0" fontId="0" fillId="4" borderId="16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2" borderId="17" xfId="0" applyFont="1" applyFill="1" applyBorder="1" applyAlignment="1">
      <alignment vertical="top"/>
    </xf>
    <xf numFmtId="49" fontId="8" fillId="2" borderId="8" xfId="0" applyNumberFormat="1" applyFont="1" applyFill="1" applyBorder="1" applyAlignment="1">
      <alignment vertical="top"/>
    </xf>
    <xf numFmtId="0" fontId="8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vertical="top"/>
    </xf>
    <xf numFmtId="4" fontId="17" fillId="0" borderId="0" xfId="0" applyNumberFormat="1" applyFont="1" applyBorder="1" applyAlignment="1">
      <alignment vertical="top" shrinkToFit="1"/>
    </xf>
    <xf numFmtId="4" fontId="17" fillId="3" borderId="0" xfId="0" applyNumberFormat="1" applyFont="1" applyFill="1" applyBorder="1" applyAlignment="1" applyProtection="1">
      <alignment vertical="top" shrinkToFit="1"/>
      <protection locked="0"/>
    </xf>
    <xf numFmtId="4" fontId="8" fillId="2" borderId="0" xfId="0" applyNumberFormat="1" applyFont="1" applyFill="1" applyBorder="1" applyAlignment="1">
      <alignment vertical="top" shrinkToFit="1"/>
    </xf>
    <xf numFmtId="0" fontId="8" fillId="2" borderId="8" xfId="0" applyFont="1" applyFill="1" applyBorder="1" applyAlignment="1">
      <alignment horizontal="center" vertical="top" shrinkToFit="1"/>
    </xf>
    <xf numFmtId="164" fontId="8" fillId="2" borderId="8" xfId="0" applyNumberFormat="1" applyFont="1" applyFill="1" applyBorder="1" applyAlignment="1">
      <alignment vertical="top" shrinkToFit="1"/>
    </xf>
    <xf numFmtId="4" fontId="8" fillId="2" borderId="8" xfId="0" applyNumberFormat="1" applyFont="1" applyFill="1" applyBorder="1" applyAlignment="1">
      <alignment vertical="top" shrinkToFit="1"/>
    </xf>
    <xf numFmtId="4" fontId="8" fillId="2" borderId="19" xfId="0" applyNumberFormat="1" applyFont="1" applyFill="1" applyBorder="1" applyAlignment="1">
      <alignment vertical="top" shrinkToFit="1"/>
    </xf>
    <xf numFmtId="0" fontId="17" fillId="0" borderId="31" xfId="0" applyFont="1" applyBorder="1" applyAlignment="1">
      <alignment vertical="top"/>
    </xf>
    <xf numFmtId="49" fontId="17" fillId="0" borderId="32" xfId="0" applyNumberFormat="1" applyFont="1" applyBorder="1" applyAlignment="1">
      <alignment vertical="top"/>
    </xf>
    <xf numFmtId="0" fontId="17" fillId="0" borderId="32" xfId="0" applyFont="1" applyBorder="1" applyAlignment="1">
      <alignment horizontal="center" vertical="top" shrinkToFit="1"/>
    </xf>
    <xf numFmtId="164" fontId="17" fillId="0" borderId="32" xfId="0" applyNumberFormat="1" applyFont="1" applyBorder="1" applyAlignment="1">
      <alignment vertical="top" shrinkToFit="1"/>
    </xf>
    <xf numFmtId="4" fontId="17" fillId="3" borderId="32" xfId="0" applyNumberFormat="1" applyFont="1" applyFill="1" applyBorder="1" applyAlignment="1" applyProtection="1">
      <alignment vertical="top" shrinkToFit="1"/>
      <protection locked="0"/>
    </xf>
    <xf numFmtId="4" fontId="17" fillId="0" borderId="33" xfId="0" applyNumberFormat="1" applyFont="1" applyBorder="1" applyAlignment="1">
      <alignment vertical="top" shrinkToFit="1"/>
    </xf>
    <xf numFmtId="4" fontId="8" fillId="2" borderId="19" xfId="0" applyNumberFormat="1" applyFont="1" applyFill="1" applyBorder="1" applyAlignment="1">
      <alignment vertical="top"/>
    </xf>
    <xf numFmtId="49" fontId="8" fillId="2" borderId="8" xfId="0" applyNumberFormat="1" applyFont="1" applyFill="1" applyBorder="1" applyAlignment="1">
      <alignment horizontal="left" vertical="top" wrapText="1"/>
    </xf>
    <xf numFmtId="49" fontId="17" fillId="0" borderId="32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1" fillId="0" borderId="8" xfId="0" applyNumberFormat="1" applyFont="1" applyBorder="1" applyAlignment="1">
      <alignment vertical="center"/>
    </xf>
    <xf numFmtId="49" fontId="1" fillId="2" borderId="8" xfId="0" applyNumberFormat="1" applyFont="1" applyFill="1" applyBorder="1" applyAlignment="1">
      <alignment vertical="center"/>
    </xf>
    <xf numFmtId="49" fontId="18" fillId="0" borderId="32" xfId="0" applyNumberFormat="1" applyFont="1" applyBorder="1" applyAlignment="1">
      <alignment vertical="top"/>
    </xf>
    <xf numFmtId="0" fontId="18" fillId="0" borderId="32" xfId="0" applyFont="1" applyBorder="1" applyAlignment="1">
      <alignment horizontal="center" vertical="top" shrinkToFit="1"/>
    </xf>
    <xf numFmtId="49" fontId="7" fillId="0" borderId="17" xfId="0" applyNumberFormat="1" applyFont="1" applyBorder="1" applyAlignment="1">
      <alignment vertical="center" wrapText="1"/>
    </xf>
    <xf numFmtId="49" fontId="7" fillId="0" borderId="8" xfId="0" applyNumberFormat="1" applyFont="1" applyBorder="1" applyAlignment="1">
      <alignment vertical="center" wrapText="1"/>
    </xf>
    <xf numFmtId="4" fontId="0" fillId="0" borderId="8" xfId="0" applyNumberFormat="1" applyBorder="1" applyAlignment="1">
      <alignment vertical="center" wrapText="1"/>
    </xf>
    <xf numFmtId="4" fontId="8" fillId="0" borderId="8" xfId="0" applyNumberFormat="1" applyFont="1" applyBorder="1" applyAlignment="1">
      <alignment vertical="center" wrapText="1"/>
    </xf>
    <xf numFmtId="4" fontId="0" fillId="2" borderId="17" xfId="0" applyNumberFormat="1" applyFill="1" applyBorder="1" applyAlignment="1">
      <alignment vertical="center"/>
    </xf>
    <xf numFmtId="4" fontId="0" fillId="2" borderId="8" xfId="0" applyNumberFormat="1" applyFill="1" applyBorder="1" applyAlignment="1">
      <alignment vertical="center"/>
    </xf>
    <xf numFmtId="4" fontId="0" fillId="2" borderId="19" xfId="0" applyNumberForma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4" fontId="13" fillId="0" borderId="17" xfId="0" applyNumberFormat="1" applyFont="1" applyBorder="1" applyAlignment="1">
      <alignment horizontal="right" vertical="center" indent="1"/>
    </xf>
    <xf numFmtId="4" fontId="13" fillId="0" borderId="19" xfId="0" applyNumberFormat="1" applyFont="1" applyBorder="1" applyAlignment="1">
      <alignment horizontal="right" vertical="center" indent="1"/>
    </xf>
    <xf numFmtId="49" fontId="4" fillId="2" borderId="13" xfId="0" applyNumberFormat="1" applyFont="1" applyFill="1" applyBorder="1" applyAlignment="1">
      <alignment horizontal="left" vertical="center" wrapText="1"/>
    </xf>
    <xf numFmtId="0" fontId="0" fillId="2" borderId="13" xfId="0" applyFill="1" applyBorder="1" applyAlignment="1">
      <alignment wrapText="1"/>
    </xf>
    <xf numFmtId="0" fontId="0" fillId="2" borderId="14" xfId="0" applyFill="1" applyBorder="1" applyAlignment="1">
      <alignment wrapText="1"/>
    </xf>
    <xf numFmtId="49" fontId="5" fillId="2" borderId="0" xfId="0" applyNumberFormat="1" applyFont="1" applyFill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3" borderId="0" xfId="0" applyFont="1" applyFill="1" applyAlignment="1" applyProtection="1">
      <alignment horizontal="left" vertical="center"/>
      <protection locked="0"/>
    </xf>
    <xf numFmtId="49" fontId="8" fillId="3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9" xfId="0" applyBorder="1" applyAlignment="1">
      <alignment horizontal="right" indent="1"/>
    </xf>
    <xf numFmtId="4" fontId="13" fillId="0" borderId="11" xfId="0" applyNumberFormat="1" applyFont="1" applyBorder="1" applyAlignment="1">
      <alignment horizontal="right" vertical="center" indent="1"/>
    </xf>
    <xf numFmtId="0" fontId="8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4" fontId="11" fillId="0" borderId="17" xfId="0" applyNumberFormat="1" applyFont="1" applyBorder="1" applyAlignment="1">
      <alignment vertical="center"/>
    </xf>
    <xf numFmtId="4" fontId="11" fillId="0" borderId="8" xfId="0" applyNumberFormat="1" applyFont="1" applyBorder="1" applyAlignment="1">
      <alignment vertical="center"/>
    </xf>
    <xf numFmtId="0" fontId="0" fillId="0" borderId="13" xfId="0" applyBorder="1" applyAlignment="1">
      <alignment horizontal="center" wrapText="1"/>
    </xf>
    <xf numFmtId="4" fontId="11" fillId="0" borderId="17" xfId="0" applyNumberFormat="1" applyFont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/>
    </xf>
    <xf numFmtId="4" fontId="11" fillId="0" borderId="17" xfId="0" applyNumberFormat="1" applyFont="1" applyBorder="1" applyAlignment="1">
      <alignment horizontal="right" vertical="center" indent="1"/>
    </xf>
    <xf numFmtId="4" fontId="11" fillId="0" borderId="11" xfId="0" applyNumberFormat="1" applyFont="1" applyBorder="1" applyAlignment="1">
      <alignment horizontal="right" vertical="center" indent="1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4" fontId="11" fillId="0" borderId="13" xfId="0" applyNumberFormat="1" applyFont="1" applyBorder="1" applyAlignment="1">
      <alignment horizontal="right" vertical="center"/>
    </xf>
    <xf numFmtId="4" fontId="12" fillId="2" borderId="25" xfId="0" applyNumberFormat="1" applyFont="1" applyFill="1" applyBorder="1" applyAlignment="1">
      <alignment horizontal="right" vertical="center"/>
    </xf>
    <xf numFmtId="2" fontId="12" fillId="2" borderId="25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8" xfId="0" applyNumberFormat="1" applyBorder="1" applyAlignment="1">
      <alignment vertical="center" shrinkToFit="1"/>
    </xf>
    <xf numFmtId="49" fontId="0" fillId="0" borderId="19" xfId="0" applyNumberFormat="1" applyBorder="1" applyAlignment="1">
      <alignment vertical="center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" borderId="27" xfId="0" applyFill="1" applyBorder="1" applyAlignment="1" applyProtection="1">
      <alignment vertical="top" wrapText="1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0" fontId="0" fillId="3" borderId="13" xfId="0" applyFill="1" applyBorder="1" applyAlignment="1" applyProtection="1">
      <alignment horizontal="left" vertical="top" wrapText="1"/>
      <protection locked="0"/>
    </xf>
    <xf numFmtId="0" fontId="0" fillId="3" borderId="28" xfId="0" applyFill="1" applyBorder="1" applyAlignment="1" applyProtection="1">
      <alignment vertical="top" wrapText="1"/>
      <protection locked="0"/>
    </xf>
    <xf numFmtId="0" fontId="0" fillId="3" borderId="23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29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30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1" fillId="0" borderId="8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9" xfId="0" applyBorder="1" applyAlignment="1">
      <alignment vertical="center"/>
    </xf>
    <xf numFmtId="49" fontId="1" fillId="2" borderId="8" xfId="0" applyNumberFormat="1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19" xfId="0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50.50\uloziste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  <pageSetUpPr fitToPage="1"/>
  </sheetPr>
  <dimension ref="A1:O54"/>
  <sheetViews>
    <sheetView showGridLines="0" topLeftCell="B32" zoomScaleSheetLayoutView="75" workbookViewId="0">
      <selection activeCell="L11" sqref="L11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183" t="s">
        <v>4</v>
      </c>
      <c r="C1" s="184"/>
      <c r="D1" s="184"/>
      <c r="E1" s="184"/>
      <c r="F1" s="184"/>
      <c r="G1" s="184"/>
      <c r="H1" s="184"/>
      <c r="I1" s="184"/>
      <c r="J1" s="185"/>
    </row>
    <row r="2" spans="1:15" ht="36" customHeight="1" x14ac:dyDescent="0.2">
      <c r="A2" s="2"/>
      <c r="B2" s="77" t="s">
        <v>24</v>
      </c>
      <c r="C2" s="78"/>
      <c r="D2" s="79" t="s">
        <v>107</v>
      </c>
      <c r="E2" s="193" t="s">
        <v>143</v>
      </c>
      <c r="F2" s="194"/>
      <c r="G2" s="194"/>
      <c r="H2" s="194"/>
      <c r="I2" s="194"/>
      <c r="J2" s="195"/>
      <c r="O2" s="1"/>
    </row>
    <row r="3" spans="1:15" ht="27" customHeight="1" x14ac:dyDescent="0.2">
      <c r="A3" s="2"/>
      <c r="B3" s="80" t="s">
        <v>45</v>
      </c>
      <c r="C3" s="78"/>
      <c r="D3" s="81" t="s">
        <v>43</v>
      </c>
      <c r="E3" s="196" t="s">
        <v>142</v>
      </c>
      <c r="F3" s="197"/>
      <c r="G3" s="197"/>
      <c r="H3" s="197"/>
      <c r="I3" s="197"/>
      <c r="J3" s="198"/>
    </row>
    <row r="4" spans="1:15" ht="23.25" customHeight="1" x14ac:dyDescent="0.2">
      <c r="A4" s="76">
        <v>2926</v>
      </c>
      <c r="B4" s="82" t="s">
        <v>46</v>
      </c>
      <c r="C4" s="83"/>
      <c r="D4" s="84" t="s">
        <v>107</v>
      </c>
      <c r="E4" s="188" t="s">
        <v>143</v>
      </c>
      <c r="F4" s="189"/>
      <c r="G4" s="189"/>
      <c r="H4" s="189"/>
      <c r="I4" s="189"/>
      <c r="J4" s="190"/>
    </row>
    <row r="5" spans="1:15" ht="24" customHeight="1" x14ac:dyDescent="0.2">
      <c r="A5" s="2"/>
      <c r="B5" s="31" t="s">
        <v>23</v>
      </c>
      <c r="D5" s="205" t="s">
        <v>144</v>
      </c>
      <c r="E5" s="206"/>
      <c r="F5" s="206"/>
      <c r="G5" s="206"/>
      <c r="H5" s="18" t="s">
        <v>40</v>
      </c>
      <c r="I5" s="22">
        <v>231304</v>
      </c>
      <c r="J5" s="8"/>
    </row>
    <row r="6" spans="1:15" ht="15.75" customHeight="1" x14ac:dyDescent="0.2">
      <c r="A6" s="2"/>
      <c r="B6" s="28"/>
      <c r="C6" s="55"/>
      <c r="D6" s="207" t="s">
        <v>145</v>
      </c>
      <c r="E6" s="208"/>
      <c r="F6" s="208"/>
      <c r="G6" s="208"/>
      <c r="H6" s="18" t="s">
        <v>36</v>
      </c>
      <c r="I6" s="22" t="s">
        <v>147</v>
      </c>
      <c r="J6" s="8"/>
    </row>
    <row r="7" spans="1:15" ht="15.75" customHeight="1" x14ac:dyDescent="0.2">
      <c r="A7" s="2"/>
      <c r="B7" s="29"/>
      <c r="C7" s="56"/>
      <c r="D7" s="53" t="s">
        <v>146</v>
      </c>
      <c r="E7" s="209"/>
      <c r="F7" s="210"/>
      <c r="G7" s="210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201" t="s">
        <v>47</v>
      </c>
      <c r="E11" s="201"/>
      <c r="F11" s="201"/>
      <c r="G11" s="201"/>
      <c r="H11" s="18" t="s">
        <v>40</v>
      </c>
      <c r="I11" s="87" t="s">
        <v>48</v>
      </c>
      <c r="J11" s="8"/>
    </row>
    <row r="12" spans="1:15" ht="15.75" customHeight="1" x14ac:dyDescent="0.2">
      <c r="A12" s="2"/>
      <c r="B12" s="28"/>
      <c r="C12" s="55"/>
      <c r="D12" s="200"/>
      <c r="E12" s="200"/>
      <c r="F12" s="200"/>
      <c r="G12" s="200"/>
      <c r="H12" s="18" t="s">
        <v>36</v>
      </c>
      <c r="I12" s="85"/>
      <c r="J12" s="8"/>
    </row>
    <row r="13" spans="1:15" ht="15.75" customHeight="1" x14ac:dyDescent="0.2">
      <c r="A13" s="2"/>
      <c r="B13" s="29"/>
      <c r="C13" s="56"/>
      <c r="D13" s="86"/>
      <c r="E13" s="218"/>
      <c r="F13" s="219"/>
      <c r="G13" s="219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199"/>
      <c r="F15" s="199"/>
      <c r="G15" s="202"/>
      <c r="H15" s="202"/>
      <c r="I15" s="202" t="s">
        <v>31</v>
      </c>
      <c r="J15" s="203"/>
    </row>
    <row r="16" spans="1:15" ht="23.25" customHeight="1" x14ac:dyDescent="0.2">
      <c r="A16" s="140" t="s">
        <v>26</v>
      </c>
      <c r="B16" s="38" t="s">
        <v>26</v>
      </c>
      <c r="C16" s="62"/>
      <c r="D16" s="63"/>
      <c r="E16" s="191"/>
      <c r="F16" s="192"/>
      <c r="G16" s="191"/>
      <c r="H16" s="192"/>
      <c r="I16" s="191">
        <f>SUMIF(F49:F50,A16,I49:I50)+SUMIF(F49:F50,"PSU",I49:I50)</f>
        <v>0</v>
      </c>
      <c r="J16" s="204"/>
    </row>
    <row r="17" spans="1:10" ht="23.25" customHeight="1" x14ac:dyDescent="0.2">
      <c r="A17" s="140" t="s">
        <v>27</v>
      </c>
      <c r="B17" s="38" t="s">
        <v>27</v>
      </c>
      <c r="C17" s="62"/>
      <c r="D17" s="63"/>
      <c r="E17" s="191"/>
      <c r="F17" s="192"/>
      <c r="G17" s="191"/>
      <c r="H17" s="192"/>
      <c r="I17" s="191">
        <f>SUMIF(F49:F50,A17,I49:I50)</f>
        <v>0</v>
      </c>
      <c r="J17" s="204"/>
    </row>
    <row r="18" spans="1:10" ht="23.25" customHeight="1" x14ac:dyDescent="0.2">
      <c r="A18" s="140" t="s">
        <v>28</v>
      </c>
      <c r="B18" s="38" t="s">
        <v>28</v>
      </c>
      <c r="C18" s="62"/>
      <c r="D18" s="63"/>
      <c r="E18" s="191"/>
      <c r="F18" s="192"/>
      <c r="G18" s="191"/>
      <c r="H18" s="192"/>
      <c r="I18" s="191">
        <f>SUMIF(F49:F50,A18,I49:I50)</f>
        <v>0</v>
      </c>
      <c r="J18" s="204"/>
    </row>
    <row r="19" spans="1:10" ht="23.25" customHeight="1" x14ac:dyDescent="0.2">
      <c r="A19" s="140" t="s">
        <v>55</v>
      </c>
      <c r="B19" s="38" t="s">
        <v>29</v>
      </c>
      <c r="C19" s="62"/>
      <c r="D19" s="63"/>
      <c r="E19" s="191"/>
      <c r="F19" s="192"/>
      <c r="G19" s="191"/>
      <c r="H19" s="192"/>
      <c r="I19" s="191">
        <f>SUMIF(F49:F50,A19,I49:I50)</f>
        <v>0</v>
      </c>
      <c r="J19" s="204"/>
    </row>
    <row r="20" spans="1:10" ht="23.25" customHeight="1" x14ac:dyDescent="0.2">
      <c r="A20" s="140" t="s">
        <v>56</v>
      </c>
      <c r="B20" s="38" t="s">
        <v>30</v>
      </c>
      <c r="C20" s="62"/>
      <c r="D20" s="63"/>
      <c r="E20" s="191"/>
      <c r="F20" s="192"/>
      <c r="G20" s="191"/>
      <c r="H20" s="192"/>
      <c r="I20" s="191">
        <f>SUMIF(F49:F50,A20,I49:I50)</f>
        <v>0</v>
      </c>
      <c r="J20" s="204"/>
    </row>
    <row r="21" spans="1:10" ht="23.25" customHeight="1" x14ac:dyDescent="0.2">
      <c r="A21" s="2"/>
      <c r="B21" s="48" t="s">
        <v>31</v>
      </c>
      <c r="C21" s="64"/>
      <c r="D21" s="65"/>
      <c r="E21" s="216"/>
      <c r="F21" s="227"/>
      <c r="G21" s="216"/>
      <c r="H21" s="227"/>
      <c r="I21" s="216">
        <f>SUM(I16:J20)</f>
        <v>0</v>
      </c>
      <c r="J21" s="217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211">
        <f>ZakladDPHSniVypocet</f>
        <v>0</v>
      </c>
      <c r="H23" s="212"/>
      <c r="I23" s="212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214">
        <f>A23</f>
        <v>0</v>
      </c>
      <c r="H24" s="215"/>
      <c r="I24" s="215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211">
        <f>I51</f>
        <v>0</v>
      </c>
      <c r="H25" s="212"/>
      <c r="I25" s="212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186">
        <f>A25</f>
        <v>0</v>
      </c>
      <c r="H26" s="187"/>
      <c r="I26" s="187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220">
        <f>CenaCelkem-(ZakladDPHSni+DPHSni+ZakladDPHZakl+DPHZakl)</f>
        <v>0</v>
      </c>
      <c r="H27" s="220"/>
      <c r="I27" s="220"/>
      <c r="J27" s="41" t="str">
        <f t="shared" si="0"/>
        <v>CZK</v>
      </c>
    </row>
    <row r="28" spans="1:10" ht="27.75" hidden="1" customHeight="1" thickBot="1" x14ac:dyDescent="0.25">
      <c r="A28" s="2"/>
      <c r="B28" s="114" t="s">
        <v>25</v>
      </c>
      <c r="C28" s="115"/>
      <c r="D28" s="115"/>
      <c r="E28" s="116"/>
      <c r="F28" s="117"/>
      <c r="G28" s="222">
        <f>ZakladDPHSniVypocet+ZakladDPHZaklVypocet</f>
        <v>0</v>
      </c>
      <c r="H28" s="222"/>
      <c r="I28" s="222"/>
      <c r="J28" s="118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4" t="s">
        <v>37</v>
      </c>
      <c r="C29" s="119"/>
      <c r="D29" s="119"/>
      <c r="E29" s="119"/>
      <c r="F29" s="120"/>
      <c r="G29" s="221">
        <f>A27</f>
        <v>0</v>
      </c>
      <c r="H29" s="221"/>
      <c r="I29" s="221"/>
      <c r="J29" s="121" t="s">
        <v>51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23"/>
      <c r="E34" s="224"/>
      <c r="G34" s="225"/>
      <c r="H34" s="226"/>
      <c r="I34" s="226"/>
      <c r="J34" s="25"/>
    </row>
    <row r="35" spans="1:10" ht="12.75" customHeight="1" x14ac:dyDescent="0.2">
      <c r="A35" s="2"/>
      <c r="B35" s="2"/>
      <c r="D35" s="213" t="s">
        <v>2</v>
      </c>
      <c r="E35" s="213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91" t="s">
        <v>17</v>
      </c>
      <c r="C37" s="92"/>
      <c r="D37" s="92"/>
      <c r="E37" s="92"/>
      <c r="F37" s="93"/>
      <c r="G37" s="93"/>
      <c r="H37" s="93"/>
      <c r="I37" s="93"/>
      <c r="J37" s="94"/>
    </row>
    <row r="38" spans="1:10" ht="25.5" hidden="1" customHeight="1" x14ac:dyDescent="0.2">
      <c r="A38" s="90" t="s">
        <v>39</v>
      </c>
      <c r="B38" s="95" t="s">
        <v>18</v>
      </c>
      <c r="C38" s="96" t="s">
        <v>6</v>
      </c>
      <c r="D38" s="96"/>
      <c r="E38" s="96"/>
      <c r="F38" s="97" t="str">
        <f>B23</f>
        <v>Základ pro sníženou DPH</v>
      </c>
      <c r="G38" s="97" t="str">
        <f>B25</f>
        <v>Základ pro základní DPH</v>
      </c>
      <c r="H38" s="98" t="s">
        <v>19</v>
      </c>
      <c r="I38" s="98" t="s">
        <v>1</v>
      </c>
      <c r="J38" s="99" t="s">
        <v>0</v>
      </c>
    </row>
    <row r="39" spans="1:10" ht="25.5" hidden="1" customHeight="1" x14ac:dyDescent="0.2">
      <c r="A39" s="90">
        <v>1</v>
      </c>
      <c r="B39" s="100" t="s">
        <v>49</v>
      </c>
      <c r="C39" s="178"/>
      <c r="D39" s="178"/>
      <c r="E39" s="178"/>
      <c r="F39" s="101">
        <f>'01 2020100 Pol'!AE32</f>
        <v>0</v>
      </c>
      <c r="G39" s="102">
        <f>'01 2020100 Pol'!AF32</f>
        <v>0</v>
      </c>
      <c r="H39" s="103">
        <f>(F39*SazbaDPH1/100)+(G39*SazbaDPH2/100)</f>
        <v>0</v>
      </c>
      <c r="I39" s="103">
        <f>F39+G39+H39</f>
        <v>0</v>
      </c>
      <c r="J39" s="104" t="str">
        <f>IF(CenaCelkemVypocet=0,"",I39/CenaCelkemVypocet*100)</f>
        <v/>
      </c>
    </row>
    <row r="40" spans="1:10" ht="25.5" hidden="1" customHeight="1" x14ac:dyDescent="0.2">
      <c r="A40" s="90">
        <v>2</v>
      </c>
      <c r="B40" s="105" t="s">
        <v>43</v>
      </c>
      <c r="C40" s="179" t="s">
        <v>44</v>
      </c>
      <c r="D40" s="179"/>
      <c r="E40" s="179"/>
      <c r="F40" s="106">
        <f>'01 2020100 Pol'!AE32</f>
        <v>0</v>
      </c>
      <c r="G40" s="107">
        <f>'01 2020100 Pol'!AF32</f>
        <v>0</v>
      </c>
      <c r="H40" s="107">
        <f>(F40*SazbaDPH1/100)+(G40*SazbaDPH2/100)</f>
        <v>0</v>
      </c>
      <c r="I40" s="107">
        <f>F40+G40+H40</f>
        <v>0</v>
      </c>
      <c r="J40" s="108" t="str">
        <f>IF(CenaCelkemVypocet=0,"",I40/CenaCelkemVypocet*100)</f>
        <v/>
      </c>
    </row>
    <row r="41" spans="1:10" ht="25.5" hidden="1" customHeight="1" x14ac:dyDescent="0.2">
      <c r="A41" s="90">
        <v>3</v>
      </c>
      <c r="B41" s="109" t="s">
        <v>41</v>
      </c>
      <c r="C41" s="178" t="s">
        <v>42</v>
      </c>
      <c r="D41" s="178"/>
      <c r="E41" s="178"/>
      <c r="F41" s="110">
        <f>'01 2020100 Pol'!AE32</f>
        <v>0</v>
      </c>
      <c r="G41" s="103">
        <f>'01 2020100 Pol'!AF32</f>
        <v>0</v>
      </c>
      <c r="H41" s="103">
        <f>(F41*SazbaDPH1/100)+(G41*SazbaDPH2/100)</f>
        <v>0</v>
      </c>
      <c r="I41" s="103">
        <f>F41+G41+H41</f>
        <v>0</v>
      </c>
      <c r="J41" s="104" t="str">
        <f>IF(CenaCelkemVypocet=0,"",I41/CenaCelkemVypocet*100)</f>
        <v/>
      </c>
    </row>
    <row r="42" spans="1:10" ht="25.5" hidden="1" customHeight="1" x14ac:dyDescent="0.2">
      <c r="A42" s="90"/>
      <c r="B42" s="180" t="s">
        <v>50</v>
      </c>
      <c r="C42" s="181"/>
      <c r="D42" s="181"/>
      <c r="E42" s="182"/>
      <c r="F42" s="111">
        <f>SUMIF(A39:A41,"=1",F39:F41)</f>
        <v>0</v>
      </c>
      <c r="G42" s="112">
        <f>SUMIF(A39:A41,"=1",G39:G41)</f>
        <v>0</v>
      </c>
      <c r="H42" s="112">
        <f>SUMIF(A39:A41,"=1",H39:H41)</f>
        <v>0</v>
      </c>
      <c r="I42" s="112">
        <f>SUMIF(A39:A41,"=1",I39:I41)</f>
        <v>0</v>
      </c>
      <c r="J42" s="113">
        <f>SUMIF(A39:A41,"=1",J39:J41)</f>
        <v>0</v>
      </c>
    </row>
    <row r="46" spans="1:10" ht="15.75" x14ac:dyDescent="0.25">
      <c r="B46" s="122" t="s">
        <v>52</v>
      </c>
    </row>
    <row r="48" spans="1:10" ht="25.5" customHeight="1" x14ac:dyDescent="0.2">
      <c r="A48" s="124"/>
      <c r="B48" s="127" t="s">
        <v>18</v>
      </c>
      <c r="C48" s="127" t="s">
        <v>6</v>
      </c>
      <c r="D48" s="128"/>
      <c r="E48" s="128"/>
      <c r="F48" s="129" t="s">
        <v>53</v>
      </c>
      <c r="G48" s="129"/>
      <c r="H48" s="129"/>
      <c r="I48" s="129" t="s">
        <v>31</v>
      </c>
      <c r="J48" s="129" t="s">
        <v>0</v>
      </c>
    </row>
    <row r="49" spans="1:10" ht="36.75" customHeight="1" x14ac:dyDescent="0.2">
      <c r="A49" s="125"/>
      <c r="B49" s="130" t="s">
        <v>54</v>
      </c>
      <c r="C49" s="176" t="s">
        <v>102</v>
      </c>
      <c r="D49" s="177"/>
      <c r="E49" s="177"/>
      <c r="F49" s="136" t="s">
        <v>26</v>
      </c>
      <c r="G49" s="137"/>
      <c r="H49" s="137"/>
      <c r="I49" s="137">
        <f>'01 2020100 Pol'!G8</f>
        <v>0</v>
      </c>
      <c r="J49" s="134" t="str">
        <f>IF(I51=0,"",I49/I51*100)</f>
        <v/>
      </c>
    </row>
    <row r="50" spans="1:10" ht="36.75" customHeight="1" x14ac:dyDescent="0.2">
      <c r="A50" s="125"/>
      <c r="B50" s="130" t="s">
        <v>55</v>
      </c>
      <c r="C50" s="176" t="s">
        <v>29</v>
      </c>
      <c r="D50" s="177"/>
      <c r="E50" s="177"/>
      <c r="F50" s="136" t="s">
        <v>55</v>
      </c>
      <c r="G50" s="137"/>
      <c r="H50" s="137"/>
      <c r="I50" s="137">
        <f>'01 2020100 Pol'!G28</f>
        <v>0</v>
      </c>
      <c r="J50" s="134" t="str">
        <f>IF(I51=0,"",I50/I51*100)</f>
        <v/>
      </c>
    </row>
    <row r="51" spans="1:10" ht="25.5" customHeight="1" x14ac:dyDescent="0.2">
      <c r="A51" s="126"/>
      <c r="B51" s="131" t="s">
        <v>1</v>
      </c>
      <c r="C51" s="132"/>
      <c r="D51" s="133"/>
      <c r="E51" s="133"/>
      <c r="F51" s="138"/>
      <c r="G51" s="139"/>
      <c r="H51" s="139"/>
      <c r="I51" s="139">
        <f>SUM(I49:I50)</f>
        <v>0</v>
      </c>
      <c r="J51" s="135">
        <f>SUM(J49:J50)</f>
        <v>0</v>
      </c>
    </row>
    <row r="52" spans="1:10" x14ac:dyDescent="0.2">
      <c r="F52" s="88"/>
      <c r="G52" s="88"/>
      <c r="H52" s="88"/>
      <c r="I52" s="88"/>
      <c r="J52" s="89"/>
    </row>
    <row r="53" spans="1:10" x14ac:dyDescent="0.2">
      <c r="F53" s="88"/>
      <c r="G53" s="88"/>
      <c r="H53" s="88"/>
      <c r="I53" s="88"/>
      <c r="J53" s="89"/>
    </row>
    <row r="54" spans="1:10" x14ac:dyDescent="0.2">
      <c r="F54" s="88"/>
      <c r="G54" s="88"/>
      <c r="H54" s="88"/>
      <c r="I54" s="88"/>
      <c r="J54" s="89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7">
    <mergeCell ref="D35:E35"/>
    <mergeCell ref="G24:I24"/>
    <mergeCell ref="G23:I23"/>
    <mergeCell ref="I21:J21"/>
    <mergeCell ref="E13:G13"/>
    <mergeCell ref="G27:I27"/>
    <mergeCell ref="G20:H20"/>
    <mergeCell ref="G29:I29"/>
    <mergeCell ref="G28:I28"/>
    <mergeCell ref="D34:E34"/>
    <mergeCell ref="G34:I34"/>
    <mergeCell ref="E21:F21"/>
    <mergeCell ref="G21:H21"/>
    <mergeCell ref="D6:G6"/>
    <mergeCell ref="E7:G7"/>
    <mergeCell ref="G25:I25"/>
    <mergeCell ref="I19:J19"/>
    <mergeCell ref="E19:F19"/>
    <mergeCell ref="E20:F20"/>
    <mergeCell ref="I20:J20"/>
    <mergeCell ref="G19:H19"/>
    <mergeCell ref="G18:H18"/>
    <mergeCell ref="I17:J17"/>
    <mergeCell ref="I18:J18"/>
    <mergeCell ref="E18:F18"/>
    <mergeCell ref="B1:J1"/>
    <mergeCell ref="G26:I26"/>
    <mergeCell ref="E4:J4"/>
    <mergeCell ref="G16:H16"/>
    <mergeCell ref="G17:H17"/>
    <mergeCell ref="E16:F16"/>
    <mergeCell ref="E2:J2"/>
    <mergeCell ref="E3:J3"/>
    <mergeCell ref="E15:F15"/>
    <mergeCell ref="E17:F17"/>
    <mergeCell ref="D12:G12"/>
    <mergeCell ref="D11:G11"/>
    <mergeCell ref="G15:H15"/>
    <mergeCell ref="I15:J15"/>
    <mergeCell ref="I16:J16"/>
    <mergeCell ref="D5:G5"/>
    <mergeCell ref="C50:E50"/>
    <mergeCell ref="C49:E49"/>
    <mergeCell ref="C39:E39"/>
    <mergeCell ref="C40:E40"/>
    <mergeCell ref="C41:E41"/>
    <mergeCell ref="B42:E42"/>
  </mergeCells>
  <phoneticPr fontId="0" type="noConversion"/>
  <pageMargins left="0.39370078740157483" right="0.19685039370078741" top="0.59055118110236227" bottom="0.39370078740157483" header="0" footer="0.19685039370078741"/>
  <pageSetup paperSize="9" scale="99" fitToHeight="0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40625"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28" t="s">
        <v>7</v>
      </c>
      <c r="B1" s="228"/>
      <c r="C1" s="229"/>
      <c r="D1" s="228"/>
      <c r="E1" s="228"/>
      <c r="F1" s="228"/>
      <c r="G1" s="228"/>
    </row>
    <row r="2" spans="1:7" ht="24.95" customHeight="1" x14ac:dyDescent="0.2">
      <c r="A2" s="50" t="s">
        <v>8</v>
      </c>
      <c r="B2" s="49"/>
      <c r="C2" s="230"/>
      <c r="D2" s="230"/>
      <c r="E2" s="230"/>
      <c r="F2" s="230"/>
      <c r="G2" s="231"/>
    </row>
    <row r="3" spans="1:7" ht="24.95" customHeight="1" x14ac:dyDescent="0.2">
      <c r="A3" s="50" t="s">
        <v>9</v>
      </c>
      <c r="B3" s="49"/>
      <c r="C3" s="230"/>
      <c r="D3" s="230"/>
      <c r="E3" s="230"/>
      <c r="F3" s="230"/>
      <c r="G3" s="231"/>
    </row>
    <row r="4" spans="1:7" ht="24.95" customHeight="1" x14ac:dyDescent="0.2">
      <c r="A4" s="50" t="s">
        <v>10</v>
      </c>
      <c r="B4" s="49"/>
      <c r="C4" s="230"/>
      <c r="D4" s="230"/>
      <c r="E4" s="230"/>
      <c r="F4" s="230"/>
      <c r="G4" s="231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honeticPr fontId="17" type="noConversion"/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4941"/>
  <sheetViews>
    <sheetView tabSelected="1" workbookViewId="0">
      <pane ySplit="7" topLeftCell="A8" activePane="bottomLeft" state="frozen"/>
      <selection pane="bottomLeft" activeCell="AP24" sqref="AP24"/>
    </sheetView>
  </sheetViews>
  <sheetFormatPr defaultRowHeight="12.75" outlineLevelRow="1" x14ac:dyDescent="0.2"/>
  <cols>
    <col min="1" max="1" width="3.42578125" customWidth="1"/>
    <col min="2" max="2" width="12.5703125" style="123" customWidth="1"/>
    <col min="3" max="3" width="38.28515625" style="123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6" t="s">
        <v>7</v>
      </c>
      <c r="B1" s="246"/>
      <c r="C1" s="246"/>
      <c r="D1" s="246"/>
      <c r="E1" s="246"/>
      <c r="F1" s="246"/>
      <c r="G1" s="246"/>
      <c r="AG1" t="s">
        <v>57</v>
      </c>
    </row>
    <row r="2" spans="1:60" ht="24.95" customHeight="1" x14ac:dyDescent="0.2">
      <c r="A2" s="141" t="s">
        <v>8</v>
      </c>
      <c r="B2" s="172" t="s">
        <v>107</v>
      </c>
      <c r="C2" s="247" t="s">
        <v>143</v>
      </c>
      <c r="D2" s="248"/>
      <c r="E2" s="248"/>
      <c r="F2" s="248"/>
      <c r="G2" s="249"/>
      <c r="AG2" t="s">
        <v>58</v>
      </c>
    </row>
    <row r="3" spans="1:60" ht="24.95" customHeight="1" x14ac:dyDescent="0.2">
      <c r="A3" s="141" t="s">
        <v>9</v>
      </c>
      <c r="B3" s="49" t="s">
        <v>43</v>
      </c>
      <c r="C3" s="247" t="s">
        <v>143</v>
      </c>
      <c r="D3" s="248"/>
      <c r="E3" s="248"/>
      <c r="F3" s="248"/>
      <c r="G3" s="249"/>
      <c r="AC3" s="123" t="s">
        <v>58</v>
      </c>
      <c r="AG3" t="s">
        <v>59</v>
      </c>
    </row>
    <row r="4" spans="1:60" ht="24.95" customHeight="1" x14ac:dyDescent="0.2">
      <c r="A4" s="142" t="s">
        <v>10</v>
      </c>
      <c r="B4" s="173" t="s">
        <v>107</v>
      </c>
      <c r="C4" s="250" t="s">
        <v>143</v>
      </c>
      <c r="D4" s="251"/>
      <c r="E4" s="251"/>
      <c r="F4" s="251"/>
      <c r="G4" s="252"/>
      <c r="AG4" t="s">
        <v>60</v>
      </c>
    </row>
    <row r="5" spans="1:60" x14ac:dyDescent="0.2">
      <c r="D5" s="10"/>
    </row>
    <row r="6" spans="1:60" ht="38.25" x14ac:dyDescent="0.2">
      <c r="A6" s="143" t="s">
        <v>61</v>
      </c>
      <c r="B6" s="145" t="s">
        <v>62</v>
      </c>
      <c r="C6" s="145" t="s">
        <v>63</v>
      </c>
      <c r="D6" s="144" t="s">
        <v>64</v>
      </c>
      <c r="E6" s="143" t="s">
        <v>65</v>
      </c>
      <c r="F6" s="143" t="s">
        <v>66</v>
      </c>
      <c r="G6" s="143" t="s">
        <v>31</v>
      </c>
      <c r="H6" s="146" t="s">
        <v>32</v>
      </c>
      <c r="I6" s="146" t="s">
        <v>67</v>
      </c>
      <c r="J6" s="146" t="s">
        <v>33</v>
      </c>
      <c r="K6" s="146" t="s">
        <v>68</v>
      </c>
      <c r="L6" s="146" t="s">
        <v>69</v>
      </c>
      <c r="M6" s="146" t="s">
        <v>70</v>
      </c>
      <c r="N6" s="146" t="s">
        <v>71</v>
      </c>
      <c r="O6" s="146" t="s">
        <v>72</v>
      </c>
      <c r="P6" s="146" t="s">
        <v>73</v>
      </c>
      <c r="Q6" s="146" t="s">
        <v>74</v>
      </c>
      <c r="R6" s="146" t="s">
        <v>75</v>
      </c>
      <c r="S6" s="146" t="s">
        <v>76</v>
      </c>
      <c r="T6" s="146" t="s">
        <v>77</v>
      </c>
      <c r="U6" s="146" t="s">
        <v>78</v>
      </c>
      <c r="V6" s="146" t="s">
        <v>79</v>
      </c>
      <c r="W6" s="146" t="s">
        <v>80</v>
      </c>
      <c r="X6" s="146" t="s">
        <v>81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x14ac:dyDescent="0.2">
      <c r="A8" s="150" t="s">
        <v>82</v>
      </c>
      <c r="B8" s="151" t="s">
        <v>54</v>
      </c>
      <c r="C8" s="168" t="s">
        <v>102</v>
      </c>
      <c r="D8" s="157"/>
      <c r="E8" s="158"/>
      <c r="F8" s="159"/>
      <c r="G8" s="160">
        <f>SUM(G9:G27)</f>
        <v>0</v>
      </c>
      <c r="H8" s="156"/>
      <c r="I8" s="156">
        <f>SUM(I9:I13)</f>
        <v>0</v>
      </c>
      <c r="J8" s="156"/>
      <c r="K8" s="156">
        <f>SUM(K9:K13)</f>
        <v>0</v>
      </c>
      <c r="L8" s="156"/>
      <c r="M8" s="156">
        <f>SUM(M9:M13)</f>
        <v>0</v>
      </c>
      <c r="N8" s="156"/>
      <c r="O8" s="156">
        <f>SUM(O9:O13)</f>
        <v>0</v>
      </c>
      <c r="P8" s="156"/>
      <c r="Q8" s="156">
        <f>SUM(Q9:Q13)</f>
        <v>0</v>
      </c>
      <c r="R8" s="156"/>
      <c r="S8" s="156"/>
      <c r="T8" s="156"/>
      <c r="U8" s="156"/>
      <c r="V8" s="156">
        <f>SUM(V9:V13)</f>
        <v>0</v>
      </c>
      <c r="W8" s="156"/>
      <c r="X8" s="156"/>
      <c r="AG8" t="s">
        <v>83</v>
      </c>
    </row>
    <row r="9" spans="1:60" ht="22.5" outlineLevel="1" x14ac:dyDescent="0.2">
      <c r="A9" s="161">
        <v>1</v>
      </c>
      <c r="B9" s="174" t="s">
        <v>123</v>
      </c>
      <c r="C9" s="169" t="s">
        <v>108</v>
      </c>
      <c r="D9" s="175" t="s">
        <v>90</v>
      </c>
      <c r="E9" s="164">
        <v>21</v>
      </c>
      <c r="F9" s="165"/>
      <c r="G9" s="166">
        <f>ROUND(E9*F9,2)</f>
        <v>0</v>
      </c>
      <c r="H9" s="155"/>
      <c r="I9" s="154">
        <f>ROUND(E9*H9,2)</f>
        <v>0</v>
      </c>
      <c r="J9" s="155"/>
      <c r="K9" s="154">
        <f>ROUND(E9*J9,2)</f>
        <v>0</v>
      </c>
      <c r="L9" s="154">
        <v>21</v>
      </c>
      <c r="M9" s="154">
        <f>G9*(1+L9/100)</f>
        <v>0</v>
      </c>
      <c r="N9" s="154">
        <v>0</v>
      </c>
      <c r="O9" s="154">
        <f>ROUND(E9*N9,2)</f>
        <v>0</v>
      </c>
      <c r="P9" s="154">
        <v>0</v>
      </c>
      <c r="Q9" s="154">
        <f>ROUND(E9*P9,2)</f>
        <v>0</v>
      </c>
      <c r="R9" s="154"/>
      <c r="S9" s="154" t="s">
        <v>85</v>
      </c>
      <c r="T9" s="154" t="s">
        <v>86</v>
      </c>
      <c r="U9" s="154">
        <v>0</v>
      </c>
      <c r="V9" s="154">
        <f>ROUND(E9*U9,2)</f>
        <v>0</v>
      </c>
      <c r="W9" s="154"/>
      <c r="X9" s="154" t="s">
        <v>87</v>
      </c>
      <c r="Y9" s="147"/>
      <c r="Z9" s="147"/>
      <c r="AA9" s="147"/>
      <c r="AB9" s="147"/>
      <c r="AC9" s="147"/>
      <c r="AD9" s="147"/>
      <c r="AE9" s="147"/>
      <c r="AF9" s="147"/>
      <c r="AG9" s="147" t="s">
        <v>88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 x14ac:dyDescent="0.2">
      <c r="A10" s="161">
        <v>2</v>
      </c>
      <c r="B10" s="174" t="s">
        <v>124</v>
      </c>
      <c r="C10" s="169" t="s">
        <v>109</v>
      </c>
      <c r="D10" s="175" t="s">
        <v>90</v>
      </c>
      <c r="E10" s="164">
        <v>21</v>
      </c>
      <c r="F10" s="165"/>
      <c r="G10" s="166">
        <f>ROUND(E10*F10,2)</f>
        <v>0</v>
      </c>
      <c r="H10" s="155"/>
      <c r="I10" s="154">
        <f>ROUND(E10*H10,2)</f>
        <v>0</v>
      </c>
      <c r="J10" s="155"/>
      <c r="K10" s="154">
        <f>ROUND(E10*J10,2)</f>
        <v>0</v>
      </c>
      <c r="L10" s="154">
        <v>21</v>
      </c>
      <c r="M10" s="154">
        <f>G10*(1+L10/100)</f>
        <v>0</v>
      </c>
      <c r="N10" s="154">
        <v>0</v>
      </c>
      <c r="O10" s="154">
        <f>ROUND(E10*N10,2)</f>
        <v>0</v>
      </c>
      <c r="P10" s="154">
        <v>0</v>
      </c>
      <c r="Q10" s="154">
        <f>ROUND(E10*P10,2)</f>
        <v>0</v>
      </c>
      <c r="R10" s="154"/>
      <c r="S10" s="154" t="s">
        <v>85</v>
      </c>
      <c r="T10" s="154" t="s">
        <v>86</v>
      </c>
      <c r="U10" s="154">
        <v>0</v>
      </c>
      <c r="V10" s="154">
        <f>ROUND(E10*U10,2)</f>
        <v>0</v>
      </c>
      <c r="W10" s="154"/>
      <c r="X10" s="154" t="s">
        <v>87</v>
      </c>
      <c r="Y10" s="147"/>
      <c r="Z10" s="147"/>
      <c r="AA10" s="147"/>
      <c r="AB10" s="147"/>
      <c r="AC10" s="147"/>
      <c r="AD10" s="147"/>
      <c r="AE10" s="147"/>
      <c r="AF10" s="147"/>
      <c r="AG10" s="147" t="s">
        <v>89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ht="22.5" outlineLevel="1" x14ac:dyDescent="0.2">
      <c r="A11" s="161">
        <v>3</v>
      </c>
      <c r="B11" s="174" t="s">
        <v>125</v>
      </c>
      <c r="C11" s="169" t="s">
        <v>110</v>
      </c>
      <c r="D11" s="175" t="s">
        <v>90</v>
      </c>
      <c r="E11" s="164">
        <v>21</v>
      </c>
      <c r="F11" s="165"/>
      <c r="G11" s="166">
        <f>ROUND(E11*F11,2)</f>
        <v>0</v>
      </c>
      <c r="H11" s="155"/>
      <c r="I11" s="154">
        <f>ROUND(E11*H11,2)</f>
        <v>0</v>
      </c>
      <c r="J11" s="155"/>
      <c r="K11" s="154">
        <f>ROUND(E11*J11,2)</f>
        <v>0</v>
      </c>
      <c r="L11" s="154">
        <v>21</v>
      </c>
      <c r="M11" s="154">
        <f>G11*(1+L11/100)</f>
        <v>0</v>
      </c>
      <c r="N11" s="154">
        <v>0</v>
      </c>
      <c r="O11" s="154">
        <f>ROUND(E11*N11,2)</f>
        <v>0</v>
      </c>
      <c r="P11" s="154">
        <v>0</v>
      </c>
      <c r="Q11" s="154">
        <f>ROUND(E11*P11,2)</f>
        <v>0</v>
      </c>
      <c r="R11" s="154"/>
      <c r="S11" s="154" t="s">
        <v>85</v>
      </c>
      <c r="T11" s="154" t="s">
        <v>86</v>
      </c>
      <c r="U11" s="154">
        <v>0</v>
      </c>
      <c r="V11" s="154">
        <f>ROUND(E11*U11,2)</f>
        <v>0</v>
      </c>
      <c r="W11" s="154"/>
      <c r="X11" s="154" t="s">
        <v>87</v>
      </c>
      <c r="Y11" s="147"/>
      <c r="Z11" s="147"/>
      <c r="AA11" s="147"/>
      <c r="AB11" s="147"/>
      <c r="AC11" s="147"/>
      <c r="AD11" s="147"/>
      <c r="AE11" s="147"/>
      <c r="AF11" s="147"/>
      <c r="AG11" s="147" t="s">
        <v>88</v>
      </c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ht="22.5" outlineLevel="1" x14ac:dyDescent="0.2">
      <c r="A12" s="161">
        <v>4</v>
      </c>
      <c r="B12" s="174" t="s">
        <v>126</v>
      </c>
      <c r="C12" s="169" t="s">
        <v>111</v>
      </c>
      <c r="D12" s="175" t="s">
        <v>90</v>
      </c>
      <c r="E12" s="164">
        <v>21</v>
      </c>
      <c r="F12" s="165"/>
      <c r="G12" s="166">
        <f>ROUND(E12*F12,2)</f>
        <v>0</v>
      </c>
      <c r="H12" s="155"/>
      <c r="I12" s="154">
        <f>ROUND(E12*H12,2)</f>
        <v>0</v>
      </c>
      <c r="J12" s="155"/>
      <c r="K12" s="154">
        <f>ROUND(E12*J12,2)</f>
        <v>0</v>
      </c>
      <c r="L12" s="154">
        <v>21</v>
      </c>
      <c r="M12" s="154">
        <f>G12*(1+L12/100)</f>
        <v>0</v>
      </c>
      <c r="N12" s="154">
        <v>0</v>
      </c>
      <c r="O12" s="154">
        <f>ROUND(E12*N12,2)</f>
        <v>0</v>
      </c>
      <c r="P12" s="154">
        <v>0</v>
      </c>
      <c r="Q12" s="154">
        <f>ROUND(E12*P12,2)</f>
        <v>0</v>
      </c>
      <c r="R12" s="154"/>
      <c r="S12" s="154" t="s">
        <v>85</v>
      </c>
      <c r="T12" s="154" t="s">
        <v>86</v>
      </c>
      <c r="U12" s="154">
        <v>0</v>
      </c>
      <c r="V12" s="154">
        <f>ROUND(E12*U12,2)</f>
        <v>0</v>
      </c>
      <c r="W12" s="154"/>
      <c r="X12" s="154" t="s">
        <v>87</v>
      </c>
      <c r="Y12" s="147"/>
      <c r="Z12" s="147"/>
      <c r="AA12" s="147"/>
      <c r="AB12" s="147"/>
      <c r="AC12" s="147"/>
      <c r="AD12" s="147"/>
      <c r="AE12" s="147"/>
      <c r="AF12" s="147"/>
      <c r="AG12" s="147" t="s">
        <v>88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 x14ac:dyDescent="0.2">
      <c r="A13" s="161">
        <v>5</v>
      </c>
      <c r="B13" s="174" t="s">
        <v>127</v>
      </c>
      <c r="C13" s="169" t="s">
        <v>112</v>
      </c>
      <c r="D13" s="175" t="s">
        <v>140</v>
      </c>
      <c r="E13" s="164">
        <v>74.55</v>
      </c>
      <c r="F13" s="165"/>
      <c r="G13" s="166">
        <f>ROUND(E13*F13,2)</f>
        <v>0</v>
      </c>
      <c r="H13" s="155"/>
      <c r="I13" s="154">
        <f>ROUND(E13*H13,2)</f>
        <v>0</v>
      </c>
      <c r="J13" s="155"/>
      <c r="K13" s="154">
        <f>ROUND(E13*J13,2)</f>
        <v>0</v>
      </c>
      <c r="L13" s="154">
        <v>21</v>
      </c>
      <c r="M13" s="154">
        <f>G13*(1+L13/100)</f>
        <v>0</v>
      </c>
      <c r="N13" s="154">
        <v>0</v>
      </c>
      <c r="O13" s="154">
        <f>ROUND(E13*N13,2)</f>
        <v>0</v>
      </c>
      <c r="P13" s="154">
        <v>0</v>
      </c>
      <c r="Q13" s="154">
        <f>ROUND(E13*P13,2)</f>
        <v>0</v>
      </c>
      <c r="R13" s="154"/>
      <c r="S13" s="154" t="s">
        <v>85</v>
      </c>
      <c r="T13" s="154" t="s">
        <v>86</v>
      </c>
      <c r="U13" s="154">
        <v>0</v>
      </c>
      <c r="V13" s="154">
        <f>ROUND(E13*U13,2)</f>
        <v>0</v>
      </c>
      <c r="W13" s="154"/>
      <c r="X13" s="154" t="s">
        <v>87</v>
      </c>
      <c r="Y13" s="147"/>
      <c r="Z13" s="147"/>
      <c r="AA13" s="147"/>
      <c r="AB13" s="147"/>
      <c r="AC13" s="147"/>
      <c r="AD13" s="147"/>
      <c r="AE13" s="147"/>
      <c r="AF13" s="147"/>
      <c r="AG13" s="147" t="s">
        <v>88</v>
      </c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 x14ac:dyDescent="0.2">
      <c r="A14" s="161">
        <v>6</v>
      </c>
      <c r="B14" s="174" t="s">
        <v>128</v>
      </c>
      <c r="C14" s="169" t="s">
        <v>113</v>
      </c>
      <c r="D14" s="163" t="s">
        <v>141</v>
      </c>
      <c r="E14" s="164">
        <v>33.022500000000001</v>
      </c>
      <c r="F14" s="165"/>
      <c r="G14" s="166">
        <f t="shared" ref="G14:G27" si="0">ROUND(E14*F14,2)</f>
        <v>0</v>
      </c>
      <c r="H14" s="155"/>
      <c r="I14" s="154"/>
      <c r="J14" s="155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 x14ac:dyDescent="0.2">
      <c r="A15" s="161">
        <v>7</v>
      </c>
      <c r="B15" s="174" t="s">
        <v>129</v>
      </c>
      <c r="C15" s="169" t="s">
        <v>114</v>
      </c>
      <c r="D15" s="163" t="s">
        <v>141</v>
      </c>
      <c r="E15" s="164">
        <v>32.97</v>
      </c>
      <c r="F15" s="165"/>
      <c r="G15" s="166">
        <f t="shared" si="0"/>
        <v>0</v>
      </c>
      <c r="H15" s="155"/>
      <c r="I15" s="154"/>
      <c r="J15" s="155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outlineLevel="1" x14ac:dyDescent="0.2">
      <c r="A16" s="161">
        <v>8</v>
      </c>
      <c r="B16" s="174" t="s">
        <v>130</v>
      </c>
      <c r="C16" s="169" t="s">
        <v>115</v>
      </c>
      <c r="D16" s="163" t="s">
        <v>141</v>
      </c>
      <c r="E16" s="164">
        <v>32.97</v>
      </c>
      <c r="F16" s="165"/>
      <c r="G16" s="166">
        <f t="shared" si="0"/>
        <v>0</v>
      </c>
      <c r="H16" s="155"/>
      <c r="I16" s="154"/>
      <c r="J16" s="155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1" x14ac:dyDescent="0.2">
      <c r="A17" s="161">
        <v>9</v>
      </c>
      <c r="B17" s="174" t="s">
        <v>131</v>
      </c>
      <c r="C17" s="169" t="s">
        <v>116</v>
      </c>
      <c r="D17" s="163" t="s">
        <v>140</v>
      </c>
      <c r="E17" s="164">
        <v>38.85</v>
      </c>
      <c r="F17" s="165"/>
      <c r="G17" s="166">
        <f t="shared" si="0"/>
        <v>0</v>
      </c>
      <c r="H17" s="155"/>
      <c r="I17" s="154"/>
      <c r="J17" s="155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outlineLevel="1" x14ac:dyDescent="0.2">
      <c r="A18" s="161">
        <v>10</v>
      </c>
      <c r="B18" s="174" t="s">
        <v>132</v>
      </c>
      <c r="C18" s="169" t="s">
        <v>117</v>
      </c>
      <c r="D18" s="175" t="s">
        <v>84</v>
      </c>
      <c r="E18" s="164">
        <v>21</v>
      </c>
      <c r="F18" s="165"/>
      <c r="G18" s="166">
        <f t="shared" si="0"/>
        <v>0</v>
      </c>
      <c r="H18" s="155"/>
      <c r="I18" s="154"/>
      <c r="J18" s="155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outlineLevel="1" x14ac:dyDescent="0.2">
      <c r="A19" s="161">
        <v>11</v>
      </c>
      <c r="B19" s="174" t="s">
        <v>133</v>
      </c>
      <c r="C19" s="169" t="s">
        <v>118</v>
      </c>
      <c r="D19" s="175" t="s">
        <v>84</v>
      </c>
      <c r="E19" s="164">
        <v>21</v>
      </c>
      <c r="F19" s="165"/>
      <c r="G19" s="166">
        <f t="shared" si="0"/>
        <v>0</v>
      </c>
      <c r="H19" s="155"/>
      <c r="I19" s="154"/>
      <c r="J19" s="155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ht="33.75" outlineLevel="1" x14ac:dyDescent="0.2">
      <c r="A20" s="161">
        <v>12</v>
      </c>
      <c r="B20" s="174" t="s">
        <v>134</v>
      </c>
      <c r="C20" s="169" t="s">
        <v>119</v>
      </c>
      <c r="D20" s="163" t="s">
        <v>141</v>
      </c>
      <c r="E20" s="164">
        <v>63</v>
      </c>
      <c r="F20" s="165"/>
      <c r="G20" s="166">
        <f t="shared" si="0"/>
        <v>0</v>
      </c>
      <c r="H20" s="155"/>
      <c r="I20" s="154"/>
      <c r="J20" s="155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outlineLevel="1" x14ac:dyDescent="0.2">
      <c r="A21" s="161">
        <v>13</v>
      </c>
      <c r="B21" s="174" t="s">
        <v>135</v>
      </c>
      <c r="C21" s="169" t="s">
        <v>117</v>
      </c>
      <c r="D21" s="175" t="s">
        <v>84</v>
      </c>
      <c r="E21" s="164">
        <v>21</v>
      </c>
      <c r="F21" s="165"/>
      <c r="G21" s="166">
        <f t="shared" si="0"/>
        <v>0</v>
      </c>
      <c r="H21" s="155"/>
      <c r="I21" s="154"/>
      <c r="J21" s="155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outlineLevel="1" x14ac:dyDescent="0.2">
      <c r="A22" s="161">
        <v>14</v>
      </c>
      <c r="B22" s="174" t="s">
        <v>136</v>
      </c>
      <c r="C22" s="169" t="s">
        <v>118</v>
      </c>
      <c r="D22" s="175" t="s">
        <v>84</v>
      </c>
      <c r="E22" s="164">
        <v>21</v>
      </c>
      <c r="F22" s="165"/>
      <c r="G22" s="166">
        <f t="shared" si="0"/>
        <v>0</v>
      </c>
      <c r="H22" s="155"/>
      <c r="I22" s="154"/>
      <c r="J22" s="155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ht="22.5" outlineLevel="1" x14ac:dyDescent="0.2">
      <c r="A23" s="161">
        <v>15</v>
      </c>
      <c r="B23" s="174" t="s">
        <v>137</v>
      </c>
      <c r="C23" s="169" t="s">
        <v>120</v>
      </c>
      <c r="D23" s="163" t="s">
        <v>90</v>
      </c>
      <c r="E23" s="164">
        <v>21</v>
      </c>
      <c r="F23" s="165"/>
      <c r="G23" s="166">
        <f t="shared" si="0"/>
        <v>0</v>
      </c>
      <c r="H23" s="155"/>
      <c r="I23" s="154"/>
      <c r="J23" s="155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ht="33.75" outlineLevel="1" x14ac:dyDescent="0.2">
      <c r="A24" s="161">
        <v>16</v>
      </c>
      <c r="B24" s="174" t="s">
        <v>138</v>
      </c>
      <c r="C24" s="169" t="s">
        <v>121</v>
      </c>
      <c r="D24" s="163" t="s">
        <v>90</v>
      </c>
      <c r="E24" s="164">
        <v>21</v>
      </c>
      <c r="F24" s="165"/>
      <c r="G24" s="166">
        <f t="shared" si="0"/>
        <v>0</v>
      </c>
      <c r="H24" s="155"/>
      <c r="I24" s="154"/>
      <c r="J24" s="155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outlineLevel="1" x14ac:dyDescent="0.2">
      <c r="A25" s="161">
        <v>17</v>
      </c>
      <c r="B25" s="174" t="s">
        <v>139</v>
      </c>
      <c r="C25" s="169" t="s">
        <v>122</v>
      </c>
      <c r="D25" s="163" t="s">
        <v>90</v>
      </c>
      <c r="E25" s="164">
        <v>21</v>
      </c>
      <c r="F25" s="165"/>
      <c r="G25" s="166">
        <f t="shared" si="0"/>
        <v>0</v>
      </c>
      <c r="H25" s="155"/>
      <c r="I25" s="154"/>
      <c r="J25" s="155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ht="22.5" outlineLevel="1" x14ac:dyDescent="0.2">
      <c r="A26" s="161">
        <v>18</v>
      </c>
      <c r="B26" s="174" t="s">
        <v>91</v>
      </c>
      <c r="C26" s="169" t="s">
        <v>103</v>
      </c>
      <c r="D26" s="163" t="s">
        <v>84</v>
      </c>
      <c r="E26" s="164">
        <v>21</v>
      </c>
      <c r="F26" s="165"/>
      <c r="G26" s="166">
        <f t="shared" si="0"/>
        <v>0</v>
      </c>
      <c r="H26" s="155"/>
      <c r="I26" s="154"/>
      <c r="J26" s="155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ht="22.5" outlineLevel="1" x14ac:dyDescent="0.2">
      <c r="A27" s="161">
        <v>19</v>
      </c>
      <c r="B27" s="174" t="s">
        <v>94</v>
      </c>
      <c r="C27" s="169" t="s">
        <v>104</v>
      </c>
      <c r="D27" s="163" t="s">
        <v>84</v>
      </c>
      <c r="E27" s="164">
        <v>21</v>
      </c>
      <c r="F27" s="165"/>
      <c r="G27" s="166">
        <f t="shared" si="0"/>
        <v>0</v>
      </c>
      <c r="H27" s="155"/>
      <c r="I27" s="154"/>
      <c r="J27" s="155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x14ac:dyDescent="0.2">
      <c r="A28" s="150" t="s">
        <v>82</v>
      </c>
      <c r="B28" s="151" t="s">
        <v>55</v>
      </c>
      <c r="C28" s="168" t="s">
        <v>29</v>
      </c>
      <c r="D28" s="157"/>
      <c r="E28" s="158"/>
      <c r="F28" s="159"/>
      <c r="G28" s="160">
        <f>G29+G30</f>
        <v>0</v>
      </c>
      <c r="H28" s="156"/>
      <c r="I28" s="156">
        <f>SUM(I29:I30)</f>
        <v>0</v>
      </c>
      <c r="J28" s="156"/>
      <c r="K28" s="156">
        <f>SUM(K29:K30)</f>
        <v>0</v>
      </c>
      <c r="L28" s="156"/>
      <c r="M28" s="156">
        <f>SUM(M29:M30)</f>
        <v>0</v>
      </c>
      <c r="N28" s="156"/>
      <c r="O28" s="156">
        <f>SUM(O29:O30)</f>
        <v>0</v>
      </c>
      <c r="P28" s="156"/>
      <c r="Q28" s="156">
        <f>SUM(Q29:Q30)</f>
        <v>0</v>
      </c>
      <c r="R28" s="156"/>
      <c r="S28" s="156"/>
      <c r="T28" s="156"/>
      <c r="U28" s="156"/>
      <c r="V28" s="156">
        <f>SUM(V29:V30)</f>
        <v>0</v>
      </c>
      <c r="W28" s="156"/>
      <c r="X28" s="156"/>
      <c r="AG28" t="s">
        <v>83</v>
      </c>
    </row>
    <row r="29" spans="1:60" outlineLevel="1" x14ac:dyDescent="0.2">
      <c r="A29" s="161">
        <v>20</v>
      </c>
      <c r="B29" s="162" t="s">
        <v>95</v>
      </c>
      <c r="C29" s="169" t="s">
        <v>105</v>
      </c>
      <c r="D29" s="163" t="s">
        <v>84</v>
      </c>
      <c r="E29" s="164">
        <v>21</v>
      </c>
      <c r="F29" s="165"/>
      <c r="G29" s="166">
        <f t="shared" ref="G29:G30" si="1">ROUND(E29*F29,2)</f>
        <v>0</v>
      </c>
      <c r="H29" s="155"/>
      <c r="I29" s="154">
        <f t="shared" ref="I29:I30" si="2">ROUND(E29*H29,2)</f>
        <v>0</v>
      </c>
      <c r="J29" s="155"/>
      <c r="K29" s="154">
        <f t="shared" ref="K29:K30" si="3">ROUND(E29*J29,2)</f>
        <v>0</v>
      </c>
      <c r="L29" s="154">
        <v>21</v>
      </c>
      <c r="M29" s="154">
        <f t="shared" ref="M29:M30" si="4">G29*(1+L29/100)</f>
        <v>0</v>
      </c>
      <c r="N29" s="154">
        <v>0</v>
      </c>
      <c r="O29" s="154">
        <f t="shared" ref="O29:O30" si="5">ROUND(E29*N29,2)</f>
        <v>0</v>
      </c>
      <c r="P29" s="154">
        <v>0</v>
      </c>
      <c r="Q29" s="154">
        <f t="shared" ref="Q29:Q30" si="6">ROUND(E29*P29,2)</f>
        <v>0</v>
      </c>
      <c r="R29" s="154"/>
      <c r="S29" s="154" t="s">
        <v>85</v>
      </c>
      <c r="T29" s="154" t="s">
        <v>86</v>
      </c>
      <c r="U29" s="154">
        <v>0</v>
      </c>
      <c r="V29" s="154">
        <f t="shared" ref="V29:V30" si="7">ROUND(E29*U29,2)</f>
        <v>0</v>
      </c>
      <c r="W29" s="154"/>
      <c r="X29" s="154" t="s">
        <v>92</v>
      </c>
      <c r="Y29" s="147"/>
      <c r="Z29" s="147"/>
      <c r="AA29" s="147"/>
      <c r="AB29" s="147"/>
      <c r="AC29" s="147"/>
      <c r="AD29" s="147"/>
      <c r="AE29" s="147"/>
      <c r="AF29" s="147"/>
      <c r="AG29" s="147" t="s">
        <v>93</v>
      </c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outlineLevel="1" x14ac:dyDescent="0.2">
      <c r="A30" s="161">
        <v>21</v>
      </c>
      <c r="B30" s="162" t="s">
        <v>96</v>
      </c>
      <c r="C30" s="169" t="s">
        <v>106</v>
      </c>
      <c r="D30" s="163" t="s">
        <v>84</v>
      </c>
      <c r="E30" s="164">
        <v>21</v>
      </c>
      <c r="F30" s="165"/>
      <c r="G30" s="166">
        <f t="shared" si="1"/>
        <v>0</v>
      </c>
      <c r="H30" s="155"/>
      <c r="I30" s="154">
        <f t="shared" si="2"/>
        <v>0</v>
      </c>
      <c r="J30" s="155"/>
      <c r="K30" s="154">
        <f t="shared" si="3"/>
        <v>0</v>
      </c>
      <c r="L30" s="154">
        <v>21</v>
      </c>
      <c r="M30" s="154">
        <f t="shared" si="4"/>
        <v>0</v>
      </c>
      <c r="N30" s="154">
        <v>0</v>
      </c>
      <c r="O30" s="154">
        <f t="shared" si="5"/>
        <v>0</v>
      </c>
      <c r="P30" s="154">
        <v>0</v>
      </c>
      <c r="Q30" s="154">
        <f t="shared" si="6"/>
        <v>0</v>
      </c>
      <c r="R30" s="154"/>
      <c r="S30" s="154" t="s">
        <v>85</v>
      </c>
      <c r="T30" s="154" t="s">
        <v>86</v>
      </c>
      <c r="U30" s="154">
        <v>0</v>
      </c>
      <c r="V30" s="154">
        <f t="shared" si="7"/>
        <v>0</v>
      </c>
      <c r="W30" s="154"/>
      <c r="X30" s="154" t="s">
        <v>92</v>
      </c>
      <c r="Y30" s="147"/>
      <c r="Z30" s="147"/>
      <c r="AA30" s="147"/>
      <c r="AB30" s="147"/>
      <c r="AC30" s="147"/>
      <c r="AD30" s="147"/>
      <c r="AE30" s="147"/>
      <c r="AF30" s="147"/>
      <c r="AG30" s="147" t="s">
        <v>97</v>
      </c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x14ac:dyDescent="0.2">
      <c r="A31" s="3"/>
      <c r="B31" s="4"/>
      <c r="C31" s="170"/>
      <c r="D31" s="6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AE31">
        <v>15</v>
      </c>
      <c r="AF31">
        <v>21</v>
      </c>
      <c r="AG31" t="s">
        <v>69</v>
      </c>
    </row>
    <row r="32" spans="1:60" x14ac:dyDescent="0.2">
      <c r="A32" s="150"/>
      <c r="B32" s="151" t="s">
        <v>31</v>
      </c>
      <c r="C32" s="168"/>
      <c r="D32" s="152"/>
      <c r="E32" s="153"/>
      <c r="F32" s="153"/>
      <c r="G32" s="167">
        <f>G28+G8</f>
        <v>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AE32">
        <f>SUMIF(L7:L30,AE31,G7:G30)</f>
        <v>0</v>
      </c>
      <c r="AF32">
        <f>SUMIF(L7:L30,AF31,G7:G30)</f>
        <v>0</v>
      </c>
      <c r="AG32" t="s">
        <v>98</v>
      </c>
    </row>
    <row r="33" spans="1:33" x14ac:dyDescent="0.2">
      <c r="A33" s="3"/>
      <c r="B33" s="4"/>
      <c r="C33" s="170"/>
      <c r="D33" s="6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33" x14ac:dyDescent="0.2">
      <c r="A34" s="3"/>
      <c r="B34" s="4"/>
      <c r="C34" s="170"/>
      <c r="D34" s="6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33" x14ac:dyDescent="0.2">
      <c r="A35" s="232" t="s">
        <v>99</v>
      </c>
      <c r="B35" s="232"/>
      <c r="C35" s="233"/>
      <c r="D35" s="6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33" x14ac:dyDescent="0.2">
      <c r="A36" s="234"/>
      <c r="B36" s="235"/>
      <c r="C36" s="236"/>
      <c r="D36" s="235"/>
      <c r="E36" s="235"/>
      <c r="F36" s="235"/>
      <c r="G36" s="237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AG36" t="s">
        <v>100</v>
      </c>
    </row>
    <row r="37" spans="1:33" x14ac:dyDescent="0.2">
      <c r="A37" s="238"/>
      <c r="B37" s="239"/>
      <c r="C37" s="240"/>
      <c r="D37" s="239"/>
      <c r="E37" s="239"/>
      <c r="F37" s="239"/>
      <c r="G37" s="2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33" x14ac:dyDescent="0.2">
      <c r="A38" s="238"/>
      <c r="B38" s="239"/>
      <c r="C38" s="240"/>
      <c r="D38" s="239"/>
      <c r="E38" s="239"/>
      <c r="F38" s="239"/>
      <c r="G38" s="2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33" x14ac:dyDescent="0.2">
      <c r="A39" s="238"/>
      <c r="B39" s="239"/>
      <c r="C39" s="240"/>
      <c r="D39" s="239"/>
      <c r="E39" s="239"/>
      <c r="F39" s="239"/>
      <c r="G39" s="2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33" x14ac:dyDescent="0.2">
      <c r="A40" s="242"/>
      <c r="B40" s="243"/>
      <c r="C40" s="244"/>
      <c r="D40" s="243"/>
      <c r="E40" s="243"/>
      <c r="F40" s="243"/>
      <c r="G40" s="24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33" x14ac:dyDescent="0.2">
      <c r="A41" s="3"/>
      <c r="B41" s="4"/>
      <c r="C41" s="170"/>
      <c r="D41" s="6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33" x14ac:dyDescent="0.2">
      <c r="C42" s="171"/>
      <c r="D42" s="10"/>
      <c r="AG42" t="s">
        <v>101</v>
      </c>
    </row>
    <row r="43" spans="1:33" x14ac:dyDescent="0.2">
      <c r="D43" s="10"/>
    </row>
    <row r="44" spans="1:33" x14ac:dyDescent="0.2">
      <c r="D44" s="10"/>
    </row>
    <row r="45" spans="1:33" x14ac:dyDescent="0.2">
      <c r="D45" s="10"/>
    </row>
    <row r="46" spans="1:33" x14ac:dyDescent="0.2">
      <c r="D46" s="10"/>
    </row>
    <row r="47" spans="1:33" x14ac:dyDescent="0.2">
      <c r="D47" s="10"/>
    </row>
    <row r="48" spans="1:33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</sheetData>
  <mergeCells count="6">
    <mergeCell ref="A35:C35"/>
    <mergeCell ref="A36:G40"/>
    <mergeCell ref="A1:G1"/>
    <mergeCell ref="C2:G2"/>
    <mergeCell ref="C3:G3"/>
    <mergeCell ref="C4:G4"/>
  </mergeCells>
  <phoneticPr fontId="17" type="noConversion"/>
  <pageMargins left="0.59055118110236204" right="0.196850393700787" top="0.984251969" bottom="0.984251969" header="0.4921259845" footer="0.4921259845"/>
  <pageSetup paperSize="9" orientation="portrait" horizontalDpi="4294967293" verticalDpi="4294967293" r:id="rId1"/>
  <headerFooter alignWithMargins="0"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48</vt:i4>
      </vt:variant>
    </vt:vector>
  </HeadingPairs>
  <TitlesOfParts>
    <vt:vector size="51" baseType="lpstr">
      <vt:lpstr>Stavba</vt:lpstr>
      <vt:lpstr>VzorPolozky</vt:lpstr>
      <vt:lpstr>01 2020100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2020100 Pol'!Názvy_tisku</vt:lpstr>
      <vt:lpstr>oadresa</vt:lpstr>
      <vt:lpstr>Stavba!Objednatel</vt:lpstr>
      <vt:lpstr>Stavba!Objekt</vt:lpstr>
      <vt:lpstr>'01 2020100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</dc:creator>
  <cp:lastModifiedBy>Krejčí Veronika (ÚMČ Kbely)</cp:lastModifiedBy>
  <cp:lastPrinted>2020-12-19T10:11:56Z</cp:lastPrinted>
  <dcterms:created xsi:type="dcterms:W3CDTF">2009-04-08T07:15:50Z</dcterms:created>
  <dcterms:modified xsi:type="dcterms:W3CDTF">2020-12-31T09:34:50Z</dcterms:modified>
</cp:coreProperties>
</file>