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r\Documents\Firma\Jerabek\2023\Klapy_nadrz_revize\"/>
    </mc:Choice>
  </mc:AlternateContent>
  <bookViews>
    <workbookView xWindow="0" yWindow="0" windowWidth="28800" windowHeight="11655"/>
  </bookViews>
  <sheets>
    <sheet name="Rekapitulace stavby" sheetId="1" r:id="rId1"/>
    <sheet name="1 - Odbahnění a oprava ná..." sheetId="2" r:id="rId2"/>
    <sheet name="2 - Dešťová kanalizace" sheetId="3" r:id="rId3"/>
    <sheet name="3 - Vedlejší a ostatní ná..." sheetId="4" r:id="rId4"/>
  </sheets>
  <definedNames>
    <definedName name="_xlnm._FilterDatabase" localSheetId="1" hidden="1">'1 - Odbahnění a oprava ná...'!$C$128:$K$457</definedName>
    <definedName name="_xlnm._FilterDatabase" localSheetId="2" hidden="1">'2 - Dešťová kanalizace'!$C$123:$K$200</definedName>
    <definedName name="_xlnm._FilterDatabase" localSheetId="3" hidden="1">'3 - Vedlejší a ostatní ná...'!$C$121:$K$148</definedName>
    <definedName name="_xlnm.Print_Titles" localSheetId="1">'1 - Odbahnění a oprava ná...'!$128:$128</definedName>
    <definedName name="_xlnm.Print_Titles" localSheetId="2">'2 - Dešťová kanalizace'!$123:$123</definedName>
    <definedName name="_xlnm.Print_Titles" localSheetId="3">'3 - Vedlejší a ostatní ná...'!$121:$121</definedName>
    <definedName name="_xlnm.Print_Titles" localSheetId="0">'Rekapitulace stavby'!$92:$92</definedName>
    <definedName name="_xlnm.Print_Area" localSheetId="1">'1 - Odbahnění a oprava ná...'!$C$4:$J$76,'1 - Odbahnění a oprava ná...'!$C$82:$J$110,'1 - Odbahnění a oprava ná...'!$C$116:$K$457</definedName>
    <definedName name="_xlnm.Print_Area" localSheetId="2">'2 - Dešťová kanalizace'!$C$4:$J$76,'2 - Dešťová kanalizace'!$C$82:$J$105,'2 - Dešťová kanalizace'!$C$111:$K$200</definedName>
    <definedName name="_xlnm.Print_Area" localSheetId="3">'3 - Vedlejší a ostatní ná...'!$C$4:$J$76,'3 - Vedlejší a ostatní ná...'!$C$82:$J$103,'3 - Vedlejší a ostatní ná...'!$C$109:$K$148</definedName>
    <definedName name="_xlnm.Print_Area" localSheetId="0">'Rekapitulace stavby'!$D$4:$AO$76,'Rekapitulace stavby'!$C$82:$AQ$98</definedName>
  </definedNames>
  <calcPr calcId="152511"/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147" i="4"/>
  <c r="BH147" i="4"/>
  <c r="BG147" i="4"/>
  <c r="BF147" i="4"/>
  <c r="T147" i="4"/>
  <c r="T146" i="4"/>
  <c r="R147" i="4"/>
  <c r="R146" i="4"/>
  <c r="P147" i="4"/>
  <c r="P146" i="4" s="1"/>
  <c r="BI144" i="4"/>
  <c r="BH144" i="4"/>
  <c r="BG144" i="4"/>
  <c r="BF144" i="4"/>
  <c r="T144" i="4"/>
  <c r="T143" i="4"/>
  <c r="R144" i="4"/>
  <c r="R143" i="4" s="1"/>
  <c r="P144" i="4"/>
  <c r="P143" i="4" s="1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T127" i="4"/>
  <c r="R128" i="4"/>
  <c r="R127" i="4"/>
  <c r="P128" i="4"/>
  <c r="P127" i="4"/>
  <c r="BI125" i="4"/>
  <c r="BH125" i="4"/>
  <c r="BG125" i="4"/>
  <c r="BF125" i="4"/>
  <c r="T125" i="4"/>
  <c r="T124" i="4"/>
  <c r="R125" i="4"/>
  <c r="R124" i="4"/>
  <c r="P125" i="4"/>
  <c r="P124" i="4"/>
  <c r="J119" i="4"/>
  <c r="J118" i="4"/>
  <c r="F118" i="4"/>
  <c r="F116" i="4"/>
  <c r="E114" i="4"/>
  <c r="J92" i="4"/>
  <c r="J91" i="4"/>
  <c r="F91" i="4"/>
  <c r="F89" i="4"/>
  <c r="E87" i="4"/>
  <c r="J18" i="4"/>
  <c r="E18" i="4"/>
  <c r="F119" i="4"/>
  <c r="J17" i="4"/>
  <c r="J12" i="4"/>
  <c r="J116" i="4" s="1"/>
  <c r="E7" i="4"/>
  <c r="E112" i="4"/>
  <c r="J37" i="3"/>
  <c r="J36" i="3"/>
  <c r="AY96" i="1"/>
  <c r="J35" i="3"/>
  <c r="AX96" i="1" s="1"/>
  <c r="BI200" i="3"/>
  <c r="BH200" i="3"/>
  <c r="BG200" i="3"/>
  <c r="BF200" i="3"/>
  <c r="T200" i="3"/>
  <c r="T199" i="3"/>
  <c r="R200" i="3"/>
  <c r="R199" i="3" s="1"/>
  <c r="P200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5" i="3"/>
  <c r="BH185" i="3"/>
  <c r="BG185" i="3"/>
  <c r="BF185" i="3"/>
  <c r="T185" i="3"/>
  <c r="T184" i="3" s="1"/>
  <c r="R185" i="3"/>
  <c r="R184" i="3"/>
  <c r="P185" i="3"/>
  <c r="P184" i="3" s="1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9" i="3"/>
  <c r="BH169" i="3"/>
  <c r="BG169" i="3"/>
  <c r="BF169" i="3"/>
  <c r="T169" i="3"/>
  <c r="R169" i="3"/>
  <c r="P169" i="3"/>
  <c r="BI166" i="3"/>
  <c r="BH166" i="3"/>
  <c r="BG166" i="3"/>
  <c r="BF166" i="3"/>
  <c r="T166" i="3"/>
  <c r="R166" i="3"/>
  <c r="P166" i="3"/>
  <c r="BI162" i="3"/>
  <c r="BH162" i="3"/>
  <c r="BG162" i="3"/>
  <c r="BF162" i="3"/>
  <c r="T162" i="3"/>
  <c r="R162" i="3"/>
  <c r="P162" i="3"/>
  <c r="BI157" i="3"/>
  <c r="BH157" i="3"/>
  <c r="BG157" i="3"/>
  <c r="BF157" i="3"/>
  <c r="T157" i="3"/>
  <c r="R157" i="3"/>
  <c r="P157" i="3"/>
  <c r="BI154" i="3"/>
  <c r="BH154" i="3"/>
  <c r="BG154" i="3"/>
  <c r="BF154" i="3"/>
  <c r="T154" i="3"/>
  <c r="R154" i="3"/>
  <c r="P154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31" i="3"/>
  <c r="BH131" i="3"/>
  <c r="BG131" i="3"/>
  <c r="BF131" i="3"/>
  <c r="T131" i="3"/>
  <c r="R131" i="3"/>
  <c r="P131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89" i="3"/>
  <c r="E7" i="3"/>
  <c r="E85" i="3" s="1"/>
  <c r="J37" i="2"/>
  <c r="J36" i="2"/>
  <c r="AY95" i="1"/>
  <c r="J35" i="2"/>
  <c r="AX95" i="1" s="1"/>
  <c r="BI457" i="2"/>
  <c r="BH457" i="2"/>
  <c r="BG457" i="2"/>
  <c r="BF457" i="2"/>
  <c r="T457" i="2"/>
  <c r="T456" i="2"/>
  <c r="T455" i="2" s="1"/>
  <c r="R457" i="2"/>
  <c r="R456" i="2"/>
  <c r="R455" i="2" s="1"/>
  <c r="P457" i="2"/>
  <c r="P456" i="2" s="1"/>
  <c r="P455" i="2" s="1"/>
  <c r="BI454" i="2"/>
  <c r="BH454" i="2"/>
  <c r="BG454" i="2"/>
  <c r="BF454" i="2"/>
  <c r="T454" i="2"/>
  <c r="R454" i="2"/>
  <c r="P454" i="2"/>
  <c r="BI450" i="2"/>
  <c r="BH450" i="2"/>
  <c r="BG450" i="2"/>
  <c r="BF450" i="2"/>
  <c r="T450" i="2"/>
  <c r="R450" i="2"/>
  <c r="P450" i="2"/>
  <c r="BI446" i="2"/>
  <c r="BH446" i="2"/>
  <c r="BG446" i="2"/>
  <c r="BF446" i="2"/>
  <c r="T446" i="2"/>
  <c r="R446" i="2"/>
  <c r="P446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T434" i="2"/>
  <c r="R435" i="2"/>
  <c r="R434" i="2" s="1"/>
  <c r="P435" i="2"/>
  <c r="P434" i="2" s="1"/>
  <c r="BI432" i="2"/>
  <c r="BH432" i="2"/>
  <c r="BG432" i="2"/>
  <c r="BF432" i="2"/>
  <c r="T432" i="2"/>
  <c r="T431" i="2" s="1"/>
  <c r="R432" i="2"/>
  <c r="R431" i="2" s="1"/>
  <c r="P432" i="2"/>
  <c r="P431" i="2" s="1"/>
  <c r="BI426" i="2"/>
  <c r="BH426" i="2"/>
  <c r="BG426" i="2"/>
  <c r="BF426" i="2"/>
  <c r="T426" i="2"/>
  <c r="R426" i="2"/>
  <c r="P426" i="2"/>
  <c r="BI422" i="2"/>
  <c r="BH422" i="2"/>
  <c r="BG422" i="2"/>
  <c r="BF422" i="2"/>
  <c r="T422" i="2"/>
  <c r="R422" i="2"/>
  <c r="P422" i="2"/>
  <c r="BI419" i="2"/>
  <c r="BH419" i="2"/>
  <c r="BG419" i="2"/>
  <c r="BF419" i="2"/>
  <c r="T419" i="2"/>
  <c r="R419" i="2"/>
  <c r="P419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2" i="2"/>
  <c r="BH412" i="2"/>
  <c r="BG412" i="2"/>
  <c r="BF412" i="2"/>
  <c r="T412" i="2"/>
  <c r="R412" i="2"/>
  <c r="P412" i="2"/>
  <c r="BI395" i="2"/>
  <c r="BH395" i="2"/>
  <c r="BG395" i="2"/>
  <c r="BF395" i="2"/>
  <c r="T395" i="2"/>
  <c r="R395" i="2"/>
  <c r="P395" i="2"/>
  <c r="BI385" i="2"/>
  <c r="BH385" i="2"/>
  <c r="BG385" i="2"/>
  <c r="BF385" i="2"/>
  <c r="T385" i="2"/>
  <c r="R385" i="2"/>
  <c r="P385" i="2"/>
  <c r="BI377" i="2"/>
  <c r="BH377" i="2"/>
  <c r="BG377" i="2"/>
  <c r="BF377" i="2"/>
  <c r="T377" i="2"/>
  <c r="R377" i="2"/>
  <c r="P377" i="2"/>
  <c r="BI375" i="2"/>
  <c r="BH375" i="2"/>
  <c r="BG375" i="2"/>
  <c r="BF375" i="2"/>
  <c r="T375" i="2"/>
  <c r="R375" i="2"/>
  <c r="P375" i="2"/>
  <c r="BI374" i="2"/>
  <c r="BH374" i="2"/>
  <c r="BG374" i="2"/>
  <c r="BF374" i="2"/>
  <c r="T374" i="2"/>
  <c r="R374" i="2"/>
  <c r="P374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8" i="2"/>
  <c r="BH358" i="2"/>
  <c r="BG358" i="2"/>
  <c r="BF358" i="2"/>
  <c r="T358" i="2"/>
  <c r="R358" i="2"/>
  <c r="P358" i="2"/>
  <c r="BI357" i="2"/>
  <c r="BH357" i="2"/>
  <c r="BG357" i="2"/>
  <c r="BF357" i="2"/>
  <c r="T357" i="2"/>
  <c r="R357" i="2"/>
  <c r="P357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1" i="2"/>
  <c r="BH341" i="2"/>
  <c r="BG341" i="2"/>
  <c r="BF341" i="2"/>
  <c r="T341" i="2"/>
  <c r="R341" i="2"/>
  <c r="P341" i="2"/>
  <c r="BI335" i="2"/>
  <c r="BH335" i="2"/>
  <c r="BG335" i="2"/>
  <c r="BF335" i="2"/>
  <c r="T335" i="2"/>
  <c r="R335" i="2"/>
  <c r="P335" i="2"/>
  <c r="BI329" i="2"/>
  <c r="BH329" i="2"/>
  <c r="BG329" i="2"/>
  <c r="BF329" i="2"/>
  <c r="T329" i="2"/>
  <c r="R329" i="2"/>
  <c r="P329" i="2"/>
  <c r="BI323" i="2"/>
  <c r="BH323" i="2"/>
  <c r="BG323" i="2"/>
  <c r="BF323" i="2"/>
  <c r="T323" i="2"/>
  <c r="R323" i="2"/>
  <c r="P323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0" i="2"/>
  <c r="BH300" i="2"/>
  <c r="BG300" i="2"/>
  <c r="BF300" i="2"/>
  <c r="T300" i="2"/>
  <c r="R300" i="2"/>
  <c r="P300" i="2"/>
  <c r="BI296" i="2"/>
  <c r="BH296" i="2"/>
  <c r="BG296" i="2"/>
  <c r="BF296" i="2"/>
  <c r="T296" i="2"/>
  <c r="R296" i="2"/>
  <c r="P296" i="2"/>
  <c r="BI290" i="2"/>
  <c r="BH290" i="2"/>
  <c r="BG290" i="2"/>
  <c r="BF290" i="2"/>
  <c r="T290" i="2"/>
  <c r="R290" i="2"/>
  <c r="P290" i="2"/>
  <c r="BI286" i="2"/>
  <c r="BH286" i="2"/>
  <c r="BG286" i="2"/>
  <c r="BF286" i="2"/>
  <c r="T286" i="2"/>
  <c r="R286" i="2"/>
  <c r="P286" i="2"/>
  <c r="BI270" i="2"/>
  <c r="BH270" i="2"/>
  <c r="BG270" i="2"/>
  <c r="BF270" i="2"/>
  <c r="T270" i="2"/>
  <c r="R270" i="2"/>
  <c r="P270" i="2"/>
  <c r="BI266" i="2"/>
  <c r="BH266" i="2"/>
  <c r="BG266" i="2"/>
  <c r="BF266" i="2"/>
  <c r="T266" i="2"/>
  <c r="R266" i="2"/>
  <c r="P266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1" i="2"/>
  <c r="BH231" i="2"/>
  <c r="BG231" i="2"/>
  <c r="BF231" i="2"/>
  <c r="T231" i="2"/>
  <c r="R231" i="2"/>
  <c r="P231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2" i="2"/>
  <c r="BH212" i="2"/>
  <c r="BG212" i="2"/>
  <c r="BF212" i="2"/>
  <c r="T212" i="2"/>
  <c r="R212" i="2"/>
  <c r="P212" i="2"/>
  <c r="BI206" i="2"/>
  <c r="BH206" i="2"/>
  <c r="BG206" i="2"/>
  <c r="BF206" i="2"/>
  <c r="T206" i="2"/>
  <c r="R206" i="2"/>
  <c r="P206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71" i="2"/>
  <c r="BH171" i="2"/>
  <c r="BG171" i="2"/>
  <c r="BF171" i="2"/>
  <c r="T171" i="2"/>
  <c r="R171" i="2"/>
  <c r="P171" i="2"/>
  <c r="BI164" i="2"/>
  <c r="BH164" i="2"/>
  <c r="BG164" i="2"/>
  <c r="BF164" i="2"/>
  <c r="T164" i="2"/>
  <c r="R164" i="2"/>
  <c r="P164" i="2"/>
  <c r="BI153" i="2"/>
  <c r="BH153" i="2"/>
  <c r="BG153" i="2"/>
  <c r="BF153" i="2"/>
  <c r="T153" i="2"/>
  <c r="R153" i="2"/>
  <c r="P153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J126" i="2"/>
  <c r="J125" i="2"/>
  <c r="F125" i="2"/>
  <c r="F123" i="2"/>
  <c r="E121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119" i="2" s="1"/>
  <c r="L90" i="1"/>
  <c r="AM90" i="1"/>
  <c r="AM89" i="1"/>
  <c r="L89" i="1"/>
  <c r="AM87" i="1"/>
  <c r="L87" i="1"/>
  <c r="L85" i="1"/>
  <c r="L84" i="1"/>
  <c r="BK385" i="2"/>
  <c r="J186" i="2"/>
  <c r="BK413" i="2"/>
  <c r="J307" i="2"/>
  <c r="BK250" i="2"/>
  <c r="BK419" i="2"/>
  <c r="J323" i="2"/>
  <c r="J438" i="2"/>
  <c r="J296" i="2"/>
  <c r="BK143" i="2"/>
  <c r="J260" i="2"/>
  <c r="BK442" i="2"/>
  <c r="BK286" i="2"/>
  <c r="J182" i="2"/>
  <c r="J218" i="2"/>
  <c r="J247" i="2"/>
  <c r="BK135" i="3"/>
  <c r="J127" i="3"/>
  <c r="J200" i="3"/>
  <c r="J193" i="3"/>
  <c r="BK177" i="3"/>
  <c r="J190" i="3"/>
  <c r="BK131" i="4"/>
  <c r="BK140" i="4"/>
  <c r="J132" i="4"/>
  <c r="J313" i="2"/>
  <c r="J432" i="2"/>
  <c r="J315" i="2"/>
  <c r="BK237" i="2"/>
  <c r="J422" i="2"/>
  <c r="J228" i="2"/>
  <c r="BK415" i="2"/>
  <c r="BK323" i="2"/>
  <c r="J194" i="2"/>
  <c r="J435" i="2"/>
  <c r="BK350" i="2"/>
  <c r="BK194" i="2"/>
  <c r="BK412" i="2"/>
  <c r="BK227" i="2"/>
  <c r="BK260" i="2"/>
  <c r="BK228" i="2"/>
  <c r="BK290" i="2"/>
  <c r="J135" i="2"/>
  <c r="J196" i="3"/>
  <c r="J180" i="3"/>
  <c r="BK157" i="3"/>
  <c r="BK180" i="3"/>
  <c r="BK190" i="3"/>
  <c r="BK147" i="3"/>
  <c r="BK138" i="4"/>
  <c r="BK136" i="4"/>
  <c r="BK125" i="4"/>
  <c r="BK450" i="2"/>
  <c r="BK375" i="2"/>
  <c r="J206" i="2"/>
  <c r="BK438" i="2"/>
  <c r="J358" i="2"/>
  <c r="BK266" i="2"/>
  <c r="J143" i="2"/>
  <c r="J308" i="2"/>
  <c r="BK446" i="2"/>
  <c r="J350" i="2"/>
  <c r="J221" i="2"/>
  <c r="J139" i="2"/>
  <c r="J355" i="2"/>
  <c r="J257" i="2"/>
  <c r="J198" i="2"/>
  <c r="BK422" i="2"/>
  <c r="J354" i="2"/>
  <c r="J270" i="2"/>
  <c r="BK241" i="2"/>
  <c r="BK307" i="2"/>
  <c r="BK221" i="2"/>
  <c r="BK131" i="3"/>
  <c r="J181" i="3"/>
  <c r="J131" i="3"/>
  <c r="J177" i="3"/>
  <c r="BK175" i="3"/>
  <c r="BK143" i="3"/>
  <c r="BK142" i="4"/>
  <c r="J138" i="4"/>
  <c r="J142" i="4"/>
  <c r="J413" i="2"/>
  <c r="BK308" i="2"/>
  <c r="J138" i="2"/>
  <c r="J374" i="2"/>
  <c r="J446" i="2"/>
  <c r="J362" i="2"/>
  <c r="BK164" i="2"/>
  <c r="J357" i="2"/>
  <c r="J237" i="2"/>
  <c r="BK176" i="2"/>
  <c r="BK370" i="2"/>
  <c r="BK313" i="2"/>
  <c r="BK247" i="2"/>
  <c r="BK182" i="2"/>
  <c r="BK358" i="2"/>
  <c r="J212" i="2"/>
  <c r="J253" i="2"/>
  <c r="BK138" i="2"/>
  <c r="J176" i="2"/>
  <c r="BK181" i="3"/>
  <c r="J147" i="3"/>
  <c r="J178" i="3"/>
  <c r="BK166" i="3"/>
  <c r="BK185" i="3"/>
  <c r="J185" i="3"/>
  <c r="BK127" i="3"/>
  <c r="BK147" i="4"/>
  <c r="J125" i="4"/>
  <c r="J134" i="4"/>
  <c r="J442" i="2"/>
  <c r="J262" i="2"/>
  <c r="J419" i="2"/>
  <c r="BK355" i="2"/>
  <c r="BK296" i="2"/>
  <c r="BK218" i="2"/>
  <c r="J385" i="2"/>
  <c r="BK329" i="2"/>
  <c r="BK135" i="2"/>
  <c r="BK341" i="2"/>
  <c r="J224" i="2"/>
  <c r="BK432" i="2"/>
  <c r="BK315" i="2"/>
  <c r="BK253" i="2"/>
  <c r="BK142" i="2"/>
  <c r="J356" i="2"/>
  <c r="BK257" i="2"/>
  <c r="J132" i="2"/>
  <c r="BK153" i="2"/>
  <c r="J169" i="3"/>
  <c r="J140" i="3"/>
  <c r="J175" i="3"/>
  <c r="BK140" i="3"/>
  <c r="J157" i="3"/>
  <c r="J166" i="3"/>
  <c r="BK162" i="3"/>
  <c r="BK132" i="4"/>
  <c r="BK128" i="4"/>
  <c r="BK426" i="2"/>
  <c r="BK362" i="2"/>
  <c r="BK198" i="2"/>
  <c r="J395" i="2"/>
  <c r="J300" i="2"/>
  <c r="J164" i="2"/>
  <c r="J370" i="2"/>
  <c r="BK186" i="2"/>
  <c r="BK369" i="2"/>
  <c r="BK262" i="2"/>
  <c r="BK206" i="2"/>
  <c r="J450" i="2"/>
  <c r="BK365" i="2"/>
  <c r="BK254" i="2"/>
  <c r="J375" i="2"/>
  <c r="J335" i="2"/>
  <c r="J142" i="2"/>
  <c r="BK212" i="2"/>
  <c r="J266" i="2"/>
  <c r="BK139" i="2"/>
  <c r="J143" i="3"/>
  <c r="BK193" i="3"/>
  <c r="J172" i="3"/>
  <c r="BK200" i="3"/>
  <c r="BK178" i="3"/>
  <c r="BK169" i="3"/>
  <c r="J140" i="4"/>
  <c r="J147" i="4"/>
  <c r="J136" i="4"/>
  <c r="BK435" i="2"/>
  <c r="BK357" i="2"/>
  <c r="J454" i="2"/>
  <c r="J365" i="2"/>
  <c r="J286" i="2"/>
  <c r="BK377" i="2"/>
  <c r="J171" i="2"/>
  <c r="BK374" i="2"/>
  <c r="J227" i="2"/>
  <c r="BK395" i="2"/>
  <c r="BK354" i="2"/>
  <c r="BK231" i="2"/>
  <c r="J415" i="2"/>
  <c r="J231" i="2"/>
  <c r="J254" i="2"/>
  <c r="BK270" i="2"/>
  <c r="AS94" i="1"/>
  <c r="J154" i="3"/>
  <c r="J135" i="3"/>
  <c r="BK144" i="3"/>
  <c r="BK154" i="3"/>
  <c r="BK134" i="4"/>
  <c r="J128" i="4"/>
  <c r="BK457" i="2"/>
  <c r="J377" i="2"/>
  <c r="J457" i="2"/>
  <c r="J329" i="2"/>
  <c r="BK224" i="2"/>
  <c r="J412" i="2"/>
  <c r="BK335" i="2"/>
  <c r="BK454" i="2"/>
  <c r="BK356" i="2"/>
  <c r="J153" i="2"/>
  <c r="J426" i="2"/>
  <c r="J290" i="2"/>
  <c r="J241" i="2"/>
  <c r="BK132" i="2"/>
  <c r="J369" i="2"/>
  <c r="BK300" i="2"/>
  <c r="J250" i="2"/>
  <c r="J341" i="2"/>
  <c r="BK171" i="2"/>
  <c r="BK172" i="3"/>
  <c r="J144" i="3"/>
  <c r="J162" i="3"/>
  <c r="J191" i="3"/>
  <c r="BK196" i="3"/>
  <c r="BK191" i="3"/>
  <c r="BK144" i="4"/>
  <c r="J144" i="4"/>
  <c r="J131" i="4"/>
  <c r="R131" i="2" l="1"/>
  <c r="T226" i="2"/>
  <c r="P314" i="2"/>
  <c r="R314" i="2"/>
  <c r="R411" i="2"/>
  <c r="P437" i="2"/>
  <c r="P433" i="2" s="1"/>
  <c r="R126" i="3"/>
  <c r="BK165" i="3"/>
  <c r="J165" i="3"/>
  <c r="J100" i="3"/>
  <c r="R176" i="3"/>
  <c r="BK130" i="4"/>
  <c r="J130" i="4"/>
  <c r="J100" i="4" s="1"/>
  <c r="T131" i="2"/>
  <c r="R261" i="2"/>
  <c r="R349" i="2"/>
  <c r="BK437" i="2"/>
  <c r="J437" i="2"/>
  <c r="J107" i="2" s="1"/>
  <c r="P156" i="3"/>
  <c r="T165" i="3"/>
  <c r="R189" i="3"/>
  <c r="BK131" i="2"/>
  <c r="J131" i="2"/>
  <c r="J98" i="2" s="1"/>
  <c r="BK261" i="2"/>
  <c r="J261" i="2" s="1"/>
  <c r="J100" i="2" s="1"/>
  <c r="BK349" i="2"/>
  <c r="J349" i="2"/>
  <c r="J102" i="2" s="1"/>
  <c r="BK411" i="2"/>
  <c r="J411" i="2" s="1"/>
  <c r="J103" i="2" s="1"/>
  <c r="T437" i="2"/>
  <c r="T433" i="2"/>
  <c r="BK156" i="3"/>
  <c r="J156" i="3"/>
  <c r="J99" i="3" s="1"/>
  <c r="R165" i="3"/>
  <c r="P226" i="2"/>
  <c r="P261" i="2"/>
  <c r="P349" i="2"/>
  <c r="P411" i="2"/>
  <c r="R437" i="2"/>
  <c r="R433" i="2"/>
  <c r="T126" i="3"/>
  <c r="P165" i="3"/>
  <c r="T176" i="3"/>
  <c r="BK189" i="3"/>
  <c r="J189" i="3" s="1"/>
  <c r="J103" i="3" s="1"/>
  <c r="T130" i="4"/>
  <c r="T123" i="4"/>
  <c r="T122" i="4" s="1"/>
  <c r="P131" i="2"/>
  <c r="P130" i="2" s="1"/>
  <c r="R226" i="2"/>
  <c r="BK314" i="2"/>
  <c r="J314" i="2"/>
  <c r="J101" i="2" s="1"/>
  <c r="T314" i="2"/>
  <c r="T411" i="2"/>
  <c r="P126" i="3"/>
  <c r="R156" i="3"/>
  <c r="BK176" i="3"/>
  <c r="BK125" i="3" s="1"/>
  <c r="BK124" i="3" s="1"/>
  <c r="J124" i="3" s="1"/>
  <c r="J96" i="3" s="1"/>
  <c r="T189" i="3"/>
  <c r="P130" i="4"/>
  <c r="P123" i="4" s="1"/>
  <c r="P122" i="4" s="1"/>
  <c r="AU97" i="1" s="1"/>
  <c r="BK226" i="2"/>
  <c r="BK130" i="2" s="1"/>
  <c r="J130" i="2" s="1"/>
  <c r="J97" i="2" s="1"/>
  <c r="T261" i="2"/>
  <c r="T349" i="2"/>
  <c r="BK126" i="3"/>
  <c r="J126" i="3"/>
  <c r="J98" i="3" s="1"/>
  <c r="T156" i="3"/>
  <c r="P176" i="3"/>
  <c r="P189" i="3"/>
  <c r="R130" i="4"/>
  <c r="R123" i="4"/>
  <c r="R122" i="4" s="1"/>
  <c r="BK146" i="4"/>
  <c r="J146" i="4" s="1"/>
  <c r="J102" i="4" s="1"/>
  <c r="BK431" i="2"/>
  <c r="J431" i="2"/>
  <c r="J104" i="2" s="1"/>
  <c r="BK184" i="3"/>
  <c r="J184" i="3" s="1"/>
  <c r="J102" i="3" s="1"/>
  <c r="BK199" i="3"/>
  <c r="J199" i="3"/>
  <c r="J104" i="3" s="1"/>
  <c r="BK124" i="4"/>
  <c r="BK127" i="4"/>
  <c r="J127" i="4"/>
  <c r="J99" i="4" s="1"/>
  <c r="BK456" i="2"/>
  <c r="J456" i="2" s="1"/>
  <c r="J109" i="2" s="1"/>
  <c r="BK143" i="4"/>
  <c r="J143" i="4"/>
  <c r="J101" i="4" s="1"/>
  <c r="BK434" i="2"/>
  <c r="J434" i="2" s="1"/>
  <c r="J106" i="2" s="1"/>
  <c r="BE142" i="4"/>
  <c r="BE128" i="4"/>
  <c r="E85" i="4"/>
  <c r="F92" i="4"/>
  <c r="BE138" i="4"/>
  <c r="J89" i="4"/>
  <c r="BE125" i="4"/>
  <c r="BE131" i="4"/>
  <c r="BE134" i="4"/>
  <c r="BE147" i="4"/>
  <c r="BE132" i="4"/>
  <c r="BE140" i="4"/>
  <c r="BE144" i="4"/>
  <c r="BE136" i="4"/>
  <c r="BE144" i="3"/>
  <c r="BE175" i="3"/>
  <c r="BE178" i="3"/>
  <c r="BE180" i="3"/>
  <c r="BE193" i="3"/>
  <c r="BE200" i="3"/>
  <c r="F92" i="3"/>
  <c r="BE140" i="3"/>
  <c r="BE127" i="3"/>
  <c r="BE154" i="3"/>
  <c r="BE166" i="3"/>
  <c r="BE172" i="3"/>
  <c r="BE181" i="3"/>
  <c r="BE190" i="3"/>
  <c r="BK433" i="2"/>
  <c r="J433" i="2"/>
  <c r="J105" i="2" s="1"/>
  <c r="E114" i="3"/>
  <c r="J118" i="3"/>
  <c r="BE131" i="3"/>
  <c r="BE143" i="3"/>
  <c r="BE147" i="3"/>
  <c r="BE185" i="3"/>
  <c r="BE135" i="3"/>
  <c r="BE169" i="3"/>
  <c r="BE177" i="3"/>
  <c r="BE157" i="3"/>
  <c r="BE162" i="3"/>
  <c r="BE191" i="3"/>
  <c r="BE196" i="3"/>
  <c r="J123" i="2"/>
  <c r="F126" i="2"/>
  <c r="BE142" i="2"/>
  <c r="BE198" i="2"/>
  <c r="BE308" i="2"/>
  <c r="BE355" i="2"/>
  <c r="E85" i="2"/>
  <c r="BE153" i="2"/>
  <c r="BE164" i="2"/>
  <c r="BE182" i="2"/>
  <c r="BE186" i="2"/>
  <c r="BE231" i="2"/>
  <c r="BE254" i="2"/>
  <c r="BE260" i="2"/>
  <c r="BE266" i="2"/>
  <c r="BE286" i="2"/>
  <c r="BE296" i="2"/>
  <c r="BE313" i="2"/>
  <c r="BE335" i="2"/>
  <c r="BE224" i="2"/>
  <c r="BE237" i="2"/>
  <c r="BE315" i="2"/>
  <c r="BE323" i="2"/>
  <c r="BE357" i="2"/>
  <c r="BE395" i="2"/>
  <c r="BE413" i="2"/>
  <c r="BE419" i="2"/>
  <c r="BE432" i="2"/>
  <c r="BE435" i="2"/>
  <c r="BE438" i="2"/>
  <c r="BE135" i="2"/>
  <c r="BE138" i="2"/>
  <c r="BE139" i="2"/>
  <c r="BE227" i="2"/>
  <c r="BE228" i="2"/>
  <c r="BE247" i="2"/>
  <c r="BE250" i="2"/>
  <c r="BE253" i="2"/>
  <c r="BE257" i="2"/>
  <c r="BE307" i="2"/>
  <c r="BE329" i="2"/>
  <c r="BE341" i="2"/>
  <c r="BE358" i="2"/>
  <c r="BE362" i="2"/>
  <c r="BE369" i="2"/>
  <c r="BE377" i="2"/>
  <c r="BE385" i="2"/>
  <c r="BE171" i="2"/>
  <c r="BE218" i="2"/>
  <c r="BE290" i="2"/>
  <c r="BE354" i="2"/>
  <c r="BE442" i="2"/>
  <c r="BE132" i="2"/>
  <c r="BE241" i="2"/>
  <c r="BE356" i="2"/>
  <c r="BE374" i="2"/>
  <c r="BE375" i="2"/>
  <c r="BE415" i="2"/>
  <c r="BE176" i="2"/>
  <c r="BE206" i="2"/>
  <c r="BE212" i="2"/>
  <c r="BE221" i="2"/>
  <c r="BE300" i="2"/>
  <c r="BE350" i="2"/>
  <c r="BE370" i="2"/>
  <c r="BE426" i="2"/>
  <c r="BE450" i="2"/>
  <c r="BE457" i="2"/>
  <c r="BE143" i="2"/>
  <c r="BE194" i="2"/>
  <c r="BE262" i="2"/>
  <c r="BE270" i="2"/>
  <c r="BE365" i="2"/>
  <c r="BE412" i="2"/>
  <c r="BE422" i="2"/>
  <c r="BE446" i="2"/>
  <c r="BE454" i="2"/>
  <c r="J34" i="2"/>
  <c r="AW95" i="1"/>
  <c r="J34" i="3"/>
  <c r="AW96" i="1"/>
  <c r="F36" i="3"/>
  <c r="BC96" i="1" s="1"/>
  <c r="F35" i="4"/>
  <c r="BB97" i="1"/>
  <c r="F34" i="3"/>
  <c r="BA96" i="1"/>
  <c r="J34" i="4"/>
  <c r="AW97" i="1"/>
  <c r="F34" i="4"/>
  <c r="BA97" i="1" s="1"/>
  <c r="F36" i="4"/>
  <c r="BC97" i="1"/>
  <c r="F37" i="2"/>
  <c r="BD95" i="1"/>
  <c r="F35" i="2"/>
  <c r="BB95" i="1"/>
  <c r="F35" i="3"/>
  <c r="BB96" i="1" s="1"/>
  <c r="F37" i="3"/>
  <c r="BD96" i="1"/>
  <c r="F37" i="4"/>
  <c r="BD97" i="1"/>
  <c r="F36" i="2"/>
  <c r="BC95" i="1"/>
  <c r="F34" i="2"/>
  <c r="BA95" i="1" s="1"/>
  <c r="P129" i="2" l="1"/>
  <c r="AU95" i="1" s="1"/>
  <c r="J226" i="2"/>
  <c r="J99" i="2" s="1"/>
  <c r="J176" i="3"/>
  <c r="J101" i="3" s="1"/>
  <c r="BK123" i="4"/>
  <c r="BK122" i="4"/>
  <c r="J122" i="4"/>
  <c r="J96" i="4" s="1"/>
  <c r="P125" i="3"/>
  <c r="P124" i="3" s="1"/>
  <c r="AU96" i="1" s="1"/>
  <c r="AU94" i="1" s="1"/>
  <c r="R125" i="3"/>
  <c r="R124" i="3" s="1"/>
  <c r="T130" i="2"/>
  <c r="T129" i="2"/>
  <c r="T125" i="3"/>
  <c r="T124" i="3"/>
  <c r="R130" i="2"/>
  <c r="R129" i="2"/>
  <c r="J124" i="4"/>
  <c r="J98" i="4" s="1"/>
  <c r="BK455" i="2"/>
  <c r="BK129" i="2" s="1"/>
  <c r="J129" i="2" s="1"/>
  <c r="J30" i="2" s="1"/>
  <c r="AG95" i="1" s="1"/>
  <c r="J455" i="2"/>
  <c r="J108" i="2" s="1"/>
  <c r="J125" i="3"/>
  <c r="J97" i="3" s="1"/>
  <c r="J33" i="2"/>
  <c r="AV95" i="1" s="1"/>
  <c r="AT95" i="1" s="1"/>
  <c r="F33" i="2"/>
  <c r="AZ95" i="1" s="1"/>
  <c r="F33" i="3"/>
  <c r="AZ96" i="1"/>
  <c r="F33" i="4"/>
  <c r="AZ97" i="1" s="1"/>
  <c r="BD94" i="1"/>
  <c r="W33" i="1" s="1"/>
  <c r="J33" i="3"/>
  <c r="AV96" i="1"/>
  <c r="AT96" i="1" s="1"/>
  <c r="J30" i="3"/>
  <c r="AG96" i="1"/>
  <c r="BB94" i="1"/>
  <c r="W31" i="1"/>
  <c r="BC94" i="1"/>
  <c r="W32" i="1"/>
  <c r="J33" i="4"/>
  <c r="AV97" i="1" s="1"/>
  <c r="AT97" i="1" s="1"/>
  <c r="BA94" i="1"/>
  <c r="W30" i="1"/>
  <c r="J123" i="4" l="1"/>
  <c r="J97" i="4"/>
  <c r="AN96" i="1"/>
  <c r="AN95" i="1"/>
  <c r="J39" i="3"/>
  <c r="J96" i="2"/>
  <c r="J39" i="2"/>
  <c r="J30" i="4"/>
  <c r="AG97" i="1" s="1"/>
  <c r="AG94" i="1" s="1"/>
  <c r="AZ94" i="1"/>
  <c r="W29" i="1"/>
  <c r="AW94" i="1"/>
  <c r="AK30" i="1"/>
  <c r="AX94" i="1"/>
  <c r="AY94" i="1"/>
  <c r="J39" i="4" l="1"/>
  <c r="AN97" i="1"/>
  <c r="AK26" i="1"/>
  <c r="AV94" i="1"/>
  <c r="AK29" i="1"/>
  <c r="AK35" i="1" s="1"/>
  <c r="AT94" i="1" l="1"/>
  <c r="AN94" i="1" l="1"/>
</calcChain>
</file>

<file path=xl/sharedStrings.xml><?xml version="1.0" encoding="utf-8"?>
<sst xmlns="http://schemas.openxmlformats.org/spreadsheetml/2006/main" count="4930" uniqueCount="743">
  <si>
    <t>Export Komplet</t>
  </si>
  <si>
    <t/>
  </si>
  <si>
    <t>2.0</t>
  </si>
  <si>
    <t>ZAMOK</t>
  </si>
  <si>
    <t>False</t>
  </si>
  <si>
    <t>{da397c15-f135-4dad-8315-7f82af763d72}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</si>
  <si>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</si>
  <si>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</si>
  <si>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</si>
  <si>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</si>
  <si>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</si>
  <si>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</si>
  <si>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</si>
  <si>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</si>
  <si>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JE-620/01-R2023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</si>
  <si>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</si>
  <si>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</si>
  <si>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Odbahnění a oprava nádrže Klapý - revize 04/2023</t>
  </si>
  <si>
    <t>KSO:</t>
  </si>
  <si>
    <t>CC-CZ:</t>
  </si>
  <si>
    <t>Místo:</t>
  </si>
  <si>
    <t>Klapý</t>
  </si>
  <si>
    <t>Datum:</t>
  </si>
  <si>
    <t>3. 4. 2023</t>
  </si>
  <si>
    <t>Zadavatel:</t>
  </si>
  <si>
    <t>IČ:</t>
  </si>
  <si>
    <t>00263796</t>
  </si>
  <si>
    <t>Obec Klapý</t>
  </si>
  <si>
    <t>DIČ:</t>
  </si>
  <si>
    <t>Uchazeč:</t>
  </si>
  <si>
    <t>Vyplň údaj</t>
  </si>
  <si>
    <t>Projektant:</t>
  </si>
  <si>
    <t>42474248</t>
  </si>
  <si>
    <t>Ing. Michal Jeřábek – INDORS</t>
  </si>
  <si>
    <t>True</t>
  </si>
  <si>
    <t>Zpracovatel:</t>
  </si>
  <si>
    <t>87710251</t>
  </si>
  <si>
    <t>Ing. Petr Jarkovský</t>
  </si>
  <si>
    <t>Poznámka:</t>
  </si>
  <si>
    <t>Soupis prací je sestaven s využitím položek Cenové soustavy ÚRS.Cenové a technické podmínky položek Cenové soustavy ÚRS, které nejsou uvedeny v soupisu prací (informace z tzv.úvodních katalogů) jsou neomezeně dálkově k dispozici na www.cs-urs.cz. Položky soupisu prací, které nemají ve sloupci ,,Cenová soustava" uveden žádný údaj, nepochází z Cenové soustavy ÚRS._x000D_
Výkaz výměr nemusí být úplný, ani vyčerpávající. Pokud Zhotovilel shledá nezbytně nutným doplnit další položky do výkazu výměr, pak lze tak učinit pouze se souhlasem zástupce Objednatele - na tuto skutečnost pak Zhotovitel přehledně upozorní v průvodním dopise k nabídce. Upozorňujeme, že nabídku lze odpovědně zpracovat pouze na základě kompletní dokumentace, tzn. průvodní a souhrnné části dokumentace, příslušné textové a výkresové části, výkazů výměr. Tento dokument byl vytvořen z výkresové a textové dokumentace projektu.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</si>
  <si>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</si>
  <si>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</si>
  <si>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</si>
  <si>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</si>
  <si>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</si>
  <si>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</si>
  <si>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</si>
  <si>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</si>
  <si>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</si>
  <si>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</si>
  <si>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</si>
  <si>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</si>
  <si>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</si>
  <si>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</si>
  <si>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</si>
  <si>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</si>
  <si>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</si>
  <si>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</si>
  <si>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</si>
  <si>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</si>
  <si>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</si>
  <si>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</si>
  <si>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</si>
  <si>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</si>
  <si>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</si>
  <si>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</si>
  <si>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</si>
  <si>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</si>
  <si>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</si>
  <si>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</si>
  <si>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</si>
  <si>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</si>
  <si>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</si>
  <si>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</si>
  <si>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</si>
  <si>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</si>
  <si>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</si>
  <si>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</si>
  <si>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</si>
  <si>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</si>
  <si>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</si>
  <si>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</si>
  <si>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</si>
  <si>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</si>
  <si>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</si>
  <si>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</si>
  <si>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Odbahnění a oprava nádrže Klapý</t>
  </si>
  <si>
    <t>STA</t>
  </si>
  <si>
    <t>{2ea12dc1-1346-4f31-a80a-ceedf2efc55d}</t>
  </si>
  <si>
    <t>2</t>
  </si>
  <si>
    <t>Dešťová kanalizace</t>
  </si>
  <si>
    <t>{29b8cfe0-b79a-4e44-9bf0-b71732a4ec3f}</t>
  </si>
  <si>
    <t>3</t>
  </si>
  <si>
    <t>Vedlejší a ostatní náklady</t>
  </si>
  <si>
    <t>{959b1b73-12fd-42ea-a6a3-39f8eccacb9a}</t>
  </si>
  <si>
    <t>KRYCÍ LIST SOUPISU PRACÍ</t>
  </si>
  <si>
    <t>Objekt:</t>
  </si>
  <si>
    <t>1 - Odbahnění a oprava nádrže Klapý</t>
  </si>
  <si>
    <t>Soupis prací je sestaven s využitím položek Cenové soustavy ÚRS.Cenové a technické podmínky položek Cenové soustavy ÚRS, které nejsou uvedeny v soupisu prací (informace z tzv.úvodních katalogů) jsou neomezeně dálkově k dispozici na www.cs-urs.cz. Položky soupisu prací, které nemají ve sloupci ,,Cenová soustava" uveden žádný údaj, nepochází z Cenové soustavy ÚRS. Výkaz výměr nemusí být úplný, ani vyčerpávající. Pokud Zhotovilel shledá nezbytně nutným doplnit další položky do výkazu výměr, pak lze tak učinit pouze se souhlasem zástupce Objednatele - na tuto skutečnost pak Zhotovitel přehledně upozorní v průvodním dopise k nabídce. Upozorňujeme, že nabídku lze odpovědně zpracovat pouze na základě kompletní dokumentace, tzn. průvodní a souhrnné části dokumentace, příslušné textové a výkresové části, výkazů výměr. Tento dokument byl vytvořen z výkresové a textové dokumentace projektu.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</si>
  <si>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</si>
  <si>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</si>
  <si>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</si>
  <si>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</si>
  <si>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</si>
  <si>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</si>
  <si>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</si>
  <si>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</si>
  <si>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</si>
  <si>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</si>
  <si>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</si>
  <si>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</si>
  <si>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</si>
  <si>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</si>
  <si>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724 - Zdravotechnika - strojní vybavení</t>
  </si>
  <si>
    <t xml:space="preserve">    767 - Konstrukce zámečnické</t>
  </si>
  <si>
    <t>M - Práce a dodávky M</t>
  </si>
  <si>
    <t xml:space="preserve">    23-M - Montáže potrubí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</si>
  <si>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</si>
  <si>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</si>
  <si>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</si>
  <si>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</si>
  <si>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</si>
  <si>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</si>
  <si>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</si>
  <si>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</si>
  <si>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</si>
  <si>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</si>
  <si>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</si>
  <si>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</si>
  <si>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</si>
  <si>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</si>
  <si>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</si>
  <si>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</si>
  <si>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</si>
  <si>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</si>
  <si>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111111312</t>
  </si>
  <si>
    <t>Odstranění ruderálního porostu do 100 m2 naložení a odvoz do 20 km ve svahu přes 1:5 do 1:2</t>
  </si>
  <si>
    <t>m2</t>
  </si>
  <si>
    <t>CS ÚRS 2023 01</t>
  </si>
  <si>
    <t>4</t>
  </si>
  <si>
    <t>1863513326</t>
  </si>
  <si>
    <t>VV</t>
  </si>
  <si>
    <t>255,000*5,000</t>
  </si>
  <si>
    <t>Součet</t>
  </si>
  <si>
    <t>111111313</t>
  </si>
  <si>
    <t>Odstranění ruderálního porostu do 100 m2 naložení a odvoz do 20 km ve svahu přes 1:2 do 1:1</t>
  </si>
  <si>
    <t>-2041141224</t>
  </si>
  <si>
    <t>190,000*5,000</t>
  </si>
  <si>
    <t>112201114</t>
  </si>
  <si>
    <t>Odstranění pařezů D přes 0,4 do 0,5 m v rovině a svahu do 1:5 s odklizením do 20 m a zasypáním jámy</t>
  </si>
  <si>
    <t>kus</t>
  </si>
  <si>
    <t>-94574231</t>
  </si>
  <si>
    <t>113151111</t>
  </si>
  <si>
    <t>Rozebrání zpevněných ploch ze silničních dílců</t>
  </si>
  <si>
    <t>1319275224</t>
  </si>
  <si>
    <t>170,000*3,000</t>
  </si>
  <si>
    <t>5</t>
  </si>
  <si>
    <t>115101201R</t>
  </si>
  <si>
    <t>Čerpání vody nutné po celou dobu realizace</t>
  </si>
  <si>
    <t>kpl</t>
  </si>
  <si>
    <t>-585410353</t>
  </si>
  <si>
    <t>6</t>
  </si>
  <si>
    <t>122351105</t>
  </si>
  <si>
    <t>Odkopávky a prokopávky nezapažené v hornině třídy těžitelnosti II skupiny 4 objem do 1000 m3 strojně</t>
  </si>
  <si>
    <t>m3</t>
  </si>
  <si>
    <t>1109697934</t>
  </si>
  <si>
    <t>"Profil P1"   157,200</t>
  </si>
  <si>
    <t>"Profil P2"     13,700</t>
  </si>
  <si>
    <t>"Profil P3"     17,200</t>
  </si>
  <si>
    <t>"Profil P4"     36,900</t>
  </si>
  <si>
    <t>"Profil P5"     81,700</t>
  </si>
  <si>
    <t>"Profil P6"   100,970</t>
  </si>
  <si>
    <t>"Profil P7"     99,170</t>
  </si>
  <si>
    <t>"Profil P8"     52,200</t>
  </si>
  <si>
    <t>7</t>
  </si>
  <si>
    <t>122703601</t>
  </si>
  <si>
    <t>Odstranění nánosů při únosnosti dna přes 15 do 40 kPa</t>
  </si>
  <si>
    <t>-855053296</t>
  </si>
  <si>
    <t>"Profil P1" 20,00*37,50</t>
  </si>
  <si>
    <t>"Profil P2" 20,00*40,13</t>
  </si>
  <si>
    <t>"Profil P3" 20,00*34,95</t>
  </si>
  <si>
    <t>"Profil P4" 20,00*32,16</t>
  </si>
  <si>
    <t>"profil P5" 20,00*27,08</t>
  </si>
  <si>
    <t>"Profil P6" 20,00*23,15</t>
  </si>
  <si>
    <t>"Profil P7" 20,00*19,54</t>
  </si>
  <si>
    <t>"Profil P8" 20,00*16,81</t>
  </si>
  <si>
    <t>"Profil P9" 10,00*8,98</t>
  </si>
  <si>
    <t>8</t>
  </si>
  <si>
    <t>129353101</t>
  </si>
  <si>
    <t>Čištění otevřených koryt vodotečí šíře dna do 5 m hl do 2,5 m v hornině třídy těžitelnosti II skupiny 4 strojně</t>
  </si>
  <si>
    <t>1584132168</t>
  </si>
  <si>
    <t>Náhon do nádrže</t>
  </si>
  <si>
    <t>1016,000*0,400*0,100</t>
  </si>
  <si>
    <t>184,000*(0,800+0,800+0,800)*0,100</t>
  </si>
  <si>
    <t>Odtok do potoka</t>
  </si>
  <si>
    <t>15,000*3,100*0,200</t>
  </si>
  <si>
    <t>9</t>
  </si>
  <si>
    <t>131351100</t>
  </si>
  <si>
    <t>Hloubení jam nezapažených v hornině třídy těžitelnosti II skupiny 4 objem do 20 m3 strojně</t>
  </si>
  <si>
    <t>788520098</t>
  </si>
  <si>
    <t>Sdružené výpustné zařízení</t>
  </si>
  <si>
    <t>((2,890+3,150)/2)*1,100*0,800</t>
  </si>
  <si>
    <t>((2,700+2,900)/2)*0,700*0,900</t>
  </si>
  <si>
    <t>10</t>
  </si>
  <si>
    <t>132351252</t>
  </si>
  <si>
    <t>Hloubení rýh nezapažených š do 2000 mm v hornině třídy těžitelnosti II skupiny 4 objem do 50 m3 strojně</t>
  </si>
  <si>
    <t>-200308284</t>
  </si>
  <si>
    <t>Opěrná zeď</t>
  </si>
  <si>
    <t>((((0,300+1,200)*0,600)/2)+(0,700*0,200/2))*45,000</t>
  </si>
  <si>
    <t>Stabilizační práh odtokového koryta</t>
  </si>
  <si>
    <t>(1,460+0,950+0,970)*0,600*0,300*2</t>
  </si>
  <si>
    <t>11</t>
  </si>
  <si>
    <t>162351103</t>
  </si>
  <si>
    <t>Vodorovné přemístění přes 50 do 500 m výkopku/sypaniny z horniny třídy těžitelnosti I skupiny 1 až 3</t>
  </si>
  <si>
    <t>686357878</t>
  </si>
  <si>
    <t>4716,200</t>
  </si>
  <si>
    <t>515,000</t>
  </si>
  <si>
    <t>12</t>
  </si>
  <si>
    <t>162351123</t>
  </si>
  <si>
    <t>Vodorovné přemístění přes 50 do 500 m výkopku/sypaniny z hornin třídy těžitelnosti II skupiny 4 a 5</t>
  </si>
  <si>
    <t>-1689891921</t>
  </si>
  <si>
    <t>559,040</t>
  </si>
  <si>
    <t>94,100</t>
  </si>
  <si>
    <t>24,617</t>
  </si>
  <si>
    <t>4,422</t>
  </si>
  <si>
    <t>-53,280</t>
  </si>
  <si>
    <t>16,000</t>
  </si>
  <si>
    <t>13</t>
  </si>
  <si>
    <t>167151111</t>
  </si>
  <si>
    <t>Nakládání výkopku z hornin třídy těžitelnosti I skupiny 1 až 3 přes 100 m3</t>
  </si>
  <si>
    <t>783466635</t>
  </si>
  <si>
    <t>14</t>
  </si>
  <si>
    <t>167151112</t>
  </si>
  <si>
    <t>Nakládání výkopku z hornin třídy těžitelnosti II skupiny 4 a 5 přes 100 m3</t>
  </si>
  <si>
    <t>534323020</t>
  </si>
  <si>
    <t>173153101</t>
  </si>
  <si>
    <t>Uložení sypanin z hornin třídy těžitelnosti I a II skupiny 1 až 4 do hrází nádrží do přechodových vrstev š do 2,5 m</t>
  </si>
  <si>
    <t>569833408</t>
  </si>
  <si>
    <t>Podél opěrných zdí</t>
  </si>
  <si>
    <t>(0,300*1,200/2)*176,000</t>
  </si>
  <si>
    <t>Opěrná zeď u objektů</t>
  </si>
  <si>
    <t>(0,600*1,200/2)*60,000</t>
  </si>
  <si>
    <t>16</t>
  </si>
  <si>
    <t>174151101</t>
  </si>
  <si>
    <t>Zásyp jam, šachet rýh nebo kolem objektů sypaninou se zhutněním</t>
  </si>
  <si>
    <t>-2115688574</t>
  </si>
  <si>
    <t>Sdružené zařízení výpusti</t>
  </si>
  <si>
    <t>((2,890+3,150)/2)*0,800*0,500</t>
  </si>
  <si>
    <t>17</t>
  </si>
  <si>
    <t>M</t>
  </si>
  <si>
    <t>58344003</t>
  </si>
  <si>
    <t>kamenivo drcené hrubé frakce 63/125</t>
  </si>
  <si>
    <t>t</t>
  </si>
  <si>
    <t>-1610763453</t>
  </si>
  <si>
    <t>23,400*3,000</t>
  </si>
  <si>
    <t>18</t>
  </si>
  <si>
    <t>58343959</t>
  </si>
  <si>
    <t>kamenivo drcené hrubé frakce 32/63</t>
  </si>
  <si>
    <t>1703080996</t>
  </si>
  <si>
    <t>1,208*3,000</t>
  </si>
  <si>
    <t>19</t>
  </si>
  <si>
    <t>181351113R</t>
  </si>
  <si>
    <t>Rozprostření sedimentu v rovině nebo ve svahu do 1:5 strojně</t>
  </si>
  <si>
    <t>562641635</t>
  </si>
  <si>
    <t>P</t>
  </si>
  <si>
    <t>Poznámka k položce:_x000D_
Po dokončení úprav po celém dnu nádrže rozhrnout tenkou vrstvu (cca 0,05 m) původního_x000D_
sedimentu pro snížení náhlého výkyvu v jakosti vody v nádrži a iniciaci oživení dna nádrže (cca 515 m3).</t>
  </si>
  <si>
    <t>Zakládání</t>
  </si>
  <si>
    <t>20</t>
  </si>
  <si>
    <t>153116131R</t>
  </si>
  <si>
    <t>Zřízení a odsranění dočasného zahrazení přítoku</t>
  </si>
  <si>
    <t>soubor</t>
  </si>
  <si>
    <t>48789696</t>
  </si>
  <si>
    <t>271532212</t>
  </si>
  <si>
    <t>Podsyp pod základové konstrukce se zhutněním z hrubého kameniva frakce 16 až 32 mm</t>
  </si>
  <si>
    <t>-1383273289</t>
  </si>
  <si>
    <t>(((2,700+2,900)/2)+(0,300*3,100))*0,700*0,100</t>
  </si>
  <si>
    <t>22</t>
  </si>
  <si>
    <t>271562211</t>
  </si>
  <si>
    <t>Podsyp pod základové konstrukce se zhutněním z drobného kameniva frakce 0 až 4 mm</t>
  </si>
  <si>
    <t>-2034224328</t>
  </si>
  <si>
    <t>Opevnění koryta odtoku</t>
  </si>
  <si>
    <t>(1,460+0,950+0,970)*15,000*0,100</t>
  </si>
  <si>
    <t>Opevnění přítoku</t>
  </si>
  <si>
    <t>2,000*0,500*0,100</t>
  </si>
  <si>
    <t>23</t>
  </si>
  <si>
    <t>271572211</t>
  </si>
  <si>
    <t>Podsyp pod základové konstrukce se zhutněním z netříděného štěrkopísku</t>
  </si>
  <si>
    <t>-1541354625</t>
  </si>
  <si>
    <t>Podsyp pod žlabovky nátoku</t>
  </si>
  <si>
    <t>184,000*0,300*0,100</t>
  </si>
  <si>
    <t>24</t>
  </si>
  <si>
    <t>274313611</t>
  </si>
  <si>
    <t>Základové pásy z betonu tř. C 16/20</t>
  </si>
  <si>
    <t>-1353261428</t>
  </si>
  <si>
    <t>Stabilizační práh</t>
  </si>
  <si>
    <t>0,600*3,100*0,300*2</t>
  </si>
  <si>
    <t>1,350*0,550/2*0,300</t>
  </si>
  <si>
    <t>0,800*0,550/2*0,300</t>
  </si>
  <si>
    <t>25</t>
  </si>
  <si>
    <t>274321411</t>
  </si>
  <si>
    <t>Základové pasy ze ŽB bez zvýšených nároků na prostředí tř. C 20/25</t>
  </si>
  <si>
    <t>834715606</t>
  </si>
  <si>
    <t>(((2,700+2,900)/2)+(0,300*3,100))*0,700*0,700</t>
  </si>
  <si>
    <t>26</t>
  </si>
  <si>
    <t>274351121</t>
  </si>
  <si>
    <t>Zřízení bednění základových pasů rovného</t>
  </si>
  <si>
    <t>-900986921</t>
  </si>
  <si>
    <t>3,100*0,800</t>
  </si>
  <si>
    <t>27</t>
  </si>
  <si>
    <t>274351122</t>
  </si>
  <si>
    <t>Odstranění bednění základových pasů rovného</t>
  </si>
  <si>
    <t>-1123376921</t>
  </si>
  <si>
    <t>28</t>
  </si>
  <si>
    <t>274361821</t>
  </si>
  <si>
    <t>Výztuž základových pasů betonářskou ocelí 10 505 (R)</t>
  </si>
  <si>
    <t>-1103305919</t>
  </si>
  <si>
    <t>1,300*18*0,000888</t>
  </si>
  <si>
    <t>29</t>
  </si>
  <si>
    <t>291211111</t>
  </si>
  <si>
    <t>Zřízení plochy ze silničních panelů do lože tl 50 mm z kameniva</t>
  </si>
  <si>
    <t>1195735367</t>
  </si>
  <si>
    <t>30</t>
  </si>
  <si>
    <t>59381009</t>
  </si>
  <si>
    <t>panel silniční 3,00x1,00x0,15m</t>
  </si>
  <si>
    <t>-1370649521</t>
  </si>
  <si>
    <t>Svislé a kompletní konstrukce</t>
  </si>
  <si>
    <t>31</t>
  </si>
  <si>
    <t>311311951R</t>
  </si>
  <si>
    <t>Nadezdívka opěrných zdí z betonu prostého tř. C 20/25</t>
  </si>
  <si>
    <t>-2132190186</t>
  </si>
  <si>
    <t>Poznámka k položce:_x000D_
Množství navýšeno o 10% z důvodu předpokládaného vyrovnávání nerovností horní plochy kamenných zdí.</t>
  </si>
  <si>
    <t>(((8,000+7,000+12,000+16,000+6,000)*0,30)*0,600*0,300)*1,10</t>
  </si>
  <si>
    <t>32</t>
  </si>
  <si>
    <t>311351311</t>
  </si>
  <si>
    <t>Zřízení jednostranného bednění nosných nadzákladových zdí</t>
  </si>
  <si>
    <t>1118185345</t>
  </si>
  <si>
    <t>(1,300+0,600+1,600+0,150)*1,450</t>
  </si>
  <si>
    <t>(0,850+0,600+0,900)*1,450</t>
  </si>
  <si>
    <t>33</t>
  </si>
  <si>
    <t>321212625</t>
  </si>
  <si>
    <t>Oprava zdiva vodních staveb do 3 m3 z lomového kamene rubového bez jeho dodání</t>
  </si>
  <si>
    <t>-1503325367</t>
  </si>
  <si>
    <t>Zeď P1 - P2 - předpoklad opravy cca 40%</t>
  </si>
  <si>
    <t>(6,000*0,600*1,100)*0,40</t>
  </si>
  <si>
    <t>Zeď P3 - P4 - předpoklad opravy cca 30%</t>
  </si>
  <si>
    <t>(16,000*0,600*1,100)*0,30</t>
  </si>
  <si>
    <t>Zeď P5 - P6 - předpoklad opravy cca 60%</t>
  </si>
  <si>
    <t>(12,000*0,600*1,100)*0,60</t>
  </si>
  <si>
    <t>Zeď P7 - oprava 100%</t>
  </si>
  <si>
    <t>7,000*0,600*1,100</t>
  </si>
  <si>
    <t>Zeď P8 - P9 - předpoklad opravy cca 30%</t>
  </si>
  <si>
    <t>(8,000*0,600*1,100)*0,30</t>
  </si>
  <si>
    <t>Zeď na východním svahu nádrže</t>
  </si>
  <si>
    <t>(6,000*0,600*1,100)*0,50</t>
  </si>
  <si>
    <t>Zdivo u odtoku</t>
  </si>
  <si>
    <t>2,000*0,600</t>
  </si>
  <si>
    <t>34</t>
  </si>
  <si>
    <t>58380651.1</t>
  </si>
  <si>
    <t>kámen lomový netříděný čedič</t>
  </si>
  <si>
    <t>213761669</t>
  </si>
  <si>
    <t>Poznámka k položce:_x000D_
Předpoklad doplnění cca 15% kamene</t>
  </si>
  <si>
    <t>18,888*0,15*3,000</t>
  </si>
  <si>
    <t>35</t>
  </si>
  <si>
    <t>321213345</t>
  </si>
  <si>
    <t>Zdivo nadzákladové z lomového kamene vodních staveb obkladní s vyspárováním</t>
  </si>
  <si>
    <t>-1350991804</t>
  </si>
  <si>
    <t>(1,300+0,600+1,600+0,150)*1,450*0,150</t>
  </si>
  <si>
    <t>(0,850+0,600+0,900)*1,450*0,150</t>
  </si>
  <si>
    <t>(((0,700+0,600)/2)*1,300*0,150)+(((0,150+0,100)/2)*0,400*0,150)</t>
  </si>
  <si>
    <t>((0,750+0,600)/2)*0,850*0,150</t>
  </si>
  <si>
    <t>36</t>
  </si>
  <si>
    <t>321311115</t>
  </si>
  <si>
    <t>Konstrukce vodních staveb z betonu prostého mrazuvzdorného tř. C 25/30</t>
  </si>
  <si>
    <t>1217264662</t>
  </si>
  <si>
    <t>(((0,700+0,600)/2)*1,300*1,450)+(((0,150+0,100)/2)*0,400*1,450)</t>
  </si>
  <si>
    <t>((0,750+0,600)/2)*0,850*1,450</t>
  </si>
  <si>
    <t>37</t>
  </si>
  <si>
    <t>321351010</t>
  </si>
  <si>
    <t>Bednění konstrukcí vodních staveb rovinné - zřízení</t>
  </si>
  <si>
    <t>1287822936</t>
  </si>
  <si>
    <t>Nadezdívky</t>
  </si>
  <si>
    <t>((8,000+7,000+12,000+16,000+6,000)*0,300*2)*0,30</t>
  </si>
  <si>
    <t>Přeliv</t>
  </si>
  <si>
    <t>38</t>
  </si>
  <si>
    <t>321352010</t>
  </si>
  <si>
    <t>Bednění konstrukcí vodních staveb rovinné - odstranění</t>
  </si>
  <si>
    <t>-1583175726</t>
  </si>
  <si>
    <t>39</t>
  </si>
  <si>
    <t>321621111R</t>
  </si>
  <si>
    <t>Zřízení těsnícího jádra</t>
  </si>
  <si>
    <t>-1496101621</t>
  </si>
  <si>
    <t>Poznámka k položce:_x000D_
Dno náhonu a těsnění pod žlabovky</t>
  </si>
  <si>
    <t>1016,000*0,300*0,050</t>
  </si>
  <si>
    <t>184,000*0,800*0,050</t>
  </si>
  <si>
    <t>40</t>
  </si>
  <si>
    <t>58125110.1</t>
  </si>
  <si>
    <t>jíl těsnící</t>
  </si>
  <si>
    <t>-751730954</t>
  </si>
  <si>
    <t>Vodorovné konstrukce</t>
  </si>
  <si>
    <t>41</t>
  </si>
  <si>
    <t>451317111</t>
  </si>
  <si>
    <t>Podklad pod dlažbu z betonu prostého pro prostředí s mrazovými cykly C 25/30 tl do 100 mm</t>
  </si>
  <si>
    <t>1996304793</t>
  </si>
  <si>
    <t>Opevnění dna před přelivem</t>
  </si>
  <si>
    <t>3,100*1,100</t>
  </si>
  <si>
    <t>(1,460+0,950+0,970)*15,000</t>
  </si>
  <si>
    <t>2,000*0,900</t>
  </si>
  <si>
    <t>42</t>
  </si>
  <si>
    <t>451571111</t>
  </si>
  <si>
    <t>Lože pod dlažby ze štěrkopísku vrstva tl do 100 mm</t>
  </si>
  <si>
    <t>-249555858</t>
  </si>
  <si>
    <t>Východní svah nádrže</t>
  </si>
  <si>
    <t>(90,000*4,500)*0,30</t>
  </si>
  <si>
    <t>45,000*3,500</t>
  </si>
  <si>
    <t>43</t>
  </si>
  <si>
    <t>463212111</t>
  </si>
  <si>
    <t>Rovnanina z lomového kamene upraveného s vyklínováním spár úlomky kamene</t>
  </si>
  <si>
    <t>309626523</t>
  </si>
  <si>
    <t>(90,000*4,500*0,300)*0,30</t>
  </si>
  <si>
    <t>45,000*3,500*0,300</t>
  </si>
  <si>
    <t>44</t>
  </si>
  <si>
    <t>463212191</t>
  </si>
  <si>
    <t>Příplatek za vypracováni líce rovnaniny</t>
  </si>
  <si>
    <t>-1347412590</t>
  </si>
  <si>
    <t>45</t>
  </si>
  <si>
    <t>465513127</t>
  </si>
  <si>
    <t>Dlažba z lomového kamene na cementovou maltu s vyspárováním tl 200 mm</t>
  </si>
  <si>
    <t>-1122870026</t>
  </si>
  <si>
    <t>Ostatní konstrukce a práce, bourání</t>
  </si>
  <si>
    <t>46</t>
  </si>
  <si>
    <t>934956124.1</t>
  </si>
  <si>
    <t>Dluže z dubového dřeva tl 50 mm</t>
  </si>
  <si>
    <t>CS ÚRS 2020 01</t>
  </si>
  <si>
    <t>1325264445</t>
  </si>
  <si>
    <t>Poznámka k položce:_x000D_
Včetně háčků a impregnace</t>
  </si>
  <si>
    <t>0,660*1,300*2</t>
  </si>
  <si>
    <t>47</t>
  </si>
  <si>
    <t>935111211</t>
  </si>
  <si>
    <t>Osazení příkopového žlabu do štěrkopísku tl 100 mm z betonových tvárnic š 800 mm</t>
  </si>
  <si>
    <t>m</t>
  </si>
  <si>
    <t>608249628</t>
  </si>
  <si>
    <t>48</t>
  </si>
  <si>
    <t>59227004</t>
  </si>
  <si>
    <t>žlabovka příkopová betonová s lomenými stěnami 330x750x155mm</t>
  </si>
  <si>
    <t>575735868</t>
  </si>
  <si>
    <t>49</t>
  </si>
  <si>
    <t>935112111</t>
  </si>
  <si>
    <t>Osazení příkopového žlabu do betonu tl 100 mm z betonových tvárnic š 500 mm</t>
  </si>
  <si>
    <t>19094793</t>
  </si>
  <si>
    <t>50</t>
  </si>
  <si>
    <t>59227026</t>
  </si>
  <si>
    <t>žlabovka příkopová betonová 500x900x80mm</t>
  </si>
  <si>
    <t>47598744</t>
  </si>
  <si>
    <t>51</t>
  </si>
  <si>
    <t>953334118</t>
  </si>
  <si>
    <t>Bobtnavý pásek do pracovních spar betonových kcí bentonitový 20 x 15 mm</t>
  </si>
  <si>
    <t>-707583866</t>
  </si>
  <si>
    <t>0,800+1,400+0,400+0,600+1,400</t>
  </si>
  <si>
    <t>0,8000+1,400+0,750+1,400</t>
  </si>
  <si>
    <t>52</t>
  </si>
  <si>
    <t>962023391</t>
  </si>
  <si>
    <t>Bourání zdiva nadzákladového smíšeného na MV nebo MVC přes 1 m3</t>
  </si>
  <si>
    <t>510614124</t>
  </si>
  <si>
    <t>(1,600+0,900+1,500+3,200+3,000+0,900)*0,450*2,000</t>
  </si>
  <si>
    <t>53</t>
  </si>
  <si>
    <t>962042321</t>
  </si>
  <si>
    <t>Bourání zdiva nadzákladového z betonu prostého přes 1 m3</t>
  </si>
  <si>
    <t>967845641</t>
  </si>
  <si>
    <t>((8,000+7,000+12,000+16,000+6,000)*0,600*0,300)*0,30</t>
  </si>
  <si>
    <t>7,000*0,600*0,300</t>
  </si>
  <si>
    <t>54</t>
  </si>
  <si>
    <t>963015141</t>
  </si>
  <si>
    <t>Demontáž prefabrikovaných krycích desek kanálů, šachet nebo žump do hmotnosti 0,5 t</t>
  </si>
  <si>
    <t>2136110448</t>
  </si>
  <si>
    <t>55</t>
  </si>
  <si>
    <t>963015151R</t>
  </si>
  <si>
    <t>Demontáž a zpětná montáž betonových nadezdívek opěrných zdí</t>
  </si>
  <si>
    <t>-792756791</t>
  </si>
  <si>
    <t>Poznámka k položce:_x000D_
Včetně podkladní betonové vrstvy k řádnému osazení a vyrovnání nadezdívky_x000D_
_x000D_
Předpoklad 70% opravovaných opěrných zdí</t>
  </si>
  <si>
    <t>(8,000+7,000+12,000+16,000+6,000)*0,70</t>
  </si>
  <si>
    <t>56</t>
  </si>
  <si>
    <t>973022441</t>
  </si>
  <si>
    <t>Vysekání kapes ve zdivu z kamene pl do 0,25 m2 hl do 150 mm</t>
  </si>
  <si>
    <t>958820061</t>
  </si>
  <si>
    <t>57</t>
  </si>
  <si>
    <t>974029164</t>
  </si>
  <si>
    <t>Vysekání rýh ve zdivu kamenném hl do 150 mm š do 150 mm</t>
  </si>
  <si>
    <t>1200084472</t>
  </si>
  <si>
    <t>1,600+1,600</t>
  </si>
  <si>
    <t>58</t>
  </si>
  <si>
    <t>985221012</t>
  </si>
  <si>
    <t>Postupné rozebírání kamenného zdiva pro další použití přes 1 do 3 m3</t>
  </si>
  <si>
    <t>777376354</t>
  </si>
  <si>
    <t>Zeď na východní straně nádrže - předpoklad opravy cca 50%</t>
  </si>
  <si>
    <t>59</t>
  </si>
  <si>
    <t>985221013</t>
  </si>
  <si>
    <t>Postupné rozebírání kamenného zdiva pro další použití přes 3 m3</t>
  </si>
  <si>
    <t>2778259</t>
  </si>
  <si>
    <t>Zeď na jižním svahu nádrže</t>
  </si>
  <si>
    <t>60</t>
  </si>
  <si>
    <t>985222111</t>
  </si>
  <si>
    <t>Sbírání a třídění kamene ručně ze suti s očištěním</t>
  </si>
  <si>
    <t>1334629865</t>
  </si>
  <si>
    <t>997</t>
  </si>
  <si>
    <t>Přesun sutě</t>
  </si>
  <si>
    <t>61</t>
  </si>
  <si>
    <t>997013501</t>
  </si>
  <si>
    <t>Odvoz suti a vybouraných hmot na skládku nebo meziskládku do 1 km se složením</t>
  </si>
  <si>
    <t>-877040428</t>
  </si>
  <si>
    <t>62</t>
  </si>
  <si>
    <t>997013509</t>
  </si>
  <si>
    <t>Příplatek k odvozu suti a vybouraných hmot na skládku ZKD 1 km přes 1 km</t>
  </si>
  <si>
    <t>950656836</t>
  </si>
  <si>
    <t>269,644*9 'Přepočtené koeficientem množství</t>
  </si>
  <si>
    <t>63</t>
  </si>
  <si>
    <t>997013601</t>
  </si>
  <si>
    <t>Poplatek za uložení na skládce (skládkovné) stavebního odpadu betonového kód odpadu 17 01 01</t>
  </si>
  <si>
    <t>2076457958</t>
  </si>
  <si>
    <t>8,593</t>
  </si>
  <si>
    <t>0,960</t>
  </si>
  <si>
    <t>64</t>
  </si>
  <si>
    <t>997013603</t>
  </si>
  <si>
    <t>Poplatek za uložení na skládce (skládkovné) stavebního odpadu cihelného kód odpadu 17 01 02</t>
  </si>
  <si>
    <t>-1021182507</t>
  </si>
  <si>
    <t>8,000</t>
  </si>
  <si>
    <t>65</t>
  </si>
  <si>
    <t>997013631</t>
  </si>
  <si>
    <t>Poplatek za uložení na skládce (skládkovné) stavebního odpadu směsného kód odpadu 17 09 04</t>
  </si>
  <si>
    <t>2011822469</t>
  </si>
  <si>
    <t>0,183</t>
  </si>
  <si>
    <t>0,150</t>
  </si>
  <si>
    <t>66</t>
  </si>
  <si>
    <t>997013655</t>
  </si>
  <si>
    <t>Poplatek za uložení na skládce (skládkovné) zeminy a kamení kód odpadu 17 05 04</t>
  </si>
  <si>
    <t>-552116771</t>
  </si>
  <si>
    <t>14,677</t>
  </si>
  <si>
    <t>0,244</t>
  </si>
  <si>
    <t>0,166</t>
  </si>
  <si>
    <t>998</t>
  </si>
  <si>
    <t>Přesun hmot</t>
  </si>
  <si>
    <t>67</t>
  </si>
  <si>
    <t>998331011</t>
  </si>
  <si>
    <t>Přesun hmot pro nádrže</t>
  </si>
  <si>
    <t>-423910967</t>
  </si>
  <si>
    <t>PSV</t>
  </si>
  <si>
    <t>Práce a dodávky PSV</t>
  </si>
  <si>
    <t>724</t>
  </si>
  <si>
    <t>Zdravotechnika - strojní vybavení</t>
  </si>
  <si>
    <t>68</t>
  </si>
  <si>
    <t>724211812R</t>
  </si>
  <si>
    <t>Demontáž zařízení čerpacího objektu</t>
  </si>
  <si>
    <t>-1700059466</t>
  </si>
  <si>
    <t>Poznámka k položce:_x000D_
Demontáž potrubí, uzávěrů a ostatních prvků technologického vybavení čerpacího objektu</t>
  </si>
  <si>
    <t>767</t>
  </si>
  <si>
    <t>Konstrukce zámečnické</t>
  </si>
  <si>
    <t>69</t>
  </si>
  <si>
    <t>767995113</t>
  </si>
  <si>
    <t>Montáž atypických zámečnických konstrukcí hm přes 10 do 20 kg</t>
  </si>
  <si>
    <t>kg</t>
  </si>
  <si>
    <t>489278596</t>
  </si>
  <si>
    <t>U profily pro dluže</t>
  </si>
  <si>
    <t>1,600*7,090*4</t>
  </si>
  <si>
    <t>70</t>
  </si>
  <si>
    <t>13010812</t>
  </si>
  <si>
    <t>ocel profilová jakost S235JR (11 375) průřez U (UPN) 65</t>
  </si>
  <si>
    <t>1301079349</t>
  </si>
  <si>
    <t>Poznámka k položce:_x000D_
Hmotnost: 7,09 kg/m</t>
  </si>
  <si>
    <t>1,600*0,00709*4</t>
  </si>
  <si>
    <t>71</t>
  </si>
  <si>
    <t>767995114</t>
  </si>
  <si>
    <t>Montáž atypických zámečnických konstrukcí hm přes 20 do 50 kg</t>
  </si>
  <si>
    <t>981752992</t>
  </si>
  <si>
    <t>Kotvící plechy</t>
  </si>
  <si>
    <t>1,500*0,300*78,500*2</t>
  </si>
  <si>
    <t>72</t>
  </si>
  <si>
    <t>13611228</t>
  </si>
  <si>
    <t>plech ocelový hladký jakost S235JR tl 10mm tabule</t>
  </si>
  <si>
    <t>50945018</t>
  </si>
  <si>
    <t>Poznámka k položce:_x000D_
Hmotnost 160 kg/kus</t>
  </si>
  <si>
    <t>1,500*0,300*0,0785*2</t>
  </si>
  <si>
    <t>73</t>
  </si>
  <si>
    <t>998767201</t>
  </si>
  <si>
    <t>Přesun hmot procentní pro zámečnické konstrukce v objektech v do 6 m</t>
  </si>
  <si>
    <t>%</t>
  </si>
  <si>
    <t>-174420421</t>
  </si>
  <si>
    <t>Práce a dodávky M</t>
  </si>
  <si>
    <t>23-M</t>
  </si>
  <si>
    <t>Montáže potrubí</t>
  </si>
  <si>
    <t>74</t>
  </si>
  <si>
    <t>230083068R</t>
  </si>
  <si>
    <t>Demontáž potrubí do šrotu hmotnosti do 250 kg</t>
  </si>
  <si>
    <t>986863810</t>
  </si>
  <si>
    <t>2 - Dešťová kanalizace</t>
  </si>
  <si>
    <t xml:space="preserve">    5 - Komunikace pozemní</t>
  </si>
  <si>
    <t xml:space="preserve">    8 - Trubní vedení</t>
  </si>
  <si>
    <t>113107031</t>
  </si>
  <si>
    <t>Odstranění podkladu z betonu prostého tl přes 100 do 150 mm při překopech ručně</t>
  </si>
  <si>
    <t>2054648238</t>
  </si>
  <si>
    <t>6,000*1,000</t>
  </si>
  <si>
    <t>21,000*1,000</t>
  </si>
  <si>
    <t>113107042</t>
  </si>
  <si>
    <t>Odstranění podkladu živičných tl přes 50 do 100 mm při překopech ručně</t>
  </si>
  <si>
    <t>-2019181492</t>
  </si>
  <si>
    <t>132351102</t>
  </si>
  <si>
    <t>Hloubení rýh nezapažených š do 800 mm v hornině třídy těžitelnosti II skupiny 4 objem do 50 m3 strojně</t>
  </si>
  <si>
    <t>2135277942</t>
  </si>
  <si>
    <t>6,000*0,600*1,200</t>
  </si>
  <si>
    <t>21,000*0,600*1,200</t>
  </si>
  <si>
    <t>12,000*0,600*1,200</t>
  </si>
  <si>
    <t>-102728615</t>
  </si>
  <si>
    <t>28,080-14,430</t>
  </si>
  <si>
    <t>167151102</t>
  </si>
  <si>
    <t>Nakládání výkopku z hornin třídy těžitelnosti II skupiny 4 a 5 do 100 m3</t>
  </si>
  <si>
    <t>-1430859028</t>
  </si>
  <si>
    <t>-709829994</t>
  </si>
  <si>
    <t>28,080-2,340-11,310</t>
  </si>
  <si>
    <t>175151101</t>
  </si>
  <si>
    <t>Obsypání potrubí strojně sypaninou bez prohození, uloženou do 3 m</t>
  </si>
  <si>
    <t>260856336</t>
  </si>
  <si>
    <t>6,000*0,600*0,600</t>
  </si>
  <si>
    <t>21,000*0,600*0,600</t>
  </si>
  <si>
    <t>12,000*0,600*0,600</t>
  </si>
  <si>
    <t>"odpočet potrubí"</t>
  </si>
  <si>
    <t>(-0,070*39,000)</t>
  </si>
  <si>
    <t>58337331</t>
  </si>
  <si>
    <t>štěrkopísek frakce 0/22</t>
  </si>
  <si>
    <t>98887648</t>
  </si>
  <si>
    <t>11,31*2 'Přepočtené koeficientem množství</t>
  </si>
  <si>
    <t>451573111</t>
  </si>
  <si>
    <t>Lože pod potrubí otevřený výkop ze štěrkopísku</t>
  </si>
  <si>
    <t>-1769018430</t>
  </si>
  <si>
    <t>6,000*0,600*0,100</t>
  </si>
  <si>
    <t>21,000*0,600*0,100</t>
  </si>
  <si>
    <t>12,000*0,600*0,100</t>
  </si>
  <si>
    <t>898257517</t>
  </si>
  <si>
    <t>1,000*3,500*0,150</t>
  </si>
  <si>
    <t>Komunikace pozemní</t>
  </si>
  <si>
    <t>564861111</t>
  </si>
  <si>
    <t>Podklad ze štěrkodrtě ŠD plochy přes 100 m2 tl 200 mm</t>
  </si>
  <si>
    <t>1960725384</t>
  </si>
  <si>
    <t>(6,000+21,000)*1,000</t>
  </si>
  <si>
    <t>573211107</t>
  </si>
  <si>
    <t>Postřik živičný spojovací z asfaltu v množství 0,30 kg/m2</t>
  </si>
  <si>
    <t>-1174470727</t>
  </si>
  <si>
    <t>27,000*2</t>
  </si>
  <si>
    <t>577165111</t>
  </si>
  <si>
    <t>Asfaltový beton vrstva obrusná ACO 16 (ABH) tl 70 mm š do 3 m z nemodifikovaného asfaltu</t>
  </si>
  <si>
    <t>-1114276573</t>
  </si>
  <si>
    <t>577166031</t>
  </si>
  <si>
    <t>Asfaltový beton vrstva ložní ACL 22 (ABVH) tl 70 mm š do 1,5 m z modifikovaného asfaltu</t>
  </si>
  <si>
    <t>-1673792739</t>
  </si>
  <si>
    <t>Trubní vedení</t>
  </si>
  <si>
    <t>871370330</t>
  </si>
  <si>
    <t>Montáž kanalizačního potrubí hladkého plnostěnného SN 16 z polypropylenu DN 300</t>
  </si>
  <si>
    <t>152426170</t>
  </si>
  <si>
    <t>28617014</t>
  </si>
  <si>
    <t>trubka kanalizační PP plnostěnná třívrstvá DN 300x3000mm SN10</t>
  </si>
  <si>
    <t>557162720</t>
  </si>
  <si>
    <t>39*1,015 'Přepočtené koeficientem množství</t>
  </si>
  <si>
    <t>891372120R</t>
  </si>
  <si>
    <t>Napojení dešťové kanalizace na stávající vpusť</t>
  </si>
  <si>
    <t>-1139450665</t>
  </si>
  <si>
    <t>899623151</t>
  </si>
  <si>
    <t>Obetonování potrubí nebo zdiva stok betonem prostým tř. C 16/20 v otevřeném výkopu</t>
  </si>
  <si>
    <t>8362210</t>
  </si>
  <si>
    <t>(1,000*1,000*0,200)-(0,070*0,200)</t>
  </si>
  <si>
    <t>919735112</t>
  </si>
  <si>
    <t>Řezání stávajícího živičného krytu hl přes 50 do 100 mm</t>
  </si>
  <si>
    <t>1098451369</t>
  </si>
  <si>
    <t>2*6,000</t>
  </si>
  <si>
    <t>21,000</t>
  </si>
  <si>
    <t>316862424</t>
  </si>
  <si>
    <t>936770687</t>
  </si>
  <si>
    <t>14,715*9 'Přepočtené koeficientem množství</t>
  </si>
  <si>
    <t>1696843756</t>
  </si>
  <si>
    <t>8,775</t>
  </si>
  <si>
    <t>997013847</t>
  </si>
  <si>
    <t>Poplatek za uložení na skládce (skládkovné) odpadu asfaltového s dehtem kód odpadu 17 03 01</t>
  </si>
  <si>
    <t>-1166378955</t>
  </si>
  <si>
    <t>5,940</t>
  </si>
  <si>
    <t>998276101</t>
  </si>
  <si>
    <t>Přesun hmot pro trubní vedení z trub z plastických hmot otevřený výkop</t>
  </si>
  <si>
    <t>657637473</t>
  </si>
  <si>
    <t>3 - Vedlejší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</si>
  <si>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</si>
  <si>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</si>
  <si>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</si>
  <si>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</si>
  <si>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</si>
  <si>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</si>
  <si>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</si>
  <si>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</si>
  <si>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</si>
  <si>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</si>
  <si>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</si>
  <si>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</si>
  <si>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</si>
  <si>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1217933433</t>
  </si>
  <si>
    <t>Poznámka k položce:_x000D_
- trojí vahotovení dokumentace skutečného provedení</t>
  </si>
  <si>
    <t>VRN2</t>
  </si>
  <si>
    <t>Příprava staveniště</t>
  </si>
  <si>
    <t>020001000</t>
  </si>
  <si>
    <t>-1677475194</t>
  </si>
  <si>
    <t>Poznámka k položce:_x000D_
- zpracování technologických postupů a plánů kontrol_x000D__x000D__x000D_
- pasportizace všech dotčených objektů a ploch před zahájením prací_x000D__x000D__x000D_
- průběžná fotodokumentace provádění prací_x000D__x000D__x000D_
- náklady na doplnění Plánu BOZP_x000D__x000D__x000D_
- vytýčení inženýrských sítí včetně křížení s vlastníky sítí, případně provedení ručních kopaných sond a provizorního zajištění sítí, případné vyřízení přerušení dodávek energií s jejich vlastníky_x000D__x000D__x000D_
- zajištění kontroly vlastníků IS při obnažení a před zásypem IS_x000D__x000D__x000D_
- zajištění splnění všech podmínek vyplývajících ze stanovisek a vyjádření dotčených účastníků řízení_x000D_</t>
  </si>
  <si>
    <t>VRN3</t>
  </si>
  <si>
    <t>Zařízení staveniště</t>
  </si>
  <si>
    <t>030001000</t>
  </si>
  <si>
    <t>-57229654</t>
  </si>
  <si>
    <t>032103000</t>
  </si>
  <si>
    <t>Náklady na stavební buňky</t>
  </si>
  <si>
    <t>747717347</t>
  </si>
  <si>
    <t>Poznámka k položce:_x000D_
- skladové buňky_x000D__x000D__x000D_
- buňky pro pracovníky_x000D__x000D__x000D_
- mobilní WC</t>
  </si>
  <si>
    <t>033103000</t>
  </si>
  <si>
    <t>Připojení energií</t>
  </si>
  <si>
    <t>232737078</t>
  </si>
  <si>
    <t>Poznámka k položce:_x000D_
- staveništní rozvaděč elektrické energie s podružným měřením_x000D_</t>
  </si>
  <si>
    <t>034103000</t>
  </si>
  <si>
    <t>Oplocení staveniště</t>
  </si>
  <si>
    <t>25638600</t>
  </si>
  <si>
    <t>Poznámka k položce:_x000D_
- oplocení zařízení staveniště_x000D__x000D__x000D_
- ohrazení kolem výkopů</t>
  </si>
  <si>
    <t>034303000</t>
  </si>
  <si>
    <t>Dopravní značení na staveništi</t>
  </si>
  <si>
    <t>-982870013</t>
  </si>
  <si>
    <t>Poznámka k položce:_x000D_
- zřídit podle požadavků dotčených orgánů_x000D__x000D__x000D_
- DIO obsahuje veškeré nutné náklady na projednání, realizaci, udržování a konečnou likvidaci opatření popsaných v DIO včetně úhrady náhrad vyžadovaných dopravcem dle zpracovaného DIO</t>
  </si>
  <si>
    <t>034403000</t>
  </si>
  <si>
    <t>Osvětlení staveniště</t>
  </si>
  <si>
    <t>-1705946363</t>
  </si>
  <si>
    <t>Poznámka k položce:_x000D_
- osvětlení výkopů</t>
  </si>
  <si>
    <t>034503000</t>
  </si>
  <si>
    <t>Informační tabule na staveništi</t>
  </si>
  <si>
    <t>1294153704</t>
  </si>
  <si>
    <t>VRN4</t>
  </si>
  <si>
    <t>Inženýrská činnost</t>
  </si>
  <si>
    <t>049002000</t>
  </si>
  <si>
    <t>Ostatní inženýrská činnost</t>
  </si>
  <si>
    <t>1714830884</t>
  </si>
  <si>
    <t>Poznámka k položce:_x000D_
- vytyčení inženýrských sítí a koordinace činnosti se správci sítí_x000D__x000D__x000D_
- projednání křížení a přeložek dotčených podzemních vedení s jejich provozovateli (vč. vytýčení IS a ochranných pásem)_x000D__x000D__x000D_
- veškeré náklady související s plněním všech podmínek pro stavbu zajištěných stavebních povolení, zajištění veškerých rozhodnutí a souhlasů nutných pro realizaci stavby (jako např. stavební povolení pro zařízení staveniště, apod.)_x000D__x000D__x000D_
- projednání vstupů na pozemky s vlastníky pozemků</t>
  </si>
  <si>
    <t>VRN9</t>
  </si>
  <si>
    <t>Ostatní náklady</t>
  </si>
  <si>
    <t>094002000</t>
  </si>
  <si>
    <t>Ostatní náklady související s výstavbou</t>
  </si>
  <si>
    <t>79246520</t>
  </si>
  <si>
    <t>Poznámka k položce:_x000D_
- veškeré náklady související s plněním všech podmínek pro stavbu zajištěných stavebních povolení, zajištění veškerých rozhodnutí a souhlasů nutných pro realizaci stavby (např. stavební povolení pro zařízení staveniště, apod.)_x000D__x000D__x000D_
- průběžné čištění komunikací během výstavby_x000D__x000D__x000D_
- čištění komunikací a vozidel vyjíždějících ze stavby během výstavby_x000D__x000D__x000D_
- všechny další nutné náklady k řádnému a úplnému zhotovení předmětu díla zřejmé ze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</si>
</sst>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/>
  </sheetViews>
  <sheetFormatPr defaultRowHeight="15.7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95"/>
      <c r="BC2" s="295"/>
      <c r="BD2" s="295"/>
      <c r="BE2" s="29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8" t="s">
        <v>14</v>
      </c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2"/>
      <c r="AQ5" s="22"/>
      <c r="AR5" s="20"/>
      <c r="BE5" s="255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60" t="s">
        <v>17</v>
      </c>
      <c r="L6" s="259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59"/>
      <c r="AK6" s="259"/>
      <c r="AL6" s="259"/>
      <c r="AM6" s="259"/>
      <c r="AN6" s="259"/>
      <c r="AO6" s="259"/>
      <c r="AP6" s="22"/>
      <c r="AQ6" s="22"/>
      <c r="AR6" s="20"/>
      <c r="BE6" s="256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56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56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6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56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</v>
      </c>
      <c r="AO11" s="22"/>
      <c r="AP11" s="22"/>
      <c r="AQ11" s="22"/>
      <c r="AR11" s="20"/>
      <c r="BE11" s="256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6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30</v>
      </c>
      <c r="AO13" s="22"/>
      <c r="AP13" s="22"/>
      <c r="AQ13" s="22"/>
      <c r="AR13" s="20"/>
      <c r="BE13" s="256"/>
      <c r="BS13" s="17" t="s">
        <v>6</v>
      </c>
    </row>
    <row r="14" spans="1:74" ht="12.75">
      <c r="B14" s="21"/>
      <c r="C14" s="22"/>
      <c r="D14" s="22"/>
      <c r="E14" s="261" t="s">
        <v>30</v>
      </c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256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6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32</v>
      </c>
      <c r="AO16" s="22"/>
      <c r="AP16" s="22"/>
      <c r="AQ16" s="22"/>
      <c r="AR16" s="20"/>
      <c r="BE16" s="256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56"/>
      <c r="BS17" s="17" t="s">
        <v>34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6"/>
      <c r="BS18" s="17" t="s">
        <v>6</v>
      </c>
    </row>
    <row r="19" spans="1:71" s="1" customFormat="1" ht="12" customHeight="1">
      <c r="B19" s="21"/>
      <c r="C19" s="22"/>
      <c r="D19" s="29" t="s">
        <v>35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36</v>
      </c>
      <c r="AO19" s="22"/>
      <c r="AP19" s="22"/>
      <c r="AQ19" s="22"/>
      <c r="AR19" s="20"/>
      <c r="BE19" s="256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56"/>
      <c r="BS20" s="17" t="s">
        <v>34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6"/>
    </row>
    <row r="22" spans="1:71" s="1" customFormat="1" ht="12" customHeight="1">
      <c r="B22" s="21"/>
      <c r="C22" s="22"/>
      <c r="D22" s="29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6"/>
    </row>
    <row r="23" spans="1:71" s="1" customFormat="1" ht="107.25" customHeight="1">
      <c r="B23" s="21"/>
      <c r="C23" s="22"/>
      <c r="D23" s="22"/>
      <c r="E23" s="263" t="s">
        <v>39</v>
      </c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2"/>
      <c r="AP23" s="22"/>
      <c r="AQ23" s="22"/>
      <c r="AR23" s="20"/>
      <c r="BE23" s="256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6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6"/>
    </row>
    <row r="26" spans="1:71" s="2" customFormat="1" ht="25.9" customHeight="1">
      <c r="A26" s="34"/>
      <c r="B26" s="35"/>
      <c r="C26" s="36"/>
      <c r="D26" s="37" t="s">
        <v>40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64">
        <f>ROUND(AG94,2)</f>
        <v>0</v>
      </c>
      <c r="AL26" s="265"/>
      <c r="AM26" s="265"/>
      <c r="AN26" s="265"/>
      <c r="AO26" s="265"/>
      <c r="AP26" s="36"/>
      <c r="AQ26" s="36"/>
      <c r="AR26" s="39"/>
      <c r="BE26" s="256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6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6" t="s">
        <v>41</v>
      </c>
      <c r="M28" s="266"/>
      <c r="N28" s="266"/>
      <c r="O28" s="266"/>
      <c r="P28" s="266"/>
      <c r="Q28" s="36"/>
      <c r="R28" s="36"/>
      <c r="S28" s="36"/>
      <c r="T28" s="36"/>
      <c r="U28" s="36"/>
      <c r="V28" s="36"/>
      <c r="W28" s="266" t="s">
        <v>42</v>
      </c>
      <c r="X28" s="266"/>
      <c r="Y28" s="266"/>
      <c r="Z28" s="266"/>
      <c r="AA28" s="266"/>
      <c r="AB28" s="266"/>
      <c r="AC28" s="266"/>
      <c r="AD28" s="266"/>
      <c r="AE28" s="266"/>
      <c r="AF28" s="36"/>
      <c r="AG28" s="36"/>
      <c r="AH28" s="36"/>
      <c r="AI28" s="36"/>
      <c r="AJ28" s="36"/>
      <c r="AK28" s="266" t="s">
        <v>43</v>
      </c>
      <c r="AL28" s="266"/>
      <c r="AM28" s="266"/>
      <c r="AN28" s="266"/>
      <c r="AO28" s="266"/>
      <c r="AP28" s="36"/>
      <c r="AQ28" s="36"/>
      <c r="AR28" s="39"/>
      <c r="BE28" s="256"/>
    </row>
    <row r="29" spans="1:71" s="3" customFormat="1" ht="14.45" customHeight="1">
      <c r="B29" s="40"/>
      <c r="C29" s="41"/>
      <c r="D29" s="29" t="s">
        <v>44</v>
      </c>
      <c r="E29" s="41"/>
      <c r="F29" s="29" t="s">
        <v>45</v>
      </c>
      <c r="G29" s="41"/>
      <c r="H29" s="41"/>
      <c r="I29" s="41"/>
      <c r="J29" s="41"/>
      <c r="K29" s="41"/>
      <c r="L29" s="269">
        <v>0.21</v>
      </c>
      <c r="M29" s="268"/>
      <c r="N29" s="268"/>
      <c r="O29" s="268"/>
      <c r="P29" s="268"/>
      <c r="Q29" s="41"/>
      <c r="R29" s="41"/>
      <c r="S29" s="41"/>
      <c r="T29" s="41"/>
      <c r="U29" s="41"/>
      <c r="V29" s="41"/>
      <c r="W29" s="267">
        <f>ROUND(AZ94, 2)</f>
        <v>0</v>
      </c>
      <c r="X29" s="268"/>
      <c r="Y29" s="268"/>
      <c r="Z29" s="268"/>
      <c r="AA29" s="268"/>
      <c r="AB29" s="268"/>
      <c r="AC29" s="268"/>
      <c r="AD29" s="268"/>
      <c r="AE29" s="268"/>
      <c r="AF29" s="41"/>
      <c r="AG29" s="41"/>
      <c r="AH29" s="41"/>
      <c r="AI29" s="41"/>
      <c r="AJ29" s="41"/>
      <c r="AK29" s="267">
        <f>ROUND(AV94, 2)</f>
        <v>0</v>
      </c>
      <c r="AL29" s="268"/>
      <c r="AM29" s="268"/>
      <c r="AN29" s="268"/>
      <c r="AO29" s="268"/>
      <c r="AP29" s="41"/>
      <c r="AQ29" s="41"/>
      <c r="AR29" s="42"/>
      <c r="BE29" s="257"/>
    </row>
    <row r="30" spans="1:71" s="3" customFormat="1" ht="14.45" customHeight="1">
      <c r="B30" s="40"/>
      <c r="C30" s="41"/>
      <c r="D30" s="41"/>
      <c r="E30" s="41"/>
      <c r="F30" s="29" t="s">
        <v>46</v>
      </c>
      <c r="G30" s="41"/>
      <c r="H30" s="41"/>
      <c r="I30" s="41"/>
      <c r="J30" s="41"/>
      <c r="K30" s="41"/>
      <c r="L30" s="269">
        <v>0.15</v>
      </c>
      <c r="M30" s="268"/>
      <c r="N30" s="268"/>
      <c r="O30" s="268"/>
      <c r="P30" s="268"/>
      <c r="Q30" s="41"/>
      <c r="R30" s="41"/>
      <c r="S30" s="41"/>
      <c r="T30" s="41"/>
      <c r="U30" s="41"/>
      <c r="V30" s="41"/>
      <c r="W30" s="267">
        <f>ROUND(BA94, 2)</f>
        <v>0</v>
      </c>
      <c r="X30" s="268"/>
      <c r="Y30" s="268"/>
      <c r="Z30" s="268"/>
      <c r="AA30" s="268"/>
      <c r="AB30" s="268"/>
      <c r="AC30" s="268"/>
      <c r="AD30" s="268"/>
      <c r="AE30" s="268"/>
      <c r="AF30" s="41"/>
      <c r="AG30" s="41"/>
      <c r="AH30" s="41"/>
      <c r="AI30" s="41"/>
      <c r="AJ30" s="41"/>
      <c r="AK30" s="267">
        <f>ROUND(AW94, 2)</f>
        <v>0</v>
      </c>
      <c r="AL30" s="268"/>
      <c r="AM30" s="268"/>
      <c r="AN30" s="268"/>
      <c r="AO30" s="268"/>
      <c r="AP30" s="41"/>
      <c r="AQ30" s="41"/>
      <c r="AR30" s="42"/>
      <c r="BE30" s="257"/>
    </row>
    <row r="31" spans="1:71" s="3" customFormat="1" ht="14.45" hidden="1" customHeight="1">
      <c r="B31" s="40"/>
      <c r="C31" s="41"/>
      <c r="D31" s="41"/>
      <c r="E31" s="41"/>
      <c r="F31" s="29" t="s">
        <v>47</v>
      </c>
      <c r="G31" s="41"/>
      <c r="H31" s="41"/>
      <c r="I31" s="41"/>
      <c r="J31" s="41"/>
      <c r="K31" s="41"/>
      <c r="L31" s="269">
        <v>0.21</v>
      </c>
      <c r="M31" s="268"/>
      <c r="N31" s="268"/>
      <c r="O31" s="268"/>
      <c r="P31" s="268"/>
      <c r="Q31" s="41"/>
      <c r="R31" s="41"/>
      <c r="S31" s="41"/>
      <c r="T31" s="41"/>
      <c r="U31" s="41"/>
      <c r="V31" s="41"/>
      <c r="W31" s="267">
        <f>ROUND(BB94, 2)</f>
        <v>0</v>
      </c>
      <c r="X31" s="268"/>
      <c r="Y31" s="268"/>
      <c r="Z31" s="268"/>
      <c r="AA31" s="268"/>
      <c r="AB31" s="268"/>
      <c r="AC31" s="268"/>
      <c r="AD31" s="268"/>
      <c r="AE31" s="268"/>
      <c r="AF31" s="41"/>
      <c r="AG31" s="41"/>
      <c r="AH31" s="41"/>
      <c r="AI31" s="41"/>
      <c r="AJ31" s="41"/>
      <c r="AK31" s="267">
        <v>0</v>
      </c>
      <c r="AL31" s="268"/>
      <c r="AM31" s="268"/>
      <c r="AN31" s="268"/>
      <c r="AO31" s="268"/>
      <c r="AP31" s="41"/>
      <c r="AQ31" s="41"/>
      <c r="AR31" s="42"/>
      <c r="BE31" s="257"/>
    </row>
    <row r="32" spans="1:71" s="3" customFormat="1" ht="14.45" hidden="1" customHeight="1">
      <c r="B32" s="40"/>
      <c r="C32" s="41"/>
      <c r="D32" s="41"/>
      <c r="E32" s="41"/>
      <c r="F32" s="29" t="s">
        <v>48</v>
      </c>
      <c r="G32" s="41"/>
      <c r="H32" s="41"/>
      <c r="I32" s="41"/>
      <c r="J32" s="41"/>
      <c r="K32" s="41"/>
      <c r="L32" s="269">
        <v>0.15</v>
      </c>
      <c r="M32" s="268"/>
      <c r="N32" s="268"/>
      <c r="O32" s="268"/>
      <c r="P32" s="268"/>
      <c r="Q32" s="41"/>
      <c r="R32" s="41"/>
      <c r="S32" s="41"/>
      <c r="T32" s="41"/>
      <c r="U32" s="41"/>
      <c r="V32" s="41"/>
      <c r="W32" s="267">
        <f>ROUND(BC94, 2)</f>
        <v>0</v>
      </c>
      <c r="X32" s="268"/>
      <c r="Y32" s="268"/>
      <c r="Z32" s="268"/>
      <c r="AA32" s="268"/>
      <c r="AB32" s="268"/>
      <c r="AC32" s="268"/>
      <c r="AD32" s="268"/>
      <c r="AE32" s="268"/>
      <c r="AF32" s="41"/>
      <c r="AG32" s="41"/>
      <c r="AH32" s="41"/>
      <c r="AI32" s="41"/>
      <c r="AJ32" s="41"/>
      <c r="AK32" s="267">
        <v>0</v>
      </c>
      <c r="AL32" s="268"/>
      <c r="AM32" s="268"/>
      <c r="AN32" s="268"/>
      <c r="AO32" s="268"/>
      <c r="AP32" s="41"/>
      <c r="AQ32" s="41"/>
      <c r="AR32" s="42"/>
      <c r="BE32" s="257"/>
    </row>
    <row r="33" spans="1:57" s="3" customFormat="1" ht="14.45" hidden="1" customHeight="1">
      <c r="B33" s="40"/>
      <c r="C33" s="41"/>
      <c r="D33" s="41"/>
      <c r="E33" s="41"/>
      <c r="F33" s="29" t="s">
        <v>49</v>
      </c>
      <c r="G33" s="41"/>
      <c r="H33" s="41"/>
      <c r="I33" s="41"/>
      <c r="J33" s="41"/>
      <c r="K33" s="41"/>
      <c r="L33" s="269">
        <v>0</v>
      </c>
      <c r="M33" s="268"/>
      <c r="N33" s="268"/>
      <c r="O33" s="268"/>
      <c r="P33" s="268"/>
      <c r="Q33" s="41"/>
      <c r="R33" s="41"/>
      <c r="S33" s="41"/>
      <c r="T33" s="41"/>
      <c r="U33" s="41"/>
      <c r="V33" s="41"/>
      <c r="W33" s="267">
        <f>ROUND(BD94, 2)</f>
        <v>0</v>
      </c>
      <c r="X33" s="268"/>
      <c r="Y33" s="268"/>
      <c r="Z33" s="268"/>
      <c r="AA33" s="268"/>
      <c r="AB33" s="268"/>
      <c r="AC33" s="268"/>
      <c r="AD33" s="268"/>
      <c r="AE33" s="268"/>
      <c r="AF33" s="41"/>
      <c r="AG33" s="41"/>
      <c r="AH33" s="41"/>
      <c r="AI33" s="41"/>
      <c r="AJ33" s="41"/>
      <c r="AK33" s="267">
        <v>0</v>
      </c>
      <c r="AL33" s="268"/>
      <c r="AM33" s="268"/>
      <c r="AN33" s="268"/>
      <c r="AO33" s="268"/>
      <c r="AP33" s="41"/>
      <c r="AQ33" s="41"/>
      <c r="AR33" s="42"/>
      <c r="BE33" s="257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6"/>
    </row>
    <row r="35" spans="1:57" s="2" customFormat="1" ht="25.9" customHeight="1">
      <c r="A35" s="34"/>
      <c r="B35" s="35"/>
      <c r="C35" s="43"/>
      <c r="D35" s="44" t="s">
        <v>50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51</v>
      </c>
      <c r="U35" s="45"/>
      <c r="V35" s="45"/>
      <c r="W35" s="45"/>
      <c r="X35" s="270" t="s">
        <v>52</v>
      </c>
      <c r="Y35" s="271"/>
      <c r="Z35" s="271"/>
      <c r="AA35" s="271"/>
      <c r="AB35" s="271"/>
      <c r="AC35" s="45"/>
      <c r="AD35" s="45"/>
      <c r="AE35" s="45"/>
      <c r="AF35" s="45"/>
      <c r="AG35" s="45"/>
      <c r="AH35" s="45"/>
      <c r="AI35" s="45"/>
      <c r="AJ35" s="45"/>
      <c r="AK35" s="272">
        <f>SUM(AK26:AK33)</f>
        <v>0</v>
      </c>
      <c r="AL35" s="271"/>
      <c r="AM35" s="271"/>
      <c r="AN35" s="271"/>
      <c r="AO35" s="27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53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54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55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56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55</v>
      </c>
      <c r="AI60" s="38"/>
      <c r="AJ60" s="38"/>
      <c r="AK60" s="38"/>
      <c r="AL60" s="38"/>
      <c r="AM60" s="52" t="s">
        <v>56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57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58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55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56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55</v>
      </c>
      <c r="AI75" s="38"/>
      <c r="AJ75" s="38"/>
      <c r="AK75" s="38"/>
      <c r="AL75" s="38"/>
      <c r="AM75" s="52" t="s">
        <v>56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JE-620/01-R2023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74" t="str">
        <f>K6</f>
        <v>Odbahnění a oprava nádrže Klapý - revize 04/2023</v>
      </c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75"/>
      <c r="AA85" s="275"/>
      <c r="AB85" s="275"/>
      <c r="AC85" s="275"/>
      <c r="AD85" s="275"/>
      <c r="AE85" s="275"/>
      <c r="AF85" s="275"/>
      <c r="AG85" s="275"/>
      <c r="AH85" s="275"/>
      <c r="AI85" s="275"/>
      <c r="AJ85" s="275"/>
      <c r="AK85" s="275"/>
      <c r="AL85" s="275"/>
      <c r="AM85" s="275"/>
      <c r="AN85" s="275"/>
      <c r="AO85" s="275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Klapý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76" t="str">
        <f>IF(AN8= "","",AN8)</f>
        <v>3. 4. 2023</v>
      </c>
      <c r="AN87" s="276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25.7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Obec Klapý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31</v>
      </c>
      <c r="AJ89" s="36"/>
      <c r="AK89" s="36"/>
      <c r="AL89" s="36"/>
      <c r="AM89" s="277" t="str">
        <f>IF(E17="","",E17)</f>
        <v>Ing. Michal Jeřábek – INDORS</v>
      </c>
      <c r="AN89" s="278"/>
      <c r="AO89" s="278"/>
      <c r="AP89" s="278"/>
      <c r="AQ89" s="36"/>
      <c r="AR89" s="39"/>
      <c r="AS89" s="279" t="s">
        <v>60</v>
      </c>
      <c r="AT89" s="280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29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35</v>
      </c>
      <c r="AJ90" s="36"/>
      <c r="AK90" s="36"/>
      <c r="AL90" s="36"/>
      <c r="AM90" s="277" t="str">
        <f>IF(E20="","",E20)</f>
        <v>Ing. Petr Jarkovský</v>
      </c>
      <c r="AN90" s="278"/>
      <c r="AO90" s="278"/>
      <c r="AP90" s="278"/>
      <c r="AQ90" s="36"/>
      <c r="AR90" s="39"/>
      <c r="AS90" s="281"/>
      <c r="AT90" s="282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3"/>
      <c r="AT91" s="284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5" t="s">
        <v>61</v>
      </c>
      <c r="D92" s="286"/>
      <c r="E92" s="286"/>
      <c r="F92" s="286"/>
      <c r="G92" s="286"/>
      <c r="H92" s="73"/>
      <c r="I92" s="287" t="s">
        <v>62</v>
      </c>
      <c r="J92" s="286"/>
      <c r="K92" s="286"/>
      <c r="L92" s="286"/>
      <c r="M92" s="286"/>
      <c r="N92" s="286"/>
      <c r="O92" s="286"/>
      <c r="P92" s="286"/>
      <c r="Q92" s="286"/>
      <c r="R92" s="286"/>
      <c r="S92" s="286"/>
      <c r="T92" s="286"/>
      <c r="U92" s="286"/>
      <c r="V92" s="286"/>
      <c r="W92" s="286"/>
      <c r="X92" s="286"/>
      <c r="Y92" s="286"/>
      <c r="Z92" s="286"/>
      <c r="AA92" s="286"/>
      <c r="AB92" s="286"/>
      <c r="AC92" s="286"/>
      <c r="AD92" s="286"/>
      <c r="AE92" s="286"/>
      <c r="AF92" s="286"/>
      <c r="AG92" s="288" t="s">
        <v>63</v>
      </c>
      <c r="AH92" s="286"/>
      <c r="AI92" s="286"/>
      <c r="AJ92" s="286"/>
      <c r="AK92" s="286"/>
      <c r="AL92" s="286"/>
      <c r="AM92" s="286"/>
      <c r="AN92" s="287" t="s">
        <v>64</v>
      </c>
      <c r="AO92" s="286"/>
      <c r="AP92" s="289"/>
      <c r="AQ92" s="74" t="s">
        <v>65</v>
      </c>
      <c r="AR92" s="39"/>
      <c r="AS92" s="75" t="s">
        <v>66</v>
      </c>
      <c r="AT92" s="76" t="s">
        <v>67</v>
      </c>
      <c r="AU92" s="76" t="s">
        <v>68</v>
      </c>
      <c r="AV92" s="76" t="s">
        <v>69</v>
      </c>
      <c r="AW92" s="76" t="s">
        <v>70</v>
      </c>
      <c r="AX92" s="76" t="s">
        <v>71</v>
      </c>
      <c r="AY92" s="76" t="s">
        <v>72</v>
      </c>
      <c r="AZ92" s="76" t="s">
        <v>73</v>
      </c>
      <c r="BA92" s="76" t="s">
        <v>74</v>
      </c>
      <c r="BB92" s="76" t="s">
        <v>75</v>
      </c>
      <c r="BC92" s="76" t="s">
        <v>76</v>
      </c>
      <c r="BD92" s="77" t="s">
        <v>77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78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93">
        <f>ROUND(SUM(AG95:AG97),2)</f>
        <v>0</v>
      </c>
      <c r="AH94" s="293"/>
      <c r="AI94" s="293"/>
      <c r="AJ94" s="293"/>
      <c r="AK94" s="293"/>
      <c r="AL94" s="293"/>
      <c r="AM94" s="293"/>
      <c r="AN94" s="294">
        <f>SUM(AG94,AT94)</f>
        <v>0</v>
      </c>
      <c r="AO94" s="294"/>
      <c r="AP94" s="294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79</v>
      </c>
      <c r="BT94" s="91" t="s">
        <v>80</v>
      </c>
      <c r="BU94" s="92" t="s">
        <v>81</v>
      </c>
      <c r="BV94" s="91" t="s">
        <v>82</v>
      </c>
      <c r="BW94" s="91" t="s">
        <v>5</v>
      </c>
      <c r="BX94" s="91" t="s">
        <v>83</v>
      </c>
      <c r="CL94" s="91" t="s">
        <v>1</v>
      </c>
    </row>
    <row r="95" spans="1:91" s="7" customFormat="1" ht="16.5" customHeight="1">
      <c r="A95" s="93" t="s">
        <v>84</v>
      </c>
      <c r="B95" s="94"/>
      <c r="C95" s="95"/>
      <c r="D95" s="292" t="s">
        <v>85</v>
      </c>
      <c r="E95" s="292"/>
      <c r="F95" s="292"/>
      <c r="G95" s="292"/>
      <c r="H95" s="292"/>
      <c r="I95" s="96"/>
      <c r="J95" s="292" t="s">
        <v>86</v>
      </c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92"/>
      <c r="AD95" s="292"/>
      <c r="AE95" s="292"/>
      <c r="AF95" s="292"/>
      <c r="AG95" s="290">
        <f>'1 - Odbahnění a oprava ná...'!J30</f>
        <v>0</v>
      </c>
      <c r="AH95" s="291"/>
      <c r="AI95" s="291"/>
      <c r="AJ95" s="291"/>
      <c r="AK95" s="291"/>
      <c r="AL95" s="291"/>
      <c r="AM95" s="291"/>
      <c r="AN95" s="290">
        <f>SUM(AG95,AT95)</f>
        <v>0</v>
      </c>
      <c r="AO95" s="291"/>
      <c r="AP95" s="291"/>
      <c r="AQ95" s="97" t="s">
        <v>87</v>
      </c>
      <c r="AR95" s="98"/>
      <c r="AS95" s="99">
        <v>0</v>
      </c>
      <c r="AT95" s="100">
        <f>ROUND(SUM(AV95:AW95),2)</f>
        <v>0</v>
      </c>
      <c r="AU95" s="101">
        <f>'1 - Odbahnění a oprava ná...'!P129</f>
        <v>0</v>
      </c>
      <c r="AV95" s="100">
        <f>'1 - Odbahnění a oprava ná...'!J33</f>
        <v>0</v>
      </c>
      <c r="AW95" s="100">
        <f>'1 - Odbahnění a oprava ná...'!J34</f>
        <v>0</v>
      </c>
      <c r="AX95" s="100">
        <f>'1 - Odbahnění a oprava ná...'!J35</f>
        <v>0</v>
      </c>
      <c r="AY95" s="100">
        <f>'1 - Odbahnění a oprava ná...'!J36</f>
        <v>0</v>
      </c>
      <c r="AZ95" s="100">
        <f>'1 - Odbahnění a oprava ná...'!F33</f>
        <v>0</v>
      </c>
      <c r="BA95" s="100">
        <f>'1 - Odbahnění a oprava ná...'!F34</f>
        <v>0</v>
      </c>
      <c r="BB95" s="100">
        <f>'1 - Odbahnění a oprava ná...'!F35</f>
        <v>0</v>
      </c>
      <c r="BC95" s="100">
        <f>'1 - Odbahnění a oprava ná...'!F36</f>
        <v>0</v>
      </c>
      <c r="BD95" s="102">
        <f>'1 - Odbahnění a oprava ná...'!F37</f>
        <v>0</v>
      </c>
      <c r="BT95" s="103" t="s">
        <v>85</v>
      </c>
      <c r="BV95" s="103" t="s">
        <v>82</v>
      </c>
      <c r="BW95" s="103" t="s">
        <v>88</v>
      </c>
      <c r="BX95" s="103" t="s">
        <v>5</v>
      </c>
      <c r="CL95" s="103" t="s">
        <v>1</v>
      </c>
      <c r="CM95" s="103" t="s">
        <v>89</v>
      </c>
    </row>
    <row r="96" spans="1:91" s="7" customFormat="1" ht="16.5" customHeight="1">
      <c r="A96" s="93" t="s">
        <v>84</v>
      </c>
      <c r="B96" s="94"/>
      <c r="C96" s="95"/>
      <c r="D96" s="292" t="s">
        <v>89</v>
      </c>
      <c r="E96" s="292"/>
      <c r="F96" s="292"/>
      <c r="G96" s="292"/>
      <c r="H96" s="292"/>
      <c r="I96" s="96"/>
      <c r="J96" s="292" t="s">
        <v>90</v>
      </c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92"/>
      <c r="AD96" s="292"/>
      <c r="AE96" s="292"/>
      <c r="AF96" s="292"/>
      <c r="AG96" s="290">
        <f>'2 - Dešťová kanalizace'!J30</f>
        <v>0</v>
      </c>
      <c r="AH96" s="291"/>
      <c r="AI96" s="291"/>
      <c r="AJ96" s="291"/>
      <c r="AK96" s="291"/>
      <c r="AL96" s="291"/>
      <c r="AM96" s="291"/>
      <c r="AN96" s="290">
        <f>SUM(AG96,AT96)</f>
        <v>0</v>
      </c>
      <c r="AO96" s="291"/>
      <c r="AP96" s="291"/>
      <c r="AQ96" s="97" t="s">
        <v>87</v>
      </c>
      <c r="AR96" s="98"/>
      <c r="AS96" s="99">
        <v>0</v>
      </c>
      <c r="AT96" s="100">
        <f>ROUND(SUM(AV96:AW96),2)</f>
        <v>0</v>
      </c>
      <c r="AU96" s="101">
        <f>'2 - Dešťová kanalizace'!P124</f>
        <v>0</v>
      </c>
      <c r="AV96" s="100">
        <f>'2 - Dešťová kanalizace'!J33</f>
        <v>0</v>
      </c>
      <c r="AW96" s="100">
        <f>'2 - Dešťová kanalizace'!J34</f>
        <v>0</v>
      </c>
      <c r="AX96" s="100">
        <f>'2 - Dešťová kanalizace'!J35</f>
        <v>0</v>
      </c>
      <c r="AY96" s="100">
        <f>'2 - Dešťová kanalizace'!J36</f>
        <v>0</v>
      </c>
      <c r="AZ96" s="100">
        <f>'2 - Dešťová kanalizace'!F33</f>
        <v>0</v>
      </c>
      <c r="BA96" s="100">
        <f>'2 - Dešťová kanalizace'!F34</f>
        <v>0</v>
      </c>
      <c r="BB96" s="100">
        <f>'2 - Dešťová kanalizace'!F35</f>
        <v>0</v>
      </c>
      <c r="BC96" s="100">
        <f>'2 - Dešťová kanalizace'!F36</f>
        <v>0</v>
      </c>
      <c r="BD96" s="102">
        <f>'2 - Dešťová kanalizace'!F37</f>
        <v>0</v>
      </c>
      <c r="BT96" s="103" t="s">
        <v>85</v>
      </c>
      <c r="BV96" s="103" t="s">
        <v>82</v>
      </c>
      <c r="BW96" s="103" t="s">
        <v>91</v>
      </c>
      <c r="BX96" s="103" t="s">
        <v>5</v>
      </c>
      <c r="CL96" s="103" t="s">
        <v>1</v>
      </c>
      <c r="CM96" s="103" t="s">
        <v>89</v>
      </c>
    </row>
    <row r="97" spans="1:91" s="7" customFormat="1" ht="16.5" customHeight="1">
      <c r="A97" s="93" t="s">
        <v>84</v>
      </c>
      <c r="B97" s="94"/>
      <c r="C97" s="95"/>
      <c r="D97" s="292" t="s">
        <v>92</v>
      </c>
      <c r="E97" s="292"/>
      <c r="F97" s="292"/>
      <c r="G97" s="292"/>
      <c r="H97" s="292"/>
      <c r="I97" s="96"/>
      <c r="J97" s="292" t="s">
        <v>93</v>
      </c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  <c r="AC97" s="292"/>
      <c r="AD97" s="292"/>
      <c r="AE97" s="292"/>
      <c r="AF97" s="292"/>
      <c r="AG97" s="290">
        <f>'3 - Vedlejší a ostatní ná...'!J30</f>
        <v>0</v>
      </c>
      <c r="AH97" s="291"/>
      <c r="AI97" s="291"/>
      <c r="AJ97" s="291"/>
      <c r="AK97" s="291"/>
      <c r="AL97" s="291"/>
      <c r="AM97" s="291"/>
      <c r="AN97" s="290">
        <f>SUM(AG97,AT97)</f>
        <v>0</v>
      </c>
      <c r="AO97" s="291"/>
      <c r="AP97" s="291"/>
      <c r="AQ97" s="97" t="s">
        <v>87</v>
      </c>
      <c r="AR97" s="98"/>
      <c r="AS97" s="104">
        <v>0</v>
      </c>
      <c r="AT97" s="105">
        <f>ROUND(SUM(AV97:AW97),2)</f>
        <v>0</v>
      </c>
      <c r="AU97" s="106">
        <f>'3 - Vedlejší a ostatní ná...'!P122</f>
        <v>0</v>
      </c>
      <c r="AV97" s="105">
        <f>'3 - Vedlejší a ostatní ná...'!J33</f>
        <v>0</v>
      </c>
      <c r="AW97" s="105">
        <f>'3 - Vedlejší a ostatní ná...'!J34</f>
        <v>0</v>
      </c>
      <c r="AX97" s="105">
        <f>'3 - Vedlejší a ostatní ná...'!J35</f>
        <v>0</v>
      </c>
      <c r="AY97" s="105">
        <f>'3 - Vedlejší a ostatní ná...'!J36</f>
        <v>0</v>
      </c>
      <c r="AZ97" s="105">
        <f>'3 - Vedlejší a ostatní ná...'!F33</f>
        <v>0</v>
      </c>
      <c r="BA97" s="105">
        <f>'3 - Vedlejší a ostatní ná...'!F34</f>
        <v>0</v>
      </c>
      <c r="BB97" s="105">
        <f>'3 - Vedlejší a ostatní ná...'!F35</f>
        <v>0</v>
      </c>
      <c r="BC97" s="105">
        <f>'3 - Vedlejší a ostatní ná...'!F36</f>
        <v>0</v>
      </c>
      <c r="BD97" s="107">
        <f>'3 - Vedlejší a ostatní ná...'!F37</f>
        <v>0</v>
      </c>
      <c r="BT97" s="103" t="s">
        <v>85</v>
      </c>
      <c r="BV97" s="103" t="s">
        <v>82</v>
      </c>
      <c r="BW97" s="103" t="s">
        <v>94</v>
      </c>
      <c r="BX97" s="103" t="s">
        <v>5</v>
      </c>
      <c r="CL97" s="103" t="s">
        <v>1</v>
      </c>
      <c r="CM97" s="103" t="s">
        <v>89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1r4uns0Z86DeYKTTNwvgQclCrRRjAWG2OJ1MbXet/Upv41KOP5Dhp7xvNRCX8FZkHIhhpnAH6gGBubWEc32iwA==" saltValue="VMEntoBw4BtkVaNuS9BPBMdnkqlvNzaC3s0tL6TNE1HMrRsWZmFHLoIT27p5kB3cYZxbIrR9y9QNcurzZe94xw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 - Odbahnění a oprava ná...'!C2" display="/"/>
    <hyperlink ref="A96" location="'2 - Dešťová kanalizace'!C2" display="/"/>
    <hyperlink ref="A97" location="'3 - Vedlejší a ostatní ná...'!C2" display="/"/>
  </hyperlinks>
  <pageMargins left="0.39370078740157483" right="0.39370078740157483" top="0.39370078740157483" bottom="0.39370078740157483" header="0" footer="0"/>
  <pageSetup paperSize="9" scale="75" fitToHeight="100" orientation="portrait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458"/>
  <sheetViews>
    <sheetView showGridLines="0" zoomScaleNormal="100" workbookViewId="0"/>
  </sheetViews>
  <sheetFormatPr defaultRowHeight="15.7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88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89</v>
      </c>
    </row>
    <row r="4" spans="1:46" s="1" customFormat="1" ht="24.95" customHeight="1">
      <c r="B4" s="20"/>
      <c r="D4" s="110" t="s">
        <v>95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6" t="str">
        <f>'Rekapitulace stavby'!K6</f>
        <v>Odbahnění a oprava nádrže Klapý - revize 04/2023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97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3. 4. 2023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36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55.25" customHeight="1">
      <c r="A27" s="115"/>
      <c r="B27" s="116"/>
      <c r="C27" s="115"/>
      <c r="D27" s="115"/>
      <c r="E27" s="302" t="s">
        <v>98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40</v>
      </c>
      <c r="E30" s="34"/>
      <c r="F30" s="34"/>
      <c r="G30" s="34"/>
      <c r="H30" s="34"/>
      <c r="I30" s="34"/>
      <c r="J30" s="120">
        <f>ROUND(J129,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42</v>
      </c>
      <c r="G32" s="34"/>
      <c r="H32" s="34"/>
      <c r="I32" s="121" t="s">
        <v>41</v>
      </c>
      <c r="J32" s="121" t="s">
        <v>43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44</v>
      </c>
      <c r="E33" s="112" t="s">
        <v>45</v>
      </c>
      <c r="F33" s="123">
        <f>ROUND((SUM(BE129:BE457)),  2)</f>
        <v>0</v>
      </c>
      <c r="G33" s="34"/>
      <c r="H33" s="34"/>
      <c r="I33" s="124">
        <v>0.21</v>
      </c>
      <c r="J33" s="123">
        <f>ROUND(((SUM(BE129:BE457))*I33),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46</v>
      </c>
      <c r="F34" s="123">
        <f>ROUND((SUM(BF129:BF457)),  2)</f>
        <v>0</v>
      </c>
      <c r="G34" s="34"/>
      <c r="H34" s="34"/>
      <c r="I34" s="124">
        <v>0.15</v>
      </c>
      <c r="J34" s="123">
        <f>ROUND(((SUM(BF129:BF457))*I34),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47</v>
      </c>
      <c r="F35" s="123">
        <f>ROUND((SUM(BG129:BG457)),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48</v>
      </c>
      <c r="F36" s="123">
        <f>ROUND((SUM(BH129:BH457)),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49</v>
      </c>
      <c r="F37" s="123">
        <f>ROUND((SUM(BI129:BI457)),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50</v>
      </c>
      <c r="E39" s="127"/>
      <c r="F39" s="127"/>
      <c r="G39" s="128" t="s">
        <v>51</v>
      </c>
      <c r="H39" s="129" t="s">
        <v>52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53</v>
      </c>
      <c r="E50" s="133"/>
      <c r="F50" s="133"/>
      <c r="G50" s="132" t="s">
        <v>54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55</v>
      </c>
      <c r="E61" s="135"/>
      <c r="F61" s="136" t="s">
        <v>56</v>
      </c>
      <c r="G61" s="134" t="s">
        <v>55</v>
      </c>
      <c r="H61" s="135"/>
      <c r="I61" s="135"/>
      <c r="J61" s="137" t="s">
        <v>56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57</v>
      </c>
      <c r="E65" s="138"/>
      <c r="F65" s="138"/>
      <c r="G65" s="132" t="s">
        <v>58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55</v>
      </c>
      <c r="E76" s="135"/>
      <c r="F76" s="136" t="s">
        <v>56</v>
      </c>
      <c r="G76" s="134" t="s">
        <v>55</v>
      </c>
      <c r="H76" s="135"/>
      <c r="I76" s="135"/>
      <c r="J76" s="137" t="s">
        <v>56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3" t="str">
        <f>E7</f>
        <v>Odbahnění a oprava nádrže Klapý - revize 04/2023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4" t="str">
        <f>E9</f>
        <v>1 - Odbahnění a oprava nádrže Klapý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Klapý</v>
      </c>
      <c r="G89" s="36"/>
      <c r="H89" s="36"/>
      <c r="I89" s="29" t="s">
        <v>22</v>
      </c>
      <c r="J89" s="66" t="str">
        <f>IF(J12="","",J12)</f>
        <v>3. 4. 2023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Obec Klapý</v>
      </c>
      <c r="G91" s="36"/>
      <c r="H91" s="36"/>
      <c r="I91" s="29" t="s">
        <v>31</v>
      </c>
      <c r="J91" s="32" t="str">
        <f>E21</f>
        <v>Ing. Michal Jeřábek – INDORS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Ing. Petr Jarkovský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J129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103</v>
      </c>
    </row>
    <row r="97" spans="1:31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J130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105</v>
      </c>
      <c r="E98" s="156"/>
      <c r="F98" s="156"/>
      <c r="G98" s="156"/>
      <c r="H98" s="156"/>
      <c r="I98" s="156"/>
      <c r="J98" s="157">
        <f>J131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106</v>
      </c>
      <c r="E99" s="156"/>
      <c r="F99" s="156"/>
      <c r="G99" s="156"/>
      <c r="H99" s="156"/>
      <c r="I99" s="156"/>
      <c r="J99" s="157">
        <f>J226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107</v>
      </c>
      <c r="E100" s="156"/>
      <c r="F100" s="156"/>
      <c r="G100" s="156"/>
      <c r="H100" s="156"/>
      <c r="I100" s="156"/>
      <c r="J100" s="157">
        <f>J261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108</v>
      </c>
      <c r="E101" s="156"/>
      <c r="F101" s="156"/>
      <c r="G101" s="156"/>
      <c r="H101" s="156"/>
      <c r="I101" s="156"/>
      <c r="J101" s="157">
        <f>J314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109</v>
      </c>
      <c r="E102" s="156"/>
      <c r="F102" s="156"/>
      <c r="G102" s="156"/>
      <c r="H102" s="156"/>
      <c r="I102" s="156"/>
      <c r="J102" s="157">
        <f>J349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110</v>
      </c>
      <c r="E103" s="156"/>
      <c r="F103" s="156"/>
      <c r="G103" s="156"/>
      <c r="H103" s="156"/>
      <c r="I103" s="156"/>
      <c r="J103" s="157">
        <f>J411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111</v>
      </c>
      <c r="E104" s="156"/>
      <c r="F104" s="156"/>
      <c r="G104" s="156"/>
      <c r="H104" s="156"/>
      <c r="I104" s="156"/>
      <c r="J104" s="157">
        <f>J431</f>
        <v>0</v>
      </c>
      <c r="K104" s="154"/>
      <c r="L104" s="158"/>
    </row>
    <row r="105" spans="1:31" s="9" customFormat="1" ht="24.95" customHeight="1">
      <c r="B105" s="147"/>
      <c r="C105" s="148"/>
      <c r="D105" s="149" t="s">
        <v>112</v>
      </c>
      <c r="E105" s="150"/>
      <c r="F105" s="150"/>
      <c r="G105" s="150"/>
      <c r="H105" s="150"/>
      <c r="I105" s="150"/>
      <c r="J105" s="151">
        <f>J433</f>
        <v>0</v>
      </c>
      <c r="K105" s="148"/>
      <c r="L105" s="152"/>
    </row>
    <row r="106" spans="1:31" s="10" customFormat="1" ht="19.899999999999999" customHeight="1">
      <c r="B106" s="153"/>
      <c r="C106" s="154"/>
      <c r="D106" s="155" t="s">
        <v>113</v>
      </c>
      <c r="E106" s="156"/>
      <c r="F106" s="156"/>
      <c r="G106" s="156"/>
      <c r="H106" s="156"/>
      <c r="I106" s="156"/>
      <c r="J106" s="157">
        <f>J434</f>
        <v>0</v>
      </c>
      <c r="K106" s="154"/>
      <c r="L106" s="158"/>
    </row>
    <row r="107" spans="1:31" s="10" customFormat="1" ht="19.899999999999999" customHeight="1">
      <c r="B107" s="153"/>
      <c r="C107" s="154"/>
      <c r="D107" s="155" t="s">
        <v>114</v>
      </c>
      <c r="E107" s="156"/>
      <c r="F107" s="156"/>
      <c r="G107" s="156"/>
      <c r="H107" s="156"/>
      <c r="I107" s="156"/>
      <c r="J107" s="157">
        <f>J437</f>
        <v>0</v>
      </c>
      <c r="K107" s="154"/>
      <c r="L107" s="158"/>
    </row>
    <row r="108" spans="1:31" s="9" customFormat="1" ht="24.95" customHeight="1">
      <c r="B108" s="147"/>
      <c r="C108" s="148"/>
      <c r="D108" s="149" t="s">
        <v>115</v>
      </c>
      <c r="E108" s="150"/>
      <c r="F108" s="150"/>
      <c r="G108" s="150"/>
      <c r="H108" s="150"/>
      <c r="I108" s="150"/>
      <c r="J108" s="151">
        <f>J455</f>
        <v>0</v>
      </c>
      <c r="K108" s="148"/>
      <c r="L108" s="152"/>
    </row>
    <row r="109" spans="1:31" s="10" customFormat="1" ht="19.899999999999999" customHeight="1">
      <c r="B109" s="153"/>
      <c r="C109" s="154"/>
      <c r="D109" s="155" t="s">
        <v>116</v>
      </c>
      <c r="E109" s="156"/>
      <c r="F109" s="156"/>
      <c r="G109" s="156"/>
      <c r="H109" s="156"/>
      <c r="I109" s="156"/>
      <c r="J109" s="157">
        <f>J456</f>
        <v>0</v>
      </c>
      <c r="K109" s="154"/>
      <c r="L109" s="158"/>
    </row>
    <row r="110" spans="1:31" s="2" customFormat="1" ht="21.7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pans="1:31" s="2" customFormat="1" ht="6.95" customHeight="1">
      <c r="A115" s="34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24.95" customHeight="1">
      <c r="A116" s="34"/>
      <c r="B116" s="35"/>
      <c r="C116" s="23" t="s">
        <v>117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12" customHeight="1">
      <c r="A118" s="34"/>
      <c r="B118" s="35"/>
      <c r="C118" s="29" t="s">
        <v>16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16.5" customHeight="1">
      <c r="A119" s="34"/>
      <c r="B119" s="35"/>
      <c r="C119" s="36"/>
      <c r="D119" s="36"/>
      <c r="E119" s="303" t="str">
        <f>E7</f>
        <v>Odbahnění a oprava nádrže Klapý - revize 04/2023</v>
      </c>
      <c r="F119" s="304"/>
      <c r="G119" s="304"/>
      <c r="H119" s="304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96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74" t="str">
        <f>E9</f>
        <v>1 - Odbahnění a oprava nádrže Klapý</v>
      </c>
      <c r="F121" s="305"/>
      <c r="G121" s="305"/>
      <c r="H121" s="305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20</v>
      </c>
      <c r="D123" s="36"/>
      <c r="E123" s="36"/>
      <c r="F123" s="27" t="str">
        <f>F12</f>
        <v>Klapý</v>
      </c>
      <c r="G123" s="36"/>
      <c r="H123" s="36"/>
      <c r="I123" s="29" t="s">
        <v>22</v>
      </c>
      <c r="J123" s="66" t="str">
        <f>IF(J12="","",J12)</f>
        <v>3. 4. 2023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25.7" customHeight="1">
      <c r="A125" s="34"/>
      <c r="B125" s="35"/>
      <c r="C125" s="29" t="s">
        <v>24</v>
      </c>
      <c r="D125" s="36"/>
      <c r="E125" s="36"/>
      <c r="F125" s="27" t="str">
        <f>E15</f>
        <v>Obec Klapý</v>
      </c>
      <c r="G125" s="36"/>
      <c r="H125" s="36"/>
      <c r="I125" s="29" t="s">
        <v>31</v>
      </c>
      <c r="J125" s="32" t="str">
        <f>E21</f>
        <v>Ing. Michal Jeřábek – INDORS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9" t="s">
        <v>29</v>
      </c>
      <c r="D126" s="36"/>
      <c r="E126" s="36"/>
      <c r="F126" s="27" t="str">
        <f>IF(E18="","",E18)</f>
        <v>Vyplň údaj</v>
      </c>
      <c r="G126" s="36"/>
      <c r="H126" s="36"/>
      <c r="I126" s="29" t="s">
        <v>35</v>
      </c>
      <c r="J126" s="32" t="str">
        <f>E24</f>
        <v>Ing. Petr Jarkovský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0.3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11" customFormat="1" ht="29.25" customHeight="1">
      <c r="A128" s="159"/>
      <c r="B128" s="160"/>
      <c r="C128" s="161" t="s">
        <v>118</v>
      </c>
      <c r="D128" s="162" t="s">
        <v>65</v>
      </c>
      <c r="E128" s="162" t="s">
        <v>61</v>
      </c>
      <c r="F128" s="162" t="s">
        <v>62</v>
      </c>
      <c r="G128" s="162" t="s">
        <v>119</v>
      </c>
      <c r="H128" s="162" t="s">
        <v>120</v>
      </c>
      <c r="I128" s="162" t="s">
        <v>121</v>
      </c>
      <c r="J128" s="162" t="s">
        <v>101</v>
      </c>
      <c r="K128" s="163" t="s">
        <v>122</v>
      </c>
      <c r="L128" s="164"/>
      <c r="M128" s="75" t="s">
        <v>1</v>
      </c>
      <c r="N128" s="76" t="s">
        <v>44</v>
      </c>
      <c r="O128" s="76" t="s">
        <v>123</v>
      </c>
      <c r="P128" s="76" t="s">
        <v>124</v>
      </c>
      <c r="Q128" s="76" t="s">
        <v>125</v>
      </c>
      <c r="R128" s="76" t="s">
        <v>126</v>
      </c>
      <c r="S128" s="76" t="s">
        <v>127</v>
      </c>
      <c r="T128" s="77" t="s">
        <v>128</v>
      </c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</row>
    <row r="129" spans="1:65" s="2" customFormat="1" ht="22.9" customHeight="1">
      <c r="A129" s="34"/>
      <c r="B129" s="35"/>
      <c r="C129" s="82" t="s">
        <v>129</v>
      </c>
      <c r="D129" s="36"/>
      <c r="E129" s="36"/>
      <c r="F129" s="36"/>
      <c r="G129" s="36"/>
      <c r="H129" s="36"/>
      <c r="I129" s="36"/>
      <c r="J129" s="165">
        <f>BK129</f>
        <v>0</v>
      </c>
      <c r="K129" s="36"/>
      <c r="L129" s="39"/>
      <c r="M129" s="78"/>
      <c r="N129" s="166"/>
      <c r="O129" s="79"/>
      <c r="P129" s="167">
        <f>P130+P433+P455</f>
        <v>0</v>
      </c>
      <c r="Q129" s="79"/>
      <c r="R129" s="167">
        <f>R130+R433+R455</f>
        <v>818.86000464999995</v>
      </c>
      <c r="S129" s="79"/>
      <c r="T129" s="168">
        <f>T130+T433+T455</f>
        <v>269.79389999999995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79</v>
      </c>
      <c r="AU129" s="17" t="s">
        <v>103</v>
      </c>
      <c r="BK129" s="169">
        <f>BK130+BK433+BK455</f>
        <v>0</v>
      </c>
    </row>
    <row r="130" spans="1:65" s="12" customFormat="1" ht="25.9" customHeight="1">
      <c r="B130" s="170"/>
      <c r="C130" s="171"/>
      <c r="D130" s="172" t="s">
        <v>79</v>
      </c>
      <c r="E130" s="173" t="s">
        <v>130</v>
      </c>
      <c r="F130" s="173" t="s">
        <v>131</v>
      </c>
      <c r="G130" s="171"/>
      <c r="H130" s="171"/>
      <c r="I130" s="174"/>
      <c r="J130" s="175">
        <f>BK130</f>
        <v>0</v>
      </c>
      <c r="K130" s="171"/>
      <c r="L130" s="176"/>
      <c r="M130" s="177"/>
      <c r="N130" s="178"/>
      <c r="O130" s="178"/>
      <c r="P130" s="179">
        <f>P131+P226+P261+P314+P349+P411+P431</f>
        <v>0</v>
      </c>
      <c r="Q130" s="178"/>
      <c r="R130" s="179">
        <f>R131+R226+R261+R314+R349+R411+R431</f>
        <v>818.73744958999987</v>
      </c>
      <c r="S130" s="178"/>
      <c r="T130" s="180">
        <f>T131+T226+T261+T314+T349+T411+T431</f>
        <v>269.46089999999998</v>
      </c>
      <c r="AR130" s="181" t="s">
        <v>85</v>
      </c>
      <c r="AT130" s="182" t="s">
        <v>79</v>
      </c>
      <c r="AU130" s="182" t="s">
        <v>80</v>
      </c>
      <c r="AY130" s="181" t="s">
        <v>132</v>
      </c>
      <c r="BK130" s="183">
        <f>BK131+BK226+BK261+BK314+BK349+BK411+BK431</f>
        <v>0</v>
      </c>
    </row>
    <row r="131" spans="1:65" s="12" customFormat="1" ht="22.9" customHeight="1">
      <c r="B131" s="170"/>
      <c r="C131" s="171"/>
      <c r="D131" s="172" t="s">
        <v>79</v>
      </c>
      <c r="E131" s="184" t="s">
        <v>85</v>
      </c>
      <c r="F131" s="184" t="s">
        <v>133</v>
      </c>
      <c r="G131" s="171"/>
      <c r="H131" s="171"/>
      <c r="I131" s="174"/>
      <c r="J131" s="185">
        <f>BK131</f>
        <v>0</v>
      </c>
      <c r="K131" s="171"/>
      <c r="L131" s="176"/>
      <c r="M131" s="177"/>
      <c r="N131" s="178"/>
      <c r="O131" s="178"/>
      <c r="P131" s="179">
        <f>SUM(P132:P225)</f>
        <v>0</v>
      </c>
      <c r="Q131" s="178"/>
      <c r="R131" s="179">
        <f>SUM(R132:R225)</f>
        <v>73.824029999999993</v>
      </c>
      <c r="S131" s="178"/>
      <c r="T131" s="180">
        <f>SUM(T132:T225)</f>
        <v>181.04999999999998</v>
      </c>
      <c r="AR131" s="181" t="s">
        <v>85</v>
      </c>
      <c r="AT131" s="182" t="s">
        <v>79</v>
      </c>
      <c r="AU131" s="182" t="s">
        <v>85</v>
      </c>
      <c r="AY131" s="181" t="s">
        <v>132</v>
      </c>
      <c r="BK131" s="183">
        <f>SUM(BK132:BK225)</f>
        <v>0</v>
      </c>
    </row>
    <row r="132" spans="1:65" s="2" customFormat="1" ht="33" customHeight="1">
      <c r="A132" s="34"/>
      <c r="B132" s="35"/>
      <c r="C132" s="186" t="s">
        <v>85</v>
      </c>
      <c r="D132" s="186" t="s">
        <v>134</v>
      </c>
      <c r="E132" s="187" t="s">
        <v>135</v>
      </c>
      <c r="F132" s="188" t="s">
        <v>136</v>
      </c>
      <c r="G132" s="189" t="s">
        <v>137</v>
      </c>
      <c r="H132" s="190">
        <v>1275</v>
      </c>
      <c r="I132" s="191"/>
      <c r="J132" s="192">
        <f>ROUND(I132*H132,2)</f>
        <v>0</v>
      </c>
      <c r="K132" s="188" t="s">
        <v>138</v>
      </c>
      <c r="L132" s="39"/>
      <c r="M132" s="193" t="s">
        <v>1</v>
      </c>
      <c r="N132" s="194" t="s">
        <v>45</v>
      </c>
      <c r="O132" s="7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139</v>
      </c>
      <c r="AT132" s="197" t="s">
        <v>134</v>
      </c>
      <c r="AU132" s="197" t="s">
        <v>89</v>
      </c>
      <c r="AY132" s="17" t="s">
        <v>132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7" t="s">
        <v>85</v>
      </c>
      <c r="BK132" s="198">
        <f>ROUND(I132*H132,2)</f>
        <v>0</v>
      </c>
      <c r="BL132" s="17" t="s">
        <v>139</v>
      </c>
      <c r="BM132" s="197" t="s">
        <v>140</v>
      </c>
    </row>
    <row r="133" spans="1:65" s="13" customFormat="1" ht="11.25">
      <c r="B133" s="199"/>
      <c r="C133" s="200"/>
      <c r="D133" s="201" t="s">
        <v>141</v>
      </c>
      <c r="E133" s="202" t="s">
        <v>1</v>
      </c>
      <c r="F133" s="203" t="s">
        <v>142</v>
      </c>
      <c r="G133" s="200"/>
      <c r="H133" s="204">
        <v>1275</v>
      </c>
      <c r="I133" s="205"/>
      <c r="J133" s="200"/>
      <c r="K133" s="200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141</v>
      </c>
      <c r="AU133" s="210" t="s">
        <v>89</v>
      </c>
      <c r="AV133" s="13" t="s">
        <v>89</v>
      </c>
      <c r="AW133" s="13" t="s">
        <v>34</v>
      </c>
      <c r="AX133" s="13" t="s">
        <v>80</v>
      </c>
      <c r="AY133" s="210" t="s">
        <v>132</v>
      </c>
    </row>
    <row r="134" spans="1:65" s="14" customFormat="1" ht="11.25">
      <c r="B134" s="211"/>
      <c r="C134" s="212"/>
      <c r="D134" s="201" t="s">
        <v>141</v>
      </c>
      <c r="E134" s="213" t="s">
        <v>1</v>
      </c>
      <c r="F134" s="214" t="s">
        <v>143</v>
      </c>
      <c r="G134" s="212"/>
      <c r="H134" s="215">
        <v>1275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141</v>
      </c>
      <c r="AU134" s="221" t="s">
        <v>89</v>
      </c>
      <c r="AV134" s="14" t="s">
        <v>139</v>
      </c>
      <c r="AW134" s="14" t="s">
        <v>34</v>
      </c>
      <c r="AX134" s="14" t="s">
        <v>85</v>
      </c>
      <c r="AY134" s="221" t="s">
        <v>132</v>
      </c>
    </row>
    <row r="135" spans="1:65" s="2" customFormat="1" ht="33" customHeight="1">
      <c r="A135" s="34"/>
      <c r="B135" s="35"/>
      <c r="C135" s="186" t="s">
        <v>89</v>
      </c>
      <c r="D135" s="186" t="s">
        <v>134</v>
      </c>
      <c r="E135" s="187" t="s">
        <v>144</v>
      </c>
      <c r="F135" s="188" t="s">
        <v>145</v>
      </c>
      <c r="G135" s="189" t="s">
        <v>137</v>
      </c>
      <c r="H135" s="190">
        <v>950</v>
      </c>
      <c r="I135" s="191"/>
      <c r="J135" s="192">
        <f>ROUND(I135*H135,2)</f>
        <v>0</v>
      </c>
      <c r="K135" s="188" t="s">
        <v>138</v>
      </c>
      <c r="L135" s="39"/>
      <c r="M135" s="193" t="s">
        <v>1</v>
      </c>
      <c r="N135" s="194" t="s">
        <v>45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139</v>
      </c>
      <c r="AT135" s="197" t="s">
        <v>134</v>
      </c>
      <c r="AU135" s="197" t="s">
        <v>89</v>
      </c>
      <c r="AY135" s="17" t="s">
        <v>132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85</v>
      </c>
      <c r="BK135" s="198">
        <f>ROUND(I135*H135,2)</f>
        <v>0</v>
      </c>
      <c r="BL135" s="17" t="s">
        <v>139</v>
      </c>
      <c r="BM135" s="197" t="s">
        <v>146</v>
      </c>
    </row>
    <row r="136" spans="1:65" s="13" customFormat="1" ht="11.25">
      <c r="B136" s="199"/>
      <c r="C136" s="200"/>
      <c r="D136" s="201" t="s">
        <v>141</v>
      </c>
      <c r="E136" s="202" t="s">
        <v>1</v>
      </c>
      <c r="F136" s="203" t="s">
        <v>147</v>
      </c>
      <c r="G136" s="200"/>
      <c r="H136" s="204">
        <v>950</v>
      </c>
      <c r="I136" s="205"/>
      <c r="J136" s="200"/>
      <c r="K136" s="200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141</v>
      </c>
      <c r="AU136" s="210" t="s">
        <v>89</v>
      </c>
      <c r="AV136" s="13" t="s">
        <v>89</v>
      </c>
      <c r="AW136" s="13" t="s">
        <v>34</v>
      </c>
      <c r="AX136" s="13" t="s">
        <v>80</v>
      </c>
      <c r="AY136" s="210" t="s">
        <v>132</v>
      </c>
    </row>
    <row r="137" spans="1:65" s="14" customFormat="1" ht="11.25">
      <c r="B137" s="211"/>
      <c r="C137" s="212"/>
      <c r="D137" s="201" t="s">
        <v>141</v>
      </c>
      <c r="E137" s="213" t="s">
        <v>1</v>
      </c>
      <c r="F137" s="214" t="s">
        <v>143</v>
      </c>
      <c r="G137" s="212"/>
      <c r="H137" s="215">
        <v>950</v>
      </c>
      <c r="I137" s="216"/>
      <c r="J137" s="212"/>
      <c r="K137" s="212"/>
      <c r="L137" s="217"/>
      <c r="M137" s="218"/>
      <c r="N137" s="219"/>
      <c r="O137" s="219"/>
      <c r="P137" s="219"/>
      <c r="Q137" s="219"/>
      <c r="R137" s="219"/>
      <c r="S137" s="219"/>
      <c r="T137" s="220"/>
      <c r="AT137" s="221" t="s">
        <v>141</v>
      </c>
      <c r="AU137" s="221" t="s">
        <v>89</v>
      </c>
      <c r="AV137" s="14" t="s">
        <v>139</v>
      </c>
      <c r="AW137" s="14" t="s">
        <v>34</v>
      </c>
      <c r="AX137" s="14" t="s">
        <v>85</v>
      </c>
      <c r="AY137" s="221" t="s">
        <v>132</v>
      </c>
    </row>
    <row r="138" spans="1:65" s="2" customFormat="1" ht="33" customHeight="1">
      <c r="A138" s="34"/>
      <c r="B138" s="35"/>
      <c r="C138" s="186" t="s">
        <v>92</v>
      </c>
      <c r="D138" s="186" t="s">
        <v>134</v>
      </c>
      <c r="E138" s="187" t="s">
        <v>148</v>
      </c>
      <c r="F138" s="188" t="s">
        <v>149</v>
      </c>
      <c r="G138" s="189" t="s">
        <v>150</v>
      </c>
      <c r="H138" s="190">
        <v>15</v>
      </c>
      <c r="I138" s="191"/>
      <c r="J138" s="192">
        <f>ROUND(I138*H138,2)</f>
        <v>0</v>
      </c>
      <c r="K138" s="188" t="s">
        <v>138</v>
      </c>
      <c r="L138" s="39"/>
      <c r="M138" s="193" t="s">
        <v>1</v>
      </c>
      <c r="N138" s="194" t="s">
        <v>45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139</v>
      </c>
      <c r="AT138" s="197" t="s">
        <v>134</v>
      </c>
      <c r="AU138" s="197" t="s">
        <v>89</v>
      </c>
      <c r="AY138" s="17" t="s">
        <v>132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85</v>
      </c>
      <c r="BK138" s="198">
        <f>ROUND(I138*H138,2)</f>
        <v>0</v>
      </c>
      <c r="BL138" s="17" t="s">
        <v>139</v>
      </c>
      <c r="BM138" s="197" t="s">
        <v>151</v>
      </c>
    </row>
    <row r="139" spans="1:65" s="2" customFormat="1" ht="16.5" customHeight="1">
      <c r="A139" s="34"/>
      <c r="B139" s="35"/>
      <c r="C139" s="186" t="s">
        <v>139</v>
      </c>
      <c r="D139" s="186" t="s">
        <v>134</v>
      </c>
      <c r="E139" s="187" t="s">
        <v>152</v>
      </c>
      <c r="F139" s="188" t="s">
        <v>153</v>
      </c>
      <c r="G139" s="189" t="s">
        <v>137</v>
      </c>
      <c r="H139" s="190">
        <v>510</v>
      </c>
      <c r="I139" s="191"/>
      <c r="J139" s="192">
        <f>ROUND(I139*H139,2)</f>
        <v>0</v>
      </c>
      <c r="K139" s="188" t="s">
        <v>138</v>
      </c>
      <c r="L139" s="39"/>
      <c r="M139" s="193" t="s">
        <v>1</v>
      </c>
      <c r="N139" s="194" t="s">
        <v>45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0.35499999999999998</v>
      </c>
      <c r="T139" s="196">
        <f>S139*H139</f>
        <v>181.04999999999998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139</v>
      </c>
      <c r="AT139" s="197" t="s">
        <v>134</v>
      </c>
      <c r="AU139" s="197" t="s">
        <v>89</v>
      </c>
      <c r="AY139" s="17" t="s">
        <v>132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85</v>
      </c>
      <c r="BK139" s="198">
        <f>ROUND(I139*H139,2)</f>
        <v>0</v>
      </c>
      <c r="BL139" s="17" t="s">
        <v>139</v>
      </c>
      <c r="BM139" s="197" t="s">
        <v>154</v>
      </c>
    </row>
    <row r="140" spans="1:65" s="13" customFormat="1" ht="11.25">
      <c r="B140" s="199"/>
      <c r="C140" s="200"/>
      <c r="D140" s="201" t="s">
        <v>141</v>
      </c>
      <c r="E140" s="202" t="s">
        <v>1</v>
      </c>
      <c r="F140" s="203" t="s">
        <v>155</v>
      </c>
      <c r="G140" s="200"/>
      <c r="H140" s="204">
        <v>510</v>
      </c>
      <c r="I140" s="205"/>
      <c r="J140" s="200"/>
      <c r="K140" s="200"/>
      <c r="L140" s="206"/>
      <c r="M140" s="207"/>
      <c r="N140" s="208"/>
      <c r="O140" s="208"/>
      <c r="P140" s="208"/>
      <c r="Q140" s="208"/>
      <c r="R140" s="208"/>
      <c r="S140" s="208"/>
      <c r="T140" s="209"/>
      <c r="AT140" s="210" t="s">
        <v>141</v>
      </c>
      <c r="AU140" s="210" t="s">
        <v>89</v>
      </c>
      <c r="AV140" s="13" t="s">
        <v>89</v>
      </c>
      <c r="AW140" s="13" t="s">
        <v>34</v>
      </c>
      <c r="AX140" s="13" t="s">
        <v>80</v>
      </c>
      <c r="AY140" s="210" t="s">
        <v>132</v>
      </c>
    </row>
    <row r="141" spans="1:65" s="14" customFormat="1" ht="11.25">
      <c r="B141" s="211"/>
      <c r="C141" s="212"/>
      <c r="D141" s="201" t="s">
        <v>141</v>
      </c>
      <c r="E141" s="213" t="s">
        <v>1</v>
      </c>
      <c r="F141" s="214" t="s">
        <v>143</v>
      </c>
      <c r="G141" s="212"/>
      <c r="H141" s="215">
        <v>510</v>
      </c>
      <c r="I141" s="216"/>
      <c r="J141" s="212"/>
      <c r="K141" s="212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141</v>
      </c>
      <c r="AU141" s="221" t="s">
        <v>89</v>
      </c>
      <c r="AV141" s="14" t="s">
        <v>139</v>
      </c>
      <c r="AW141" s="14" t="s">
        <v>34</v>
      </c>
      <c r="AX141" s="14" t="s">
        <v>85</v>
      </c>
      <c r="AY141" s="221" t="s">
        <v>132</v>
      </c>
    </row>
    <row r="142" spans="1:65" s="2" customFormat="1" ht="16.5" customHeight="1">
      <c r="A142" s="34"/>
      <c r="B142" s="35"/>
      <c r="C142" s="186" t="s">
        <v>156</v>
      </c>
      <c r="D142" s="186" t="s">
        <v>134</v>
      </c>
      <c r="E142" s="187" t="s">
        <v>157</v>
      </c>
      <c r="F142" s="188" t="s">
        <v>158</v>
      </c>
      <c r="G142" s="189" t="s">
        <v>159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45</v>
      </c>
      <c r="O142" s="71"/>
      <c r="P142" s="195">
        <f>O142*H142</f>
        <v>0</v>
      </c>
      <c r="Q142" s="195">
        <v>3.0000000000000001E-5</v>
      </c>
      <c r="R142" s="195">
        <f>Q142*H142</f>
        <v>3.0000000000000001E-5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139</v>
      </c>
      <c r="AT142" s="197" t="s">
        <v>134</v>
      </c>
      <c r="AU142" s="197" t="s">
        <v>89</v>
      </c>
      <c r="AY142" s="17" t="s">
        <v>132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85</v>
      </c>
      <c r="BK142" s="198">
        <f>ROUND(I142*H142,2)</f>
        <v>0</v>
      </c>
      <c r="BL142" s="17" t="s">
        <v>139</v>
      </c>
      <c r="BM142" s="197" t="s">
        <v>160</v>
      </c>
    </row>
    <row r="143" spans="1:65" s="2" customFormat="1" ht="33" customHeight="1">
      <c r="A143" s="34"/>
      <c r="B143" s="35"/>
      <c r="C143" s="186" t="s">
        <v>161</v>
      </c>
      <c r="D143" s="186" t="s">
        <v>134</v>
      </c>
      <c r="E143" s="187" t="s">
        <v>162</v>
      </c>
      <c r="F143" s="188" t="s">
        <v>163</v>
      </c>
      <c r="G143" s="189" t="s">
        <v>164</v>
      </c>
      <c r="H143" s="190">
        <v>559.04</v>
      </c>
      <c r="I143" s="191"/>
      <c r="J143" s="192">
        <f>ROUND(I143*H143,2)</f>
        <v>0</v>
      </c>
      <c r="K143" s="188" t="s">
        <v>138</v>
      </c>
      <c r="L143" s="39"/>
      <c r="M143" s="193" t="s">
        <v>1</v>
      </c>
      <c r="N143" s="194" t="s">
        <v>45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139</v>
      </c>
      <c r="AT143" s="197" t="s">
        <v>134</v>
      </c>
      <c r="AU143" s="197" t="s">
        <v>89</v>
      </c>
      <c r="AY143" s="17" t="s">
        <v>132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85</v>
      </c>
      <c r="BK143" s="198">
        <f>ROUND(I143*H143,2)</f>
        <v>0</v>
      </c>
      <c r="BL143" s="17" t="s">
        <v>139</v>
      </c>
      <c r="BM143" s="197" t="s">
        <v>165</v>
      </c>
    </row>
    <row r="144" spans="1:65" s="13" customFormat="1" ht="11.25">
      <c r="B144" s="199"/>
      <c r="C144" s="200"/>
      <c r="D144" s="201" t="s">
        <v>141</v>
      </c>
      <c r="E144" s="202" t="s">
        <v>1</v>
      </c>
      <c r="F144" s="203" t="s">
        <v>166</v>
      </c>
      <c r="G144" s="200"/>
      <c r="H144" s="204">
        <v>157.19999999999999</v>
      </c>
      <c r="I144" s="205"/>
      <c r="J144" s="200"/>
      <c r="K144" s="200"/>
      <c r="L144" s="206"/>
      <c r="M144" s="207"/>
      <c r="N144" s="208"/>
      <c r="O144" s="208"/>
      <c r="P144" s="208"/>
      <c r="Q144" s="208"/>
      <c r="R144" s="208"/>
      <c r="S144" s="208"/>
      <c r="T144" s="209"/>
      <c r="AT144" s="210" t="s">
        <v>141</v>
      </c>
      <c r="AU144" s="210" t="s">
        <v>89</v>
      </c>
      <c r="AV144" s="13" t="s">
        <v>89</v>
      </c>
      <c r="AW144" s="13" t="s">
        <v>34</v>
      </c>
      <c r="AX144" s="13" t="s">
        <v>80</v>
      </c>
      <c r="AY144" s="210" t="s">
        <v>132</v>
      </c>
    </row>
    <row r="145" spans="1:65" s="13" customFormat="1" ht="11.25">
      <c r="B145" s="199"/>
      <c r="C145" s="200"/>
      <c r="D145" s="201" t="s">
        <v>141</v>
      </c>
      <c r="E145" s="202" t="s">
        <v>1</v>
      </c>
      <c r="F145" s="203" t="s">
        <v>167</v>
      </c>
      <c r="G145" s="200"/>
      <c r="H145" s="204">
        <v>13.7</v>
      </c>
      <c r="I145" s="205"/>
      <c r="J145" s="200"/>
      <c r="K145" s="200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141</v>
      </c>
      <c r="AU145" s="210" t="s">
        <v>89</v>
      </c>
      <c r="AV145" s="13" t="s">
        <v>89</v>
      </c>
      <c r="AW145" s="13" t="s">
        <v>34</v>
      </c>
      <c r="AX145" s="13" t="s">
        <v>80</v>
      </c>
      <c r="AY145" s="210" t="s">
        <v>132</v>
      </c>
    </row>
    <row r="146" spans="1:65" s="13" customFormat="1" ht="11.25">
      <c r="B146" s="199"/>
      <c r="C146" s="200"/>
      <c r="D146" s="201" t="s">
        <v>141</v>
      </c>
      <c r="E146" s="202" t="s">
        <v>1</v>
      </c>
      <c r="F146" s="203" t="s">
        <v>168</v>
      </c>
      <c r="G146" s="200"/>
      <c r="H146" s="204">
        <v>17.2</v>
      </c>
      <c r="I146" s="205"/>
      <c r="J146" s="200"/>
      <c r="K146" s="200"/>
      <c r="L146" s="206"/>
      <c r="M146" s="207"/>
      <c r="N146" s="208"/>
      <c r="O146" s="208"/>
      <c r="P146" s="208"/>
      <c r="Q146" s="208"/>
      <c r="R146" s="208"/>
      <c r="S146" s="208"/>
      <c r="T146" s="209"/>
      <c r="AT146" s="210" t="s">
        <v>141</v>
      </c>
      <c r="AU146" s="210" t="s">
        <v>89</v>
      </c>
      <c r="AV146" s="13" t="s">
        <v>89</v>
      </c>
      <c r="AW146" s="13" t="s">
        <v>34</v>
      </c>
      <c r="AX146" s="13" t="s">
        <v>80</v>
      </c>
      <c r="AY146" s="210" t="s">
        <v>132</v>
      </c>
    </row>
    <row r="147" spans="1:65" s="13" customFormat="1" ht="11.25">
      <c r="B147" s="199"/>
      <c r="C147" s="200"/>
      <c r="D147" s="201" t="s">
        <v>141</v>
      </c>
      <c r="E147" s="202" t="s">
        <v>1</v>
      </c>
      <c r="F147" s="203" t="s">
        <v>169</v>
      </c>
      <c r="G147" s="200"/>
      <c r="H147" s="204">
        <v>36.9</v>
      </c>
      <c r="I147" s="205"/>
      <c r="J147" s="200"/>
      <c r="K147" s="200"/>
      <c r="L147" s="206"/>
      <c r="M147" s="207"/>
      <c r="N147" s="208"/>
      <c r="O147" s="208"/>
      <c r="P147" s="208"/>
      <c r="Q147" s="208"/>
      <c r="R147" s="208"/>
      <c r="S147" s="208"/>
      <c r="T147" s="209"/>
      <c r="AT147" s="210" t="s">
        <v>141</v>
      </c>
      <c r="AU147" s="210" t="s">
        <v>89</v>
      </c>
      <c r="AV147" s="13" t="s">
        <v>89</v>
      </c>
      <c r="AW147" s="13" t="s">
        <v>34</v>
      </c>
      <c r="AX147" s="13" t="s">
        <v>80</v>
      </c>
      <c r="AY147" s="210" t="s">
        <v>132</v>
      </c>
    </row>
    <row r="148" spans="1:65" s="13" customFormat="1" ht="11.25">
      <c r="B148" s="199"/>
      <c r="C148" s="200"/>
      <c r="D148" s="201" t="s">
        <v>141</v>
      </c>
      <c r="E148" s="202" t="s">
        <v>1</v>
      </c>
      <c r="F148" s="203" t="s">
        <v>170</v>
      </c>
      <c r="G148" s="200"/>
      <c r="H148" s="204">
        <v>81.7</v>
      </c>
      <c r="I148" s="205"/>
      <c r="J148" s="200"/>
      <c r="K148" s="200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141</v>
      </c>
      <c r="AU148" s="210" t="s">
        <v>89</v>
      </c>
      <c r="AV148" s="13" t="s">
        <v>89</v>
      </c>
      <c r="AW148" s="13" t="s">
        <v>34</v>
      </c>
      <c r="AX148" s="13" t="s">
        <v>80</v>
      </c>
      <c r="AY148" s="210" t="s">
        <v>132</v>
      </c>
    </row>
    <row r="149" spans="1:65" s="13" customFormat="1" ht="11.25">
      <c r="B149" s="199"/>
      <c r="C149" s="200"/>
      <c r="D149" s="201" t="s">
        <v>141</v>
      </c>
      <c r="E149" s="202" t="s">
        <v>1</v>
      </c>
      <c r="F149" s="203" t="s">
        <v>171</v>
      </c>
      <c r="G149" s="200"/>
      <c r="H149" s="204">
        <v>100.97</v>
      </c>
      <c r="I149" s="205"/>
      <c r="J149" s="200"/>
      <c r="K149" s="200"/>
      <c r="L149" s="206"/>
      <c r="M149" s="207"/>
      <c r="N149" s="208"/>
      <c r="O149" s="208"/>
      <c r="P149" s="208"/>
      <c r="Q149" s="208"/>
      <c r="R149" s="208"/>
      <c r="S149" s="208"/>
      <c r="T149" s="209"/>
      <c r="AT149" s="210" t="s">
        <v>141</v>
      </c>
      <c r="AU149" s="210" t="s">
        <v>89</v>
      </c>
      <c r="AV149" s="13" t="s">
        <v>89</v>
      </c>
      <c r="AW149" s="13" t="s">
        <v>34</v>
      </c>
      <c r="AX149" s="13" t="s">
        <v>80</v>
      </c>
      <c r="AY149" s="210" t="s">
        <v>132</v>
      </c>
    </row>
    <row r="150" spans="1:65" s="13" customFormat="1" ht="11.25">
      <c r="B150" s="199"/>
      <c r="C150" s="200"/>
      <c r="D150" s="201" t="s">
        <v>141</v>
      </c>
      <c r="E150" s="202" t="s">
        <v>1</v>
      </c>
      <c r="F150" s="203" t="s">
        <v>172</v>
      </c>
      <c r="G150" s="200"/>
      <c r="H150" s="204">
        <v>99.17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141</v>
      </c>
      <c r="AU150" s="210" t="s">
        <v>89</v>
      </c>
      <c r="AV150" s="13" t="s">
        <v>89</v>
      </c>
      <c r="AW150" s="13" t="s">
        <v>34</v>
      </c>
      <c r="AX150" s="13" t="s">
        <v>80</v>
      </c>
      <c r="AY150" s="210" t="s">
        <v>132</v>
      </c>
    </row>
    <row r="151" spans="1:65" s="13" customFormat="1" ht="11.25">
      <c r="B151" s="199"/>
      <c r="C151" s="200"/>
      <c r="D151" s="201" t="s">
        <v>141</v>
      </c>
      <c r="E151" s="202" t="s">
        <v>1</v>
      </c>
      <c r="F151" s="203" t="s">
        <v>173</v>
      </c>
      <c r="G151" s="200"/>
      <c r="H151" s="204">
        <v>52.2</v>
      </c>
      <c r="I151" s="205"/>
      <c r="J151" s="200"/>
      <c r="K151" s="200"/>
      <c r="L151" s="206"/>
      <c r="M151" s="207"/>
      <c r="N151" s="208"/>
      <c r="O151" s="208"/>
      <c r="P151" s="208"/>
      <c r="Q151" s="208"/>
      <c r="R151" s="208"/>
      <c r="S151" s="208"/>
      <c r="T151" s="209"/>
      <c r="AT151" s="210" t="s">
        <v>141</v>
      </c>
      <c r="AU151" s="210" t="s">
        <v>89</v>
      </c>
      <c r="AV151" s="13" t="s">
        <v>89</v>
      </c>
      <c r="AW151" s="13" t="s">
        <v>34</v>
      </c>
      <c r="AX151" s="13" t="s">
        <v>80</v>
      </c>
      <c r="AY151" s="210" t="s">
        <v>132</v>
      </c>
    </row>
    <row r="152" spans="1:65" s="14" customFormat="1" ht="11.25">
      <c r="B152" s="211"/>
      <c r="C152" s="212"/>
      <c r="D152" s="201" t="s">
        <v>141</v>
      </c>
      <c r="E152" s="213" t="s">
        <v>1</v>
      </c>
      <c r="F152" s="214" t="s">
        <v>143</v>
      </c>
      <c r="G152" s="212"/>
      <c r="H152" s="215">
        <v>559.04</v>
      </c>
      <c r="I152" s="216"/>
      <c r="J152" s="212"/>
      <c r="K152" s="212"/>
      <c r="L152" s="217"/>
      <c r="M152" s="218"/>
      <c r="N152" s="219"/>
      <c r="O152" s="219"/>
      <c r="P152" s="219"/>
      <c r="Q152" s="219"/>
      <c r="R152" s="219"/>
      <c r="S152" s="219"/>
      <c r="T152" s="220"/>
      <c r="AT152" s="221" t="s">
        <v>141</v>
      </c>
      <c r="AU152" s="221" t="s">
        <v>89</v>
      </c>
      <c r="AV152" s="14" t="s">
        <v>139</v>
      </c>
      <c r="AW152" s="14" t="s">
        <v>34</v>
      </c>
      <c r="AX152" s="14" t="s">
        <v>85</v>
      </c>
      <c r="AY152" s="221" t="s">
        <v>132</v>
      </c>
    </row>
    <row r="153" spans="1:65" s="2" customFormat="1" ht="24.2" customHeight="1">
      <c r="A153" s="34"/>
      <c r="B153" s="35"/>
      <c r="C153" s="186" t="s">
        <v>174</v>
      </c>
      <c r="D153" s="186" t="s">
        <v>134</v>
      </c>
      <c r="E153" s="187" t="s">
        <v>175</v>
      </c>
      <c r="F153" s="188" t="s">
        <v>176</v>
      </c>
      <c r="G153" s="189" t="s">
        <v>164</v>
      </c>
      <c r="H153" s="190">
        <v>4716.2</v>
      </c>
      <c r="I153" s="191"/>
      <c r="J153" s="192">
        <f>ROUND(I153*H153,2)</f>
        <v>0</v>
      </c>
      <c r="K153" s="188" t="s">
        <v>138</v>
      </c>
      <c r="L153" s="39"/>
      <c r="M153" s="193" t="s">
        <v>1</v>
      </c>
      <c r="N153" s="194" t="s">
        <v>45</v>
      </c>
      <c r="O153" s="71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139</v>
      </c>
      <c r="AT153" s="197" t="s">
        <v>134</v>
      </c>
      <c r="AU153" s="197" t="s">
        <v>89</v>
      </c>
      <c r="AY153" s="17" t="s">
        <v>132</v>
      </c>
      <c r="BE153" s="198">
        <f>IF(N153="základní",J153,0)</f>
        <v>0</v>
      </c>
      <c r="BF153" s="198">
        <f>IF(N153="snížená",J153,0)</f>
        <v>0</v>
      </c>
      <c r="BG153" s="198">
        <f>IF(N153="zákl. přenesená",J153,0)</f>
        <v>0</v>
      </c>
      <c r="BH153" s="198">
        <f>IF(N153="sníž. přenesená",J153,0)</f>
        <v>0</v>
      </c>
      <c r="BI153" s="198">
        <f>IF(N153="nulová",J153,0)</f>
        <v>0</v>
      </c>
      <c r="BJ153" s="17" t="s">
        <v>85</v>
      </c>
      <c r="BK153" s="198">
        <f>ROUND(I153*H153,2)</f>
        <v>0</v>
      </c>
      <c r="BL153" s="17" t="s">
        <v>139</v>
      </c>
      <c r="BM153" s="197" t="s">
        <v>177</v>
      </c>
    </row>
    <row r="154" spans="1:65" s="13" customFormat="1" ht="11.25">
      <c r="B154" s="199"/>
      <c r="C154" s="200"/>
      <c r="D154" s="201" t="s">
        <v>141</v>
      </c>
      <c r="E154" s="202" t="s">
        <v>1</v>
      </c>
      <c r="F154" s="203" t="s">
        <v>178</v>
      </c>
      <c r="G154" s="200"/>
      <c r="H154" s="204">
        <v>750</v>
      </c>
      <c r="I154" s="205"/>
      <c r="J154" s="200"/>
      <c r="K154" s="200"/>
      <c r="L154" s="206"/>
      <c r="M154" s="207"/>
      <c r="N154" s="208"/>
      <c r="O154" s="208"/>
      <c r="P154" s="208"/>
      <c r="Q154" s="208"/>
      <c r="R154" s="208"/>
      <c r="S154" s="208"/>
      <c r="T154" s="209"/>
      <c r="AT154" s="210" t="s">
        <v>141</v>
      </c>
      <c r="AU154" s="210" t="s">
        <v>89</v>
      </c>
      <c r="AV154" s="13" t="s">
        <v>89</v>
      </c>
      <c r="AW154" s="13" t="s">
        <v>34</v>
      </c>
      <c r="AX154" s="13" t="s">
        <v>80</v>
      </c>
      <c r="AY154" s="210" t="s">
        <v>132</v>
      </c>
    </row>
    <row r="155" spans="1:65" s="13" customFormat="1" ht="11.25">
      <c r="B155" s="199"/>
      <c r="C155" s="200"/>
      <c r="D155" s="201" t="s">
        <v>141</v>
      </c>
      <c r="E155" s="202" t="s">
        <v>1</v>
      </c>
      <c r="F155" s="203" t="s">
        <v>179</v>
      </c>
      <c r="G155" s="200"/>
      <c r="H155" s="204">
        <v>802.6</v>
      </c>
      <c r="I155" s="205"/>
      <c r="J155" s="200"/>
      <c r="K155" s="200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141</v>
      </c>
      <c r="AU155" s="210" t="s">
        <v>89</v>
      </c>
      <c r="AV155" s="13" t="s">
        <v>89</v>
      </c>
      <c r="AW155" s="13" t="s">
        <v>34</v>
      </c>
      <c r="AX155" s="13" t="s">
        <v>80</v>
      </c>
      <c r="AY155" s="210" t="s">
        <v>132</v>
      </c>
    </row>
    <row r="156" spans="1:65" s="13" customFormat="1" ht="11.25">
      <c r="B156" s="199"/>
      <c r="C156" s="200"/>
      <c r="D156" s="201" t="s">
        <v>141</v>
      </c>
      <c r="E156" s="202" t="s">
        <v>1</v>
      </c>
      <c r="F156" s="203" t="s">
        <v>180</v>
      </c>
      <c r="G156" s="200"/>
      <c r="H156" s="204">
        <v>699</v>
      </c>
      <c r="I156" s="205"/>
      <c r="J156" s="200"/>
      <c r="K156" s="200"/>
      <c r="L156" s="206"/>
      <c r="M156" s="207"/>
      <c r="N156" s="208"/>
      <c r="O156" s="208"/>
      <c r="P156" s="208"/>
      <c r="Q156" s="208"/>
      <c r="R156" s="208"/>
      <c r="S156" s="208"/>
      <c r="T156" s="209"/>
      <c r="AT156" s="210" t="s">
        <v>141</v>
      </c>
      <c r="AU156" s="210" t="s">
        <v>89</v>
      </c>
      <c r="AV156" s="13" t="s">
        <v>89</v>
      </c>
      <c r="AW156" s="13" t="s">
        <v>34</v>
      </c>
      <c r="AX156" s="13" t="s">
        <v>80</v>
      </c>
      <c r="AY156" s="210" t="s">
        <v>132</v>
      </c>
    </row>
    <row r="157" spans="1:65" s="13" customFormat="1" ht="11.25">
      <c r="B157" s="199"/>
      <c r="C157" s="200"/>
      <c r="D157" s="201" t="s">
        <v>141</v>
      </c>
      <c r="E157" s="202" t="s">
        <v>1</v>
      </c>
      <c r="F157" s="203" t="s">
        <v>181</v>
      </c>
      <c r="G157" s="200"/>
      <c r="H157" s="204">
        <v>643.20000000000005</v>
      </c>
      <c r="I157" s="205"/>
      <c r="J157" s="200"/>
      <c r="K157" s="200"/>
      <c r="L157" s="206"/>
      <c r="M157" s="207"/>
      <c r="N157" s="208"/>
      <c r="O157" s="208"/>
      <c r="P157" s="208"/>
      <c r="Q157" s="208"/>
      <c r="R157" s="208"/>
      <c r="S157" s="208"/>
      <c r="T157" s="209"/>
      <c r="AT157" s="210" t="s">
        <v>141</v>
      </c>
      <c r="AU157" s="210" t="s">
        <v>89</v>
      </c>
      <c r="AV157" s="13" t="s">
        <v>89</v>
      </c>
      <c r="AW157" s="13" t="s">
        <v>34</v>
      </c>
      <c r="AX157" s="13" t="s">
        <v>80</v>
      </c>
      <c r="AY157" s="210" t="s">
        <v>132</v>
      </c>
    </row>
    <row r="158" spans="1:65" s="13" customFormat="1" ht="11.25">
      <c r="B158" s="199"/>
      <c r="C158" s="200"/>
      <c r="D158" s="201" t="s">
        <v>141</v>
      </c>
      <c r="E158" s="202" t="s">
        <v>1</v>
      </c>
      <c r="F158" s="203" t="s">
        <v>182</v>
      </c>
      <c r="G158" s="200"/>
      <c r="H158" s="204">
        <v>541.6</v>
      </c>
      <c r="I158" s="205"/>
      <c r="J158" s="200"/>
      <c r="K158" s="200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141</v>
      </c>
      <c r="AU158" s="210" t="s">
        <v>89</v>
      </c>
      <c r="AV158" s="13" t="s">
        <v>89</v>
      </c>
      <c r="AW158" s="13" t="s">
        <v>34</v>
      </c>
      <c r="AX158" s="13" t="s">
        <v>80</v>
      </c>
      <c r="AY158" s="210" t="s">
        <v>132</v>
      </c>
    </row>
    <row r="159" spans="1:65" s="13" customFormat="1" ht="11.25">
      <c r="B159" s="199"/>
      <c r="C159" s="200"/>
      <c r="D159" s="201" t="s">
        <v>141</v>
      </c>
      <c r="E159" s="202" t="s">
        <v>1</v>
      </c>
      <c r="F159" s="203" t="s">
        <v>183</v>
      </c>
      <c r="G159" s="200"/>
      <c r="H159" s="204">
        <v>463</v>
      </c>
      <c r="I159" s="205"/>
      <c r="J159" s="200"/>
      <c r="K159" s="200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141</v>
      </c>
      <c r="AU159" s="210" t="s">
        <v>89</v>
      </c>
      <c r="AV159" s="13" t="s">
        <v>89</v>
      </c>
      <c r="AW159" s="13" t="s">
        <v>34</v>
      </c>
      <c r="AX159" s="13" t="s">
        <v>80</v>
      </c>
      <c r="AY159" s="210" t="s">
        <v>132</v>
      </c>
    </row>
    <row r="160" spans="1:65" s="13" customFormat="1" ht="11.25">
      <c r="B160" s="199"/>
      <c r="C160" s="200"/>
      <c r="D160" s="201" t="s">
        <v>141</v>
      </c>
      <c r="E160" s="202" t="s">
        <v>1</v>
      </c>
      <c r="F160" s="203" t="s">
        <v>184</v>
      </c>
      <c r="G160" s="200"/>
      <c r="H160" s="204">
        <v>390.8</v>
      </c>
      <c r="I160" s="205"/>
      <c r="J160" s="200"/>
      <c r="K160" s="200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141</v>
      </c>
      <c r="AU160" s="210" t="s">
        <v>89</v>
      </c>
      <c r="AV160" s="13" t="s">
        <v>89</v>
      </c>
      <c r="AW160" s="13" t="s">
        <v>34</v>
      </c>
      <c r="AX160" s="13" t="s">
        <v>80</v>
      </c>
      <c r="AY160" s="210" t="s">
        <v>132</v>
      </c>
    </row>
    <row r="161" spans="1:65" s="13" customFormat="1" ht="11.25">
      <c r="B161" s="199"/>
      <c r="C161" s="200"/>
      <c r="D161" s="201" t="s">
        <v>141</v>
      </c>
      <c r="E161" s="202" t="s">
        <v>1</v>
      </c>
      <c r="F161" s="203" t="s">
        <v>185</v>
      </c>
      <c r="G161" s="200"/>
      <c r="H161" s="204">
        <v>336.2</v>
      </c>
      <c r="I161" s="205"/>
      <c r="J161" s="200"/>
      <c r="K161" s="200"/>
      <c r="L161" s="206"/>
      <c r="M161" s="207"/>
      <c r="N161" s="208"/>
      <c r="O161" s="208"/>
      <c r="P161" s="208"/>
      <c r="Q161" s="208"/>
      <c r="R161" s="208"/>
      <c r="S161" s="208"/>
      <c r="T161" s="209"/>
      <c r="AT161" s="210" t="s">
        <v>141</v>
      </c>
      <c r="AU161" s="210" t="s">
        <v>89</v>
      </c>
      <c r="AV161" s="13" t="s">
        <v>89</v>
      </c>
      <c r="AW161" s="13" t="s">
        <v>34</v>
      </c>
      <c r="AX161" s="13" t="s">
        <v>80</v>
      </c>
      <c r="AY161" s="210" t="s">
        <v>132</v>
      </c>
    </row>
    <row r="162" spans="1:65" s="13" customFormat="1" ht="11.25">
      <c r="B162" s="199"/>
      <c r="C162" s="200"/>
      <c r="D162" s="201" t="s">
        <v>141</v>
      </c>
      <c r="E162" s="202" t="s">
        <v>1</v>
      </c>
      <c r="F162" s="203" t="s">
        <v>186</v>
      </c>
      <c r="G162" s="200"/>
      <c r="H162" s="204">
        <v>89.8</v>
      </c>
      <c r="I162" s="205"/>
      <c r="J162" s="200"/>
      <c r="K162" s="200"/>
      <c r="L162" s="206"/>
      <c r="M162" s="207"/>
      <c r="N162" s="208"/>
      <c r="O162" s="208"/>
      <c r="P162" s="208"/>
      <c r="Q162" s="208"/>
      <c r="R162" s="208"/>
      <c r="S162" s="208"/>
      <c r="T162" s="209"/>
      <c r="AT162" s="210" t="s">
        <v>141</v>
      </c>
      <c r="AU162" s="210" t="s">
        <v>89</v>
      </c>
      <c r="AV162" s="13" t="s">
        <v>89</v>
      </c>
      <c r="AW162" s="13" t="s">
        <v>34</v>
      </c>
      <c r="AX162" s="13" t="s">
        <v>80</v>
      </c>
      <c r="AY162" s="210" t="s">
        <v>132</v>
      </c>
    </row>
    <row r="163" spans="1:65" s="14" customFormat="1" ht="11.25">
      <c r="B163" s="211"/>
      <c r="C163" s="212"/>
      <c r="D163" s="201" t="s">
        <v>141</v>
      </c>
      <c r="E163" s="213" t="s">
        <v>1</v>
      </c>
      <c r="F163" s="214" t="s">
        <v>143</v>
      </c>
      <c r="G163" s="212"/>
      <c r="H163" s="215">
        <v>4716.2</v>
      </c>
      <c r="I163" s="216"/>
      <c r="J163" s="212"/>
      <c r="K163" s="212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141</v>
      </c>
      <c r="AU163" s="221" t="s">
        <v>89</v>
      </c>
      <c r="AV163" s="14" t="s">
        <v>139</v>
      </c>
      <c r="AW163" s="14" t="s">
        <v>34</v>
      </c>
      <c r="AX163" s="14" t="s">
        <v>85</v>
      </c>
      <c r="AY163" s="221" t="s">
        <v>132</v>
      </c>
    </row>
    <row r="164" spans="1:65" s="2" customFormat="1" ht="33" customHeight="1">
      <c r="A164" s="34"/>
      <c r="B164" s="35"/>
      <c r="C164" s="186" t="s">
        <v>187</v>
      </c>
      <c r="D164" s="186" t="s">
        <v>134</v>
      </c>
      <c r="E164" s="187" t="s">
        <v>188</v>
      </c>
      <c r="F164" s="188" t="s">
        <v>189</v>
      </c>
      <c r="G164" s="189" t="s">
        <v>164</v>
      </c>
      <c r="H164" s="190">
        <v>94.1</v>
      </c>
      <c r="I164" s="191"/>
      <c r="J164" s="192">
        <f>ROUND(I164*H164,2)</f>
        <v>0</v>
      </c>
      <c r="K164" s="188" t="s">
        <v>138</v>
      </c>
      <c r="L164" s="39"/>
      <c r="M164" s="193" t="s">
        <v>1</v>
      </c>
      <c r="N164" s="194" t="s">
        <v>45</v>
      </c>
      <c r="O164" s="71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139</v>
      </c>
      <c r="AT164" s="197" t="s">
        <v>134</v>
      </c>
      <c r="AU164" s="197" t="s">
        <v>89</v>
      </c>
      <c r="AY164" s="17" t="s">
        <v>132</v>
      </c>
      <c r="BE164" s="198">
        <f>IF(N164="základní",J164,0)</f>
        <v>0</v>
      </c>
      <c r="BF164" s="198">
        <f>IF(N164="snížená",J164,0)</f>
        <v>0</v>
      </c>
      <c r="BG164" s="198">
        <f>IF(N164="zákl. přenesená",J164,0)</f>
        <v>0</v>
      </c>
      <c r="BH164" s="198">
        <f>IF(N164="sníž. přenesená",J164,0)</f>
        <v>0</v>
      </c>
      <c r="BI164" s="198">
        <f>IF(N164="nulová",J164,0)</f>
        <v>0</v>
      </c>
      <c r="BJ164" s="17" t="s">
        <v>85</v>
      </c>
      <c r="BK164" s="198">
        <f>ROUND(I164*H164,2)</f>
        <v>0</v>
      </c>
      <c r="BL164" s="17" t="s">
        <v>139</v>
      </c>
      <c r="BM164" s="197" t="s">
        <v>190</v>
      </c>
    </row>
    <row r="165" spans="1:65" s="15" customFormat="1" ht="11.25">
      <c r="B165" s="222"/>
      <c r="C165" s="223"/>
      <c r="D165" s="201" t="s">
        <v>141</v>
      </c>
      <c r="E165" s="224" t="s">
        <v>1</v>
      </c>
      <c r="F165" s="225" t="s">
        <v>191</v>
      </c>
      <c r="G165" s="223"/>
      <c r="H165" s="224" t="s">
        <v>1</v>
      </c>
      <c r="I165" s="226"/>
      <c r="J165" s="223"/>
      <c r="K165" s="223"/>
      <c r="L165" s="227"/>
      <c r="M165" s="228"/>
      <c r="N165" s="229"/>
      <c r="O165" s="229"/>
      <c r="P165" s="229"/>
      <c r="Q165" s="229"/>
      <c r="R165" s="229"/>
      <c r="S165" s="229"/>
      <c r="T165" s="230"/>
      <c r="AT165" s="231" t="s">
        <v>141</v>
      </c>
      <c r="AU165" s="231" t="s">
        <v>89</v>
      </c>
      <c r="AV165" s="15" t="s">
        <v>85</v>
      </c>
      <c r="AW165" s="15" t="s">
        <v>34</v>
      </c>
      <c r="AX165" s="15" t="s">
        <v>80</v>
      </c>
      <c r="AY165" s="231" t="s">
        <v>132</v>
      </c>
    </row>
    <row r="166" spans="1:65" s="13" customFormat="1" ht="11.25">
      <c r="B166" s="199"/>
      <c r="C166" s="200"/>
      <c r="D166" s="201" t="s">
        <v>141</v>
      </c>
      <c r="E166" s="202" t="s">
        <v>1</v>
      </c>
      <c r="F166" s="203" t="s">
        <v>192</v>
      </c>
      <c r="G166" s="200"/>
      <c r="H166" s="204">
        <v>40.64</v>
      </c>
      <c r="I166" s="205"/>
      <c r="J166" s="200"/>
      <c r="K166" s="200"/>
      <c r="L166" s="206"/>
      <c r="M166" s="207"/>
      <c r="N166" s="208"/>
      <c r="O166" s="208"/>
      <c r="P166" s="208"/>
      <c r="Q166" s="208"/>
      <c r="R166" s="208"/>
      <c r="S166" s="208"/>
      <c r="T166" s="209"/>
      <c r="AT166" s="210" t="s">
        <v>141</v>
      </c>
      <c r="AU166" s="210" t="s">
        <v>89</v>
      </c>
      <c r="AV166" s="13" t="s">
        <v>89</v>
      </c>
      <c r="AW166" s="13" t="s">
        <v>34</v>
      </c>
      <c r="AX166" s="13" t="s">
        <v>80</v>
      </c>
      <c r="AY166" s="210" t="s">
        <v>132</v>
      </c>
    </row>
    <row r="167" spans="1:65" s="13" customFormat="1" ht="11.25">
      <c r="B167" s="199"/>
      <c r="C167" s="200"/>
      <c r="D167" s="201" t="s">
        <v>141</v>
      </c>
      <c r="E167" s="202" t="s">
        <v>1</v>
      </c>
      <c r="F167" s="203" t="s">
        <v>193</v>
      </c>
      <c r="G167" s="200"/>
      <c r="H167" s="204">
        <v>44.16</v>
      </c>
      <c r="I167" s="205"/>
      <c r="J167" s="200"/>
      <c r="K167" s="200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141</v>
      </c>
      <c r="AU167" s="210" t="s">
        <v>89</v>
      </c>
      <c r="AV167" s="13" t="s">
        <v>89</v>
      </c>
      <c r="AW167" s="13" t="s">
        <v>34</v>
      </c>
      <c r="AX167" s="13" t="s">
        <v>80</v>
      </c>
      <c r="AY167" s="210" t="s">
        <v>132</v>
      </c>
    </row>
    <row r="168" spans="1:65" s="15" customFormat="1" ht="11.25">
      <c r="B168" s="222"/>
      <c r="C168" s="223"/>
      <c r="D168" s="201" t="s">
        <v>141</v>
      </c>
      <c r="E168" s="224" t="s">
        <v>1</v>
      </c>
      <c r="F168" s="225" t="s">
        <v>194</v>
      </c>
      <c r="G168" s="223"/>
      <c r="H168" s="224" t="s">
        <v>1</v>
      </c>
      <c r="I168" s="226"/>
      <c r="J168" s="223"/>
      <c r="K168" s="223"/>
      <c r="L168" s="227"/>
      <c r="M168" s="228"/>
      <c r="N168" s="229"/>
      <c r="O168" s="229"/>
      <c r="P168" s="229"/>
      <c r="Q168" s="229"/>
      <c r="R168" s="229"/>
      <c r="S168" s="229"/>
      <c r="T168" s="230"/>
      <c r="AT168" s="231" t="s">
        <v>141</v>
      </c>
      <c r="AU168" s="231" t="s">
        <v>89</v>
      </c>
      <c r="AV168" s="15" t="s">
        <v>85</v>
      </c>
      <c r="AW168" s="15" t="s">
        <v>34</v>
      </c>
      <c r="AX168" s="15" t="s">
        <v>80</v>
      </c>
      <c r="AY168" s="231" t="s">
        <v>132</v>
      </c>
    </row>
    <row r="169" spans="1:65" s="13" customFormat="1" ht="11.25">
      <c r="B169" s="199"/>
      <c r="C169" s="200"/>
      <c r="D169" s="201" t="s">
        <v>141</v>
      </c>
      <c r="E169" s="202" t="s">
        <v>1</v>
      </c>
      <c r="F169" s="203" t="s">
        <v>195</v>
      </c>
      <c r="G169" s="200"/>
      <c r="H169" s="204">
        <v>9.3000000000000007</v>
      </c>
      <c r="I169" s="205"/>
      <c r="J169" s="200"/>
      <c r="K169" s="200"/>
      <c r="L169" s="206"/>
      <c r="M169" s="207"/>
      <c r="N169" s="208"/>
      <c r="O169" s="208"/>
      <c r="P169" s="208"/>
      <c r="Q169" s="208"/>
      <c r="R169" s="208"/>
      <c r="S169" s="208"/>
      <c r="T169" s="209"/>
      <c r="AT169" s="210" t="s">
        <v>141</v>
      </c>
      <c r="AU169" s="210" t="s">
        <v>89</v>
      </c>
      <c r="AV169" s="13" t="s">
        <v>89</v>
      </c>
      <c r="AW169" s="13" t="s">
        <v>34</v>
      </c>
      <c r="AX169" s="13" t="s">
        <v>80</v>
      </c>
      <c r="AY169" s="210" t="s">
        <v>132</v>
      </c>
    </row>
    <row r="170" spans="1:65" s="14" customFormat="1" ht="11.25">
      <c r="B170" s="211"/>
      <c r="C170" s="212"/>
      <c r="D170" s="201" t="s">
        <v>141</v>
      </c>
      <c r="E170" s="213" t="s">
        <v>1</v>
      </c>
      <c r="F170" s="214" t="s">
        <v>143</v>
      </c>
      <c r="G170" s="212"/>
      <c r="H170" s="215">
        <v>94.1</v>
      </c>
      <c r="I170" s="216"/>
      <c r="J170" s="212"/>
      <c r="K170" s="212"/>
      <c r="L170" s="217"/>
      <c r="M170" s="218"/>
      <c r="N170" s="219"/>
      <c r="O170" s="219"/>
      <c r="P170" s="219"/>
      <c r="Q170" s="219"/>
      <c r="R170" s="219"/>
      <c r="S170" s="219"/>
      <c r="T170" s="220"/>
      <c r="AT170" s="221" t="s">
        <v>141</v>
      </c>
      <c r="AU170" s="221" t="s">
        <v>89</v>
      </c>
      <c r="AV170" s="14" t="s">
        <v>139</v>
      </c>
      <c r="AW170" s="14" t="s">
        <v>34</v>
      </c>
      <c r="AX170" s="14" t="s">
        <v>85</v>
      </c>
      <c r="AY170" s="221" t="s">
        <v>132</v>
      </c>
    </row>
    <row r="171" spans="1:65" s="2" customFormat="1" ht="33" customHeight="1">
      <c r="A171" s="34"/>
      <c r="B171" s="35"/>
      <c r="C171" s="186" t="s">
        <v>196</v>
      </c>
      <c r="D171" s="186" t="s">
        <v>134</v>
      </c>
      <c r="E171" s="187" t="s">
        <v>197</v>
      </c>
      <c r="F171" s="188" t="s">
        <v>198</v>
      </c>
      <c r="G171" s="189" t="s">
        <v>164</v>
      </c>
      <c r="H171" s="190">
        <v>4.4219999999999997</v>
      </c>
      <c r="I171" s="191"/>
      <c r="J171" s="192">
        <f>ROUND(I171*H171,2)</f>
        <v>0</v>
      </c>
      <c r="K171" s="188" t="s">
        <v>138</v>
      </c>
      <c r="L171" s="39"/>
      <c r="M171" s="193" t="s">
        <v>1</v>
      </c>
      <c r="N171" s="194" t="s">
        <v>45</v>
      </c>
      <c r="O171" s="71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139</v>
      </c>
      <c r="AT171" s="197" t="s">
        <v>134</v>
      </c>
      <c r="AU171" s="197" t="s">
        <v>89</v>
      </c>
      <c r="AY171" s="17" t="s">
        <v>132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7" t="s">
        <v>85</v>
      </c>
      <c r="BK171" s="198">
        <f>ROUND(I171*H171,2)</f>
        <v>0</v>
      </c>
      <c r="BL171" s="17" t="s">
        <v>139</v>
      </c>
      <c r="BM171" s="197" t="s">
        <v>199</v>
      </c>
    </row>
    <row r="172" spans="1:65" s="15" customFormat="1" ht="11.25">
      <c r="B172" s="222"/>
      <c r="C172" s="223"/>
      <c r="D172" s="201" t="s">
        <v>141</v>
      </c>
      <c r="E172" s="224" t="s">
        <v>1</v>
      </c>
      <c r="F172" s="225" t="s">
        <v>200</v>
      </c>
      <c r="G172" s="223"/>
      <c r="H172" s="224" t="s">
        <v>1</v>
      </c>
      <c r="I172" s="226"/>
      <c r="J172" s="223"/>
      <c r="K172" s="223"/>
      <c r="L172" s="227"/>
      <c r="M172" s="228"/>
      <c r="N172" s="229"/>
      <c r="O172" s="229"/>
      <c r="P172" s="229"/>
      <c r="Q172" s="229"/>
      <c r="R172" s="229"/>
      <c r="S172" s="229"/>
      <c r="T172" s="230"/>
      <c r="AT172" s="231" t="s">
        <v>141</v>
      </c>
      <c r="AU172" s="231" t="s">
        <v>89</v>
      </c>
      <c r="AV172" s="15" t="s">
        <v>85</v>
      </c>
      <c r="AW172" s="15" t="s">
        <v>34</v>
      </c>
      <c r="AX172" s="15" t="s">
        <v>80</v>
      </c>
      <c r="AY172" s="231" t="s">
        <v>132</v>
      </c>
    </row>
    <row r="173" spans="1:65" s="13" customFormat="1" ht="11.25">
      <c r="B173" s="199"/>
      <c r="C173" s="200"/>
      <c r="D173" s="201" t="s">
        <v>141</v>
      </c>
      <c r="E173" s="202" t="s">
        <v>1</v>
      </c>
      <c r="F173" s="203" t="s">
        <v>201</v>
      </c>
      <c r="G173" s="200"/>
      <c r="H173" s="204">
        <v>2.6579999999999999</v>
      </c>
      <c r="I173" s="205"/>
      <c r="J173" s="200"/>
      <c r="K173" s="200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141</v>
      </c>
      <c r="AU173" s="210" t="s">
        <v>89</v>
      </c>
      <c r="AV173" s="13" t="s">
        <v>89</v>
      </c>
      <c r="AW173" s="13" t="s">
        <v>34</v>
      </c>
      <c r="AX173" s="13" t="s">
        <v>80</v>
      </c>
      <c r="AY173" s="210" t="s">
        <v>132</v>
      </c>
    </row>
    <row r="174" spans="1:65" s="13" customFormat="1" ht="11.25">
      <c r="B174" s="199"/>
      <c r="C174" s="200"/>
      <c r="D174" s="201" t="s">
        <v>141</v>
      </c>
      <c r="E174" s="202" t="s">
        <v>1</v>
      </c>
      <c r="F174" s="203" t="s">
        <v>202</v>
      </c>
      <c r="G174" s="200"/>
      <c r="H174" s="204">
        <v>1.764</v>
      </c>
      <c r="I174" s="205"/>
      <c r="J174" s="200"/>
      <c r="K174" s="200"/>
      <c r="L174" s="206"/>
      <c r="M174" s="207"/>
      <c r="N174" s="208"/>
      <c r="O174" s="208"/>
      <c r="P174" s="208"/>
      <c r="Q174" s="208"/>
      <c r="R174" s="208"/>
      <c r="S174" s="208"/>
      <c r="T174" s="209"/>
      <c r="AT174" s="210" t="s">
        <v>141</v>
      </c>
      <c r="AU174" s="210" t="s">
        <v>89</v>
      </c>
      <c r="AV174" s="13" t="s">
        <v>89</v>
      </c>
      <c r="AW174" s="13" t="s">
        <v>34</v>
      </c>
      <c r="AX174" s="13" t="s">
        <v>80</v>
      </c>
      <c r="AY174" s="210" t="s">
        <v>132</v>
      </c>
    </row>
    <row r="175" spans="1:65" s="14" customFormat="1" ht="11.25">
      <c r="B175" s="211"/>
      <c r="C175" s="212"/>
      <c r="D175" s="201" t="s">
        <v>141</v>
      </c>
      <c r="E175" s="213" t="s">
        <v>1</v>
      </c>
      <c r="F175" s="214" t="s">
        <v>143</v>
      </c>
      <c r="G175" s="212"/>
      <c r="H175" s="215">
        <v>4.4219999999999997</v>
      </c>
      <c r="I175" s="216"/>
      <c r="J175" s="212"/>
      <c r="K175" s="212"/>
      <c r="L175" s="217"/>
      <c r="M175" s="218"/>
      <c r="N175" s="219"/>
      <c r="O175" s="219"/>
      <c r="P175" s="219"/>
      <c r="Q175" s="219"/>
      <c r="R175" s="219"/>
      <c r="S175" s="219"/>
      <c r="T175" s="220"/>
      <c r="AT175" s="221" t="s">
        <v>141</v>
      </c>
      <c r="AU175" s="221" t="s">
        <v>89</v>
      </c>
      <c r="AV175" s="14" t="s">
        <v>139</v>
      </c>
      <c r="AW175" s="14" t="s">
        <v>34</v>
      </c>
      <c r="AX175" s="14" t="s">
        <v>85</v>
      </c>
      <c r="AY175" s="221" t="s">
        <v>132</v>
      </c>
    </row>
    <row r="176" spans="1:65" s="2" customFormat="1" ht="33" customHeight="1">
      <c r="A176" s="34"/>
      <c r="B176" s="35"/>
      <c r="C176" s="186" t="s">
        <v>203</v>
      </c>
      <c r="D176" s="186" t="s">
        <v>134</v>
      </c>
      <c r="E176" s="187" t="s">
        <v>204</v>
      </c>
      <c r="F176" s="188" t="s">
        <v>205</v>
      </c>
      <c r="G176" s="189" t="s">
        <v>164</v>
      </c>
      <c r="H176" s="190">
        <v>24.617000000000001</v>
      </c>
      <c r="I176" s="191"/>
      <c r="J176" s="192">
        <f>ROUND(I176*H176,2)</f>
        <v>0</v>
      </c>
      <c r="K176" s="188" t="s">
        <v>138</v>
      </c>
      <c r="L176" s="39"/>
      <c r="M176" s="193" t="s">
        <v>1</v>
      </c>
      <c r="N176" s="194" t="s">
        <v>45</v>
      </c>
      <c r="O176" s="71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139</v>
      </c>
      <c r="AT176" s="197" t="s">
        <v>134</v>
      </c>
      <c r="AU176" s="197" t="s">
        <v>89</v>
      </c>
      <c r="AY176" s="17" t="s">
        <v>132</v>
      </c>
      <c r="BE176" s="198">
        <f>IF(N176="základní",J176,0)</f>
        <v>0</v>
      </c>
      <c r="BF176" s="198">
        <f>IF(N176="snížená",J176,0)</f>
        <v>0</v>
      </c>
      <c r="BG176" s="198">
        <f>IF(N176="zákl. přenesená",J176,0)</f>
        <v>0</v>
      </c>
      <c r="BH176" s="198">
        <f>IF(N176="sníž. přenesená",J176,0)</f>
        <v>0</v>
      </c>
      <c r="BI176" s="198">
        <f>IF(N176="nulová",J176,0)</f>
        <v>0</v>
      </c>
      <c r="BJ176" s="17" t="s">
        <v>85</v>
      </c>
      <c r="BK176" s="198">
        <f>ROUND(I176*H176,2)</f>
        <v>0</v>
      </c>
      <c r="BL176" s="17" t="s">
        <v>139</v>
      </c>
      <c r="BM176" s="197" t="s">
        <v>206</v>
      </c>
    </row>
    <row r="177" spans="1:65" s="15" customFormat="1" ht="11.25">
      <c r="B177" s="222"/>
      <c r="C177" s="223"/>
      <c r="D177" s="201" t="s">
        <v>141</v>
      </c>
      <c r="E177" s="224" t="s">
        <v>1</v>
      </c>
      <c r="F177" s="225" t="s">
        <v>207</v>
      </c>
      <c r="G177" s="223"/>
      <c r="H177" s="224" t="s">
        <v>1</v>
      </c>
      <c r="I177" s="226"/>
      <c r="J177" s="223"/>
      <c r="K177" s="223"/>
      <c r="L177" s="227"/>
      <c r="M177" s="228"/>
      <c r="N177" s="229"/>
      <c r="O177" s="229"/>
      <c r="P177" s="229"/>
      <c r="Q177" s="229"/>
      <c r="R177" s="229"/>
      <c r="S177" s="229"/>
      <c r="T177" s="230"/>
      <c r="AT177" s="231" t="s">
        <v>141</v>
      </c>
      <c r="AU177" s="231" t="s">
        <v>89</v>
      </c>
      <c r="AV177" s="15" t="s">
        <v>85</v>
      </c>
      <c r="AW177" s="15" t="s">
        <v>34</v>
      </c>
      <c r="AX177" s="15" t="s">
        <v>80</v>
      </c>
      <c r="AY177" s="231" t="s">
        <v>132</v>
      </c>
    </row>
    <row r="178" spans="1:65" s="13" customFormat="1" ht="11.25">
      <c r="B178" s="199"/>
      <c r="C178" s="200"/>
      <c r="D178" s="201" t="s">
        <v>141</v>
      </c>
      <c r="E178" s="202" t="s">
        <v>1</v>
      </c>
      <c r="F178" s="203" t="s">
        <v>208</v>
      </c>
      <c r="G178" s="200"/>
      <c r="H178" s="204">
        <v>23.4</v>
      </c>
      <c r="I178" s="205"/>
      <c r="J178" s="200"/>
      <c r="K178" s="200"/>
      <c r="L178" s="206"/>
      <c r="M178" s="207"/>
      <c r="N178" s="208"/>
      <c r="O178" s="208"/>
      <c r="P178" s="208"/>
      <c r="Q178" s="208"/>
      <c r="R178" s="208"/>
      <c r="S178" s="208"/>
      <c r="T178" s="209"/>
      <c r="AT178" s="210" t="s">
        <v>141</v>
      </c>
      <c r="AU178" s="210" t="s">
        <v>89</v>
      </c>
      <c r="AV178" s="13" t="s">
        <v>89</v>
      </c>
      <c r="AW178" s="13" t="s">
        <v>34</v>
      </c>
      <c r="AX178" s="13" t="s">
        <v>80</v>
      </c>
      <c r="AY178" s="210" t="s">
        <v>132</v>
      </c>
    </row>
    <row r="179" spans="1:65" s="15" customFormat="1" ht="11.25">
      <c r="B179" s="222"/>
      <c r="C179" s="223"/>
      <c r="D179" s="201" t="s">
        <v>141</v>
      </c>
      <c r="E179" s="224" t="s">
        <v>1</v>
      </c>
      <c r="F179" s="225" t="s">
        <v>209</v>
      </c>
      <c r="G179" s="223"/>
      <c r="H179" s="224" t="s">
        <v>1</v>
      </c>
      <c r="I179" s="226"/>
      <c r="J179" s="223"/>
      <c r="K179" s="223"/>
      <c r="L179" s="227"/>
      <c r="M179" s="228"/>
      <c r="N179" s="229"/>
      <c r="O179" s="229"/>
      <c r="P179" s="229"/>
      <c r="Q179" s="229"/>
      <c r="R179" s="229"/>
      <c r="S179" s="229"/>
      <c r="T179" s="230"/>
      <c r="AT179" s="231" t="s">
        <v>141</v>
      </c>
      <c r="AU179" s="231" t="s">
        <v>89</v>
      </c>
      <c r="AV179" s="15" t="s">
        <v>85</v>
      </c>
      <c r="AW179" s="15" t="s">
        <v>34</v>
      </c>
      <c r="AX179" s="15" t="s">
        <v>80</v>
      </c>
      <c r="AY179" s="231" t="s">
        <v>132</v>
      </c>
    </row>
    <row r="180" spans="1:65" s="13" customFormat="1" ht="11.25">
      <c r="B180" s="199"/>
      <c r="C180" s="200"/>
      <c r="D180" s="201" t="s">
        <v>141</v>
      </c>
      <c r="E180" s="202" t="s">
        <v>1</v>
      </c>
      <c r="F180" s="203" t="s">
        <v>210</v>
      </c>
      <c r="G180" s="200"/>
      <c r="H180" s="204">
        <v>1.2170000000000001</v>
      </c>
      <c r="I180" s="205"/>
      <c r="J180" s="200"/>
      <c r="K180" s="200"/>
      <c r="L180" s="206"/>
      <c r="M180" s="207"/>
      <c r="N180" s="208"/>
      <c r="O180" s="208"/>
      <c r="P180" s="208"/>
      <c r="Q180" s="208"/>
      <c r="R180" s="208"/>
      <c r="S180" s="208"/>
      <c r="T180" s="209"/>
      <c r="AT180" s="210" t="s">
        <v>141</v>
      </c>
      <c r="AU180" s="210" t="s">
        <v>89</v>
      </c>
      <c r="AV180" s="13" t="s">
        <v>89</v>
      </c>
      <c r="AW180" s="13" t="s">
        <v>34</v>
      </c>
      <c r="AX180" s="13" t="s">
        <v>80</v>
      </c>
      <c r="AY180" s="210" t="s">
        <v>132</v>
      </c>
    </row>
    <row r="181" spans="1:65" s="14" customFormat="1" ht="11.25">
      <c r="B181" s="211"/>
      <c r="C181" s="212"/>
      <c r="D181" s="201" t="s">
        <v>141</v>
      </c>
      <c r="E181" s="213" t="s">
        <v>1</v>
      </c>
      <c r="F181" s="214" t="s">
        <v>143</v>
      </c>
      <c r="G181" s="212"/>
      <c r="H181" s="215">
        <v>24.616999999999997</v>
      </c>
      <c r="I181" s="216"/>
      <c r="J181" s="212"/>
      <c r="K181" s="212"/>
      <c r="L181" s="217"/>
      <c r="M181" s="218"/>
      <c r="N181" s="219"/>
      <c r="O181" s="219"/>
      <c r="P181" s="219"/>
      <c r="Q181" s="219"/>
      <c r="R181" s="219"/>
      <c r="S181" s="219"/>
      <c r="T181" s="220"/>
      <c r="AT181" s="221" t="s">
        <v>141</v>
      </c>
      <c r="AU181" s="221" t="s">
        <v>89</v>
      </c>
      <c r="AV181" s="14" t="s">
        <v>139</v>
      </c>
      <c r="AW181" s="14" t="s">
        <v>34</v>
      </c>
      <c r="AX181" s="14" t="s">
        <v>85</v>
      </c>
      <c r="AY181" s="221" t="s">
        <v>132</v>
      </c>
    </row>
    <row r="182" spans="1:65" s="2" customFormat="1" ht="37.9" customHeight="1">
      <c r="A182" s="34"/>
      <c r="B182" s="35"/>
      <c r="C182" s="186" t="s">
        <v>211</v>
      </c>
      <c r="D182" s="186" t="s">
        <v>134</v>
      </c>
      <c r="E182" s="187" t="s">
        <v>212</v>
      </c>
      <c r="F182" s="188" t="s">
        <v>213</v>
      </c>
      <c r="G182" s="189" t="s">
        <v>164</v>
      </c>
      <c r="H182" s="190">
        <v>5231.2</v>
      </c>
      <c r="I182" s="191"/>
      <c r="J182" s="192">
        <f>ROUND(I182*H182,2)</f>
        <v>0</v>
      </c>
      <c r="K182" s="188" t="s">
        <v>138</v>
      </c>
      <c r="L182" s="39"/>
      <c r="M182" s="193" t="s">
        <v>1</v>
      </c>
      <c r="N182" s="194" t="s">
        <v>45</v>
      </c>
      <c r="O182" s="71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139</v>
      </c>
      <c r="AT182" s="197" t="s">
        <v>134</v>
      </c>
      <c r="AU182" s="197" t="s">
        <v>89</v>
      </c>
      <c r="AY182" s="17" t="s">
        <v>132</v>
      </c>
      <c r="BE182" s="198">
        <f>IF(N182="základní",J182,0)</f>
        <v>0</v>
      </c>
      <c r="BF182" s="198">
        <f>IF(N182="snížená",J182,0)</f>
        <v>0</v>
      </c>
      <c r="BG182" s="198">
        <f>IF(N182="zákl. přenesená",J182,0)</f>
        <v>0</v>
      </c>
      <c r="BH182" s="198">
        <f>IF(N182="sníž. přenesená",J182,0)</f>
        <v>0</v>
      </c>
      <c r="BI182" s="198">
        <f>IF(N182="nulová",J182,0)</f>
        <v>0</v>
      </c>
      <c r="BJ182" s="17" t="s">
        <v>85</v>
      </c>
      <c r="BK182" s="198">
        <f>ROUND(I182*H182,2)</f>
        <v>0</v>
      </c>
      <c r="BL182" s="17" t="s">
        <v>139</v>
      </c>
      <c r="BM182" s="197" t="s">
        <v>214</v>
      </c>
    </row>
    <row r="183" spans="1:65" s="13" customFormat="1" ht="11.25">
      <c r="B183" s="199"/>
      <c r="C183" s="200"/>
      <c r="D183" s="201" t="s">
        <v>141</v>
      </c>
      <c r="E183" s="202" t="s">
        <v>1</v>
      </c>
      <c r="F183" s="203" t="s">
        <v>215</v>
      </c>
      <c r="G183" s="200"/>
      <c r="H183" s="204">
        <v>4716.2</v>
      </c>
      <c r="I183" s="205"/>
      <c r="J183" s="200"/>
      <c r="K183" s="200"/>
      <c r="L183" s="206"/>
      <c r="M183" s="207"/>
      <c r="N183" s="208"/>
      <c r="O183" s="208"/>
      <c r="P183" s="208"/>
      <c r="Q183" s="208"/>
      <c r="R183" s="208"/>
      <c r="S183" s="208"/>
      <c r="T183" s="209"/>
      <c r="AT183" s="210" t="s">
        <v>141</v>
      </c>
      <c r="AU183" s="210" t="s">
        <v>89</v>
      </c>
      <c r="AV183" s="13" t="s">
        <v>89</v>
      </c>
      <c r="AW183" s="13" t="s">
        <v>34</v>
      </c>
      <c r="AX183" s="13" t="s">
        <v>80</v>
      </c>
      <c r="AY183" s="210" t="s">
        <v>132</v>
      </c>
    </row>
    <row r="184" spans="1:65" s="13" customFormat="1" ht="11.25">
      <c r="B184" s="199"/>
      <c r="C184" s="200"/>
      <c r="D184" s="201" t="s">
        <v>141</v>
      </c>
      <c r="E184" s="202" t="s">
        <v>1</v>
      </c>
      <c r="F184" s="203" t="s">
        <v>216</v>
      </c>
      <c r="G184" s="200"/>
      <c r="H184" s="204">
        <v>515</v>
      </c>
      <c r="I184" s="205"/>
      <c r="J184" s="200"/>
      <c r="K184" s="200"/>
      <c r="L184" s="206"/>
      <c r="M184" s="207"/>
      <c r="N184" s="208"/>
      <c r="O184" s="208"/>
      <c r="P184" s="208"/>
      <c r="Q184" s="208"/>
      <c r="R184" s="208"/>
      <c r="S184" s="208"/>
      <c r="T184" s="209"/>
      <c r="AT184" s="210" t="s">
        <v>141</v>
      </c>
      <c r="AU184" s="210" t="s">
        <v>89</v>
      </c>
      <c r="AV184" s="13" t="s">
        <v>89</v>
      </c>
      <c r="AW184" s="13" t="s">
        <v>34</v>
      </c>
      <c r="AX184" s="13" t="s">
        <v>80</v>
      </c>
      <c r="AY184" s="210" t="s">
        <v>132</v>
      </c>
    </row>
    <row r="185" spans="1:65" s="14" customFormat="1" ht="11.25">
      <c r="B185" s="211"/>
      <c r="C185" s="212"/>
      <c r="D185" s="201" t="s">
        <v>141</v>
      </c>
      <c r="E185" s="213" t="s">
        <v>1</v>
      </c>
      <c r="F185" s="214" t="s">
        <v>143</v>
      </c>
      <c r="G185" s="212"/>
      <c r="H185" s="215">
        <v>5231.2</v>
      </c>
      <c r="I185" s="216"/>
      <c r="J185" s="212"/>
      <c r="K185" s="212"/>
      <c r="L185" s="217"/>
      <c r="M185" s="218"/>
      <c r="N185" s="219"/>
      <c r="O185" s="219"/>
      <c r="P185" s="219"/>
      <c r="Q185" s="219"/>
      <c r="R185" s="219"/>
      <c r="S185" s="219"/>
      <c r="T185" s="220"/>
      <c r="AT185" s="221" t="s">
        <v>141</v>
      </c>
      <c r="AU185" s="221" t="s">
        <v>89</v>
      </c>
      <c r="AV185" s="14" t="s">
        <v>139</v>
      </c>
      <c r="AW185" s="14" t="s">
        <v>34</v>
      </c>
      <c r="AX185" s="14" t="s">
        <v>85</v>
      </c>
      <c r="AY185" s="221" t="s">
        <v>132</v>
      </c>
    </row>
    <row r="186" spans="1:65" s="2" customFormat="1" ht="37.9" customHeight="1">
      <c r="A186" s="34"/>
      <c r="B186" s="35"/>
      <c r="C186" s="186" t="s">
        <v>217</v>
      </c>
      <c r="D186" s="186" t="s">
        <v>134</v>
      </c>
      <c r="E186" s="187" t="s">
        <v>218</v>
      </c>
      <c r="F186" s="188" t="s">
        <v>219</v>
      </c>
      <c r="G186" s="189" t="s">
        <v>164</v>
      </c>
      <c r="H186" s="190">
        <v>644.899</v>
      </c>
      <c r="I186" s="191"/>
      <c r="J186" s="192">
        <f>ROUND(I186*H186,2)</f>
        <v>0</v>
      </c>
      <c r="K186" s="188" t="s">
        <v>138</v>
      </c>
      <c r="L186" s="39"/>
      <c r="M186" s="193" t="s">
        <v>1</v>
      </c>
      <c r="N186" s="194" t="s">
        <v>45</v>
      </c>
      <c r="O186" s="71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139</v>
      </c>
      <c r="AT186" s="197" t="s">
        <v>134</v>
      </c>
      <c r="AU186" s="197" t="s">
        <v>89</v>
      </c>
      <c r="AY186" s="17" t="s">
        <v>132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85</v>
      </c>
      <c r="BK186" s="198">
        <f>ROUND(I186*H186,2)</f>
        <v>0</v>
      </c>
      <c r="BL186" s="17" t="s">
        <v>139</v>
      </c>
      <c r="BM186" s="197" t="s">
        <v>220</v>
      </c>
    </row>
    <row r="187" spans="1:65" s="13" customFormat="1" ht="11.25">
      <c r="B187" s="199"/>
      <c r="C187" s="200"/>
      <c r="D187" s="201" t="s">
        <v>141</v>
      </c>
      <c r="E187" s="202" t="s">
        <v>1</v>
      </c>
      <c r="F187" s="203" t="s">
        <v>221</v>
      </c>
      <c r="G187" s="200"/>
      <c r="H187" s="204">
        <v>559.04</v>
      </c>
      <c r="I187" s="205"/>
      <c r="J187" s="200"/>
      <c r="K187" s="200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141</v>
      </c>
      <c r="AU187" s="210" t="s">
        <v>89</v>
      </c>
      <c r="AV187" s="13" t="s">
        <v>89</v>
      </c>
      <c r="AW187" s="13" t="s">
        <v>34</v>
      </c>
      <c r="AX187" s="13" t="s">
        <v>80</v>
      </c>
      <c r="AY187" s="210" t="s">
        <v>132</v>
      </c>
    </row>
    <row r="188" spans="1:65" s="13" customFormat="1" ht="11.25">
      <c r="B188" s="199"/>
      <c r="C188" s="200"/>
      <c r="D188" s="201" t="s">
        <v>141</v>
      </c>
      <c r="E188" s="202" t="s">
        <v>1</v>
      </c>
      <c r="F188" s="203" t="s">
        <v>222</v>
      </c>
      <c r="G188" s="200"/>
      <c r="H188" s="204">
        <v>94.1</v>
      </c>
      <c r="I188" s="205"/>
      <c r="J188" s="200"/>
      <c r="K188" s="200"/>
      <c r="L188" s="206"/>
      <c r="M188" s="207"/>
      <c r="N188" s="208"/>
      <c r="O188" s="208"/>
      <c r="P188" s="208"/>
      <c r="Q188" s="208"/>
      <c r="R188" s="208"/>
      <c r="S188" s="208"/>
      <c r="T188" s="209"/>
      <c r="AT188" s="210" t="s">
        <v>141</v>
      </c>
      <c r="AU188" s="210" t="s">
        <v>89</v>
      </c>
      <c r="AV188" s="13" t="s">
        <v>89</v>
      </c>
      <c r="AW188" s="13" t="s">
        <v>34</v>
      </c>
      <c r="AX188" s="13" t="s">
        <v>80</v>
      </c>
      <c r="AY188" s="210" t="s">
        <v>132</v>
      </c>
    </row>
    <row r="189" spans="1:65" s="13" customFormat="1" ht="11.25">
      <c r="B189" s="199"/>
      <c r="C189" s="200"/>
      <c r="D189" s="201" t="s">
        <v>141</v>
      </c>
      <c r="E189" s="202" t="s">
        <v>1</v>
      </c>
      <c r="F189" s="203" t="s">
        <v>223</v>
      </c>
      <c r="G189" s="200"/>
      <c r="H189" s="204">
        <v>24.617000000000001</v>
      </c>
      <c r="I189" s="205"/>
      <c r="J189" s="200"/>
      <c r="K189" s="200"/>
      <c r="L189" s="206"/>
      <c r="M189" s="207"/>
      <c r="N189" s="208"/>
      <c r="O189" s="208"/>
      <c r="P189" s="208"/>
      <c r="Q189" s="208"/>
      <c r="R189" s="208"/>
      <c r="S189" s="208"/>
      <c r="T189" s="209"/>
      <c r="AT189" s="210" t="s">
        <v>141</v>
      </c>
      <c r="AU189" s="210" t="s">
        <v>89</v>
      </c>
      <c r="AV189" s="13" t="s">
        <v>89</v>
      </c>
      <c r="AW189" s="13" t="s">
        <v>34</v>
      </c>
      <c r="AX189" s="13" t="s">
        <v>80</v>
      </c>
      <c r="AY189" s="210" t="s">
        <v>132</v>
      </c>
    </row>
    <row r="190" spans="1:65" s="13" customFormat="1" ht="11.25">
      <c r="B190" s="199"/>
      <c r="C190" s="200"/>
      <c r="D190" s="201" t="s">
        <v>141</v>
      </c>
      <c r="E190" s="202" t="s">
        <v>1</v>
      </c>
      <c r="F190" s="203" t="s">
        <v>224</v>
      </c>
      <c r="G190" s="200"/>
      <c r="H190" s="204">
        <v>4.4219999999999997</v>
      </c>
      <c r="I190" s="205"/>
      <c r="J190" s="200"/>
      <c r="K190" s="200"/>
      <c r="L190" s="206"/>
      <c r="M190" s="207"/>
      <c r="N190" s="208"/>
      <c r="O190" s="208"/>
      <c r="P190" s="208"/>
      <c r="Q190" s="208"/>
      <c r="R190" s="208"/>
      <c r="S190" s="208"/>
      <c r="T190" s="209"/>
      <c r="AT190" s="210" t="s">
        <v>141</v>
      </c>
      <c r="AU190" s="210" t="s">
        <v>89</v>
      </c>
      <c r="AV190" s="13" t="s">
        <v>89</v>
      </c>
      <c r="AW190" s="13" t="s">
        <v>34</v>
      </c>
      <c r="AX190" s="13" t="s">
        <v>80</v>
      </c>
      <c r="AY190" s="210" t="s">
        <v>132</v>
      </c>
    </row>
    <row r="191" spans="1:65" s="13" customFormat="1" ht="11.25">
      <c r="B191" s="199"/>
      <c r="C191" s="200"/>
      <c r="D191" s="201" t="s">
        <v>141</v>
      </c>
      <c r="E191" s="202" t="s">
        <v>1</v>
      </c>
      <c r="F191" s="203" t="s">
        <v>225</v>
      </c>
      <c r="G191" s="200"/>
      <c r="H191" s="204">
        <v>-53.28</v>
      </c>
      <c r="I191" s="205"/>
      <c r="J191" s="200"/>
      <c r="K191" s="200"/>
      <c r="L191" s="206"/>
      <c r="M191" s="207"/>
      <c r="N191" s="208"/>
      <c r="O191" s="208"/>
      <c r="P191" s="208"/>
      <c r="Q191" s="208"/>
      <c r="R191" s="208"/>
      <c r="S191" s="208"/>
      <c r="T191" s="209"/>
      <c r="AT191" s="210" t="s">
        <v>141</v>
      </c>
      <c r="AU191" s="210" t="s">
        <v>89</v>
      </c>
      <c r="AV191" s="13" t="s">
        <v>89</v>
      </c>
      <c r="AW191" s="13" t="s">
        <v>34</v>
      </c>
      <c r="AX191" s="13" t="s">
        <v>80</v>
      </c>
      <c r="AY191" s="210" t="s">
        <v>132</v>
      </c>
    </row>
    <row r="192" spans="1:65" s="13" customFormat="1" ht="11.25">
      <c r="B192" s="199"/>
      <c r="C192" s="200"/>
      <c r="D192" s="201" t="s">
        <v>141</v>
      </c>
      <c r="E192" s="202" t="s">
        <v>1</v>
      </c>
      <c r="F192" s="203" t="s">
        <v>226</v>
      </c>
      <c r="G192" s="200"/>
      <c r="H192" s="204">
        <v>16</v>
      </c>
      <c r="I192" s="205"/>
      <c r="J192" s="200"/>
      <c r="K192" s="200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141</v>
      </c>
      <c r="AU192" s="210" t="s">
        <v>89</v>
      </c>
      <c r="AV192" s="13" t="s">
        <v>89</v>
      </c>
      <c r="AW192" s="13" t="s">
        <v>34</v>
      </c>
      <c r="AX192" s="13" t="s">
        <v>80</v>
      </c>
      <c r="AY192" s="210" t="s">
        <v>132</v>
      </c>
    </row>
    <row r="193" spans="1:65" s="14" customFormat="1" ht="11.25">
      <c r="B193" s="211"/>
      <c r="C193" s="212"/>
      <c r="D193" s="201" t="s">
        <v>141</v>
      </c>
      <c r="E193" s="213" t="s">
        <v>1</v>
      </c>
      <c r="F193" s="214" t="s">
        <v>143</v>
      </c>
      <c r="G193" s="212"/>
      <c r="H193" s="215">
        <v>644.899</v>
      </c>
      <c r="I193" s="216"/>
      <c r="J193" s="212"/>
      <c r="K193" s="212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141</v>
      </c>
      <c r="AU193" s="221" t="s">
        <v>89</v>
      </c>
      <c r="AV193" s="14" t="s">
        <v>139</v>
      </c>
      <c r="AW193" s="14" t="s">
        <v>34</v>
      </c>
      <c r="AX193" s="14" t="s">
        <v>85</v>
      </c>
      <c r="AY193" s="221" t="s">
        <v>132</v>
      </c>
    </row>
    <row r="194" spans="1:65" s="2" customFormat="1" ht="24.2" customHeight="1">
      <c r="A194" s="34"/>
      <c r="B194" s="35"/>
      <c r="C194" s="186" t="s">
        <v>227</v>
      </c>
      <c r="D194" s="186" t="s">
        <v>134</v>
      </c>
      <c r="E194" s="187" t="s">
        <v>228</v>
      </c>
      <c r="F194" s="188" t="s">
        <v>229</v>
      </c>
      <c r="G194" s="189" t="s">
        <v>164</v>
      </c>
      <c r="H194" s="190">
        <v>5231.2</v>
      </c>
      <c r="I194" s="191"/>
      <c r="J194" s="192">
        <f>ROUND(I194*H194,2)</f>
        <v>0</v>
      </c>
      <c r="K194" s="188" t="s">
        <v>138</v>
      </c>
      <c r="L194" s="39"/>
      <c r="M194" s="193" t="s">
        <v>1</v>
      </c>
      <c r="N194" s="194" t="s">
        <v>45</v>
      </c>
      <c r="O194" s="71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139</v>
      </c>
      <c r="AT194" s="197" t="s">
        <v>134</v>
      </c>
      <c r="AU194" s="197" t="s">
        <v>89</v>
      </c>
      <c r="AY194" s="17" t="s">
        <v>132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85</v>
      </c>
      <c r="BK194" s="198">
        <f>ROUND(I194*H194,2)</f>
        <v>0</v>
      </c>
      <c r="BL194" s="17" t="s">
        <v>139</v>
      </c>
      <c r="BM194" s="197" t="s">
        <v>230</v>
      </c>
    </row>
    <row r="195" spans="1:65" s="13" customFormat="1" ht="11.25">
      <c r="B195" s="199"/>
      <c r="C195" s="200"/>
      <c r="D195" s="201" t="s">
        <v>141</v>
      </c>
      <c r="E195" s="202" t="s">
        <v>1</v>
      </c>
      <c r="F195" s="203" t="s">
        <v>215</v>
      </c>
      <c r="G195" s="200"/>
      <c r="H195" s="204">
        <v>4716.2</v>
      </c>
      <c r="I195" s="205"/>
      <c r="J195" s="200"/>
      <c r="K195" s="200"/>
      <c r="L195" s="206"/>
      <c r="M195" s="207"/>
      <c r="N195" s="208"/>
      <c r="O195" s="208"/>
      <c r="P195" s="208"/>
      <c r="Q195" s="208"/>
      <c r="R195" s="208"/>
      <c r="S195" s="208"/>
      <c r="T195" s="209"/>
      <c r="AT195" s="210" t="s">
        <v>141</v>
      </c>
      <c r="AU195" s="210" t="s">
        <v>89</v>
      </c>
      <c r="AV195" s="13" t="s">
        <v>89</v>
      </c>
      <c r="AW195" s="13" t="s">
        <v>34</v>
      </c>
      <c r="AX195" s="13" t="s">
        <v>80</v>
      </c>
      <c r="AY195" s="210" t="s">
        <v>132</v>
      </c>
    </row>
    <row r="196" spans="1:65" s="13" customFormat="1" ht="11.25">
      <c r="B196" s="199"/>
      <c r="C196" s="200"/>
      <c r="D196" s="201" t="s">
        <v>141</v>
      </c>
      <c r="E196" s="202" t="s">
        <v>1</v>
      </c>
      <c r="F196" s="203" t="s">
        <v>216</v>
      </c>
      <c r="G196" s="200"/>
      <c r="H196" s="204">
        <v>515</v>
      </c>
      <c r="I196" s="205"/>
      <c r="J196" s="200"/>
      <c r="K196" s="200"/>
      <c r="L196" s="206"/>
      <c r="M196" s="207"/>
      <c r="N196" s="208"/>
      <c r="O196" s="208"/>
      <c r="P196" s="208"/>
      <c r="Q196" s="208"/>
      <c r="R196" s="208"/>
      <c r="S196" s="208"/>
      <c r="T196" s="209"/>
      <c r="AT196" s="210" t="s">
        <v>141</v>
      </c>
      <c r="AU196" s="210" t="s">
        <v>89</v>
      </c>
      <c r="AV196" s="13" t="s">
        <v>89</v>
      </c>
      <c r="AW196" s="13" t="s">
        <v>34</v>
      </c>
      <c r="AX196" s="13" t="s">
        <v>80</v>
      </c>
      <c r="AY196" s="210" t="s">
        <v>132</v>
      </c>
    </row>
    <row r="197" spans="1:65" s="14" customFormat="1" ht="11.25">
      <c r="B197" s="211"/>
      <c r="C197" s="212"/>
      <c r="D197" s="201" t="s">
        <v>141</v>
      </c>
      <c r="E197" s="213" t="s">
        <v>1</v>
      </c>
      <c r="F197" s="214" t="s">
        <v>143</v>
      </c>
      <c r="G197" s="212"/>
      <c r="H197" s="215">
        <v>5231.2</v>
      </c>
      <c r="I197" s="216"/>
      <c r="J197" s="212"/>
      <c r="K197" s="212"/>
      <c r="L197" s="217"/>
      <c r="M197" s="218"/>
      <c r="N197" s="219"/>
      <c r="O197" s="219"/>
      <c r="P197" s="219"/>
      <c r="Q197" s="219"/>
      <c r="R197" s="219"/>
      <c r="S197" s="219"/>
      <c r="T197" s="220"/>
      <c r="AT197" s="221" t="s">
        <v>141</v>
      </c>
      <c r="AU197" s="221" t="s">
        <v>89</v>
      </c>
      <c r="AV197" s="14" t="s">
        <v>139</v>
      </c>
      <c r="AW197" s="14" t="s">
        <v>34</v>
      </c>
      <c r="AX197" s="14" t="s">
        <v>85</v>
      </c>
      <c r="AY197" s="221" t="s">
        <v>132</v>
      </c>
    </row>
    <row r="198" spans="1:65" s="2" customFormat="1" ht="24.2" customHeight="1">
      <c r="A198" s="34"/>
      <c r="B198" s="35"/>
      <c r="C198" s="186" t="s">
        <v>231</v>
      </c>
      <c r="D198" s="186" t="s">
        <v>134</v>
      </c>
      <c r="E198" s="187" t="s">
        <v>232</v>
      </c>
      <c r="F198" s="188" t="s">
        <v>233</v>
      </c>
      <c r="G198" s="189" t="s">
        <v>164</v>
      </c>
      <c r="H198" s="190">
        <v>644.899</v>
      </c>
      <c r="I198" s="191"/>
      <c r="J198" s="192">
        <f>ROUND(I198*H198,2)</f>
        <v>0</v>
      </c>
      <c r="K198" s="188" t="s">
        <v>138</v>
      </c>
      <c r="L198" s="39"/>
      <c r="M198" s="193" t="s">
        <v>1</v>
      </c>
      <c r="N198" s="194" t="s">
        <v>45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139</v>
      </c>
      <c r="AT198" s="197" t="s">
        <v>134</v>
      </c>
      <c r="AU198" s="197" t="s">
        <v>89</v>
      </c>
      <c r="AY198" s="17" t="s">
        <v>132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85</v>
      </c>
      <c r="BK198" s="198">
        <f>ROUND(I198*H198,2)</f>
        <v>0</v>
      </c>
      <c r="BL198" s="17" t="s">
        <v>139</v>
      </c>
      <c r="BM198" s="197" t="s">
        <v>234</v>
      </c>
    </row>
    <row r="199" spans="1:65" s="13" customFormat="1" ht="11.25">
      <c r="B199" s="199"/>
      <c r="C199" s="200"/>
      <c r="D199" s="201" t="s">
        <v>141</v>
      </c>
      <c r="E199" s="202" t="s">
        <v>1</v>
      </c>
      <c r="F199" s="203" t="s">
        <v>221</v>
      </c>
      <c r="G199" s="200"/>
      <c r="H199" s="204">
        <v>559.04</v>
      </c>
      <c r="I199" s="205"/>
      <c r="J199" s="200"/>
      <c r="K199" s="200"/>
      <c r="L199" s="206"/>
      <c r="M199" s="207"/>
      <c r="N199" s="208"/>
      <c r="O199" s="208"/>
      <c r="P199" s="208"/>
      <c r="Q199" s="208"/>
      <c r="R199" s="208"/>
      <c r="S199" s="208"/>
      <c r="T199" s="209"/>
      <c r="AT199" s="210" t="s">
        <v>141</v>
      </c>
      <c r="AU199" s="210" t="s">
        <v>89</v>
      </c>
      <c r="AV199" s="13" t="s">
        <v>89</v>
      </c>
      <c r="AW199" s="13" t="s">
        <v>34</v>
      </c>
      <c r="AX199" s="13" t="s">
        <v>80</v>
      </c>
      <c r="AY199" s="210" t="s">
        <v>132</v>
      </c>
    </row>
    <row r="200" spans="1:65" s="13" customFormat="1" ht="11.25">
      <c r="B200" s="199"/>
      <c r="C200" s="200"/>
      <c r="D200" s="201" t="s">
        <v>141</v>
      </c>
      <c r="E200" s="202" t="s">
        <v>1</v>
      </c>
      <c r="F200" s="203" t="s">
        <v>222</v>
      </c>
      <c r="G200" s="200"/>
      <c r="H200" s="204">
        <v>94.1</v>
      </c>
      <c r="I200" s="205"/>
      <c r="J200" s="200"/>
      <c r="K200" s="200"/>
      <c r="L200" s="206"/>
      <c r="M200" s="207"/>
      <c r="N200" s="208"/>
      <c r="O200" s="208"/>
      <c r="P200" s="208"/>
      <c r="Q200" s="208"/>
      <c r="R200" s="208"/>
      <c r="S200" s="208"/>
      <c r="T200" s="209"/>
      <c r="AT200" s="210" t="s">
        <v>141</v>
      </c>
      <c r="AU200" s="210" t="s">
        <v>89</v>
      </c>
      <c r="AV200" s="13" t="s">
        <v>89</v>
      </c>
      <c r="AW200" s="13" t="s">
        <v>34</v>
      </c>
      <c r="AX200" s="13" t="s">
        <v>80</v>
      </c>
      <c r="AY200" s="210" t="s">
        <v>132</v>
      </c>
    </row>
    <row r="201" spans="1:65" s="13" customFormat="1" ht="11.25">
      <c r="B201" s="199"/>
      <c r="C201" s="200"/>
      <c r="D201" s="201" t="s">
        <v>141</v>
      </c>
      <c r="E201" s="202" t="s">
        <v>1</v>
      </c>
      <c r="F201" s="203" t="s">
        <v>223</v>
      </c>
      <c r="G201" s="200"/>
      <c r="H201" s="204">
        <v>24.617000000000001</v>
      </c>
      <c r="I201" s="205"/>
      <c r="J201" s="200"/>
      <c r="K201" s="200"/>
      <c r="L201" s="206"/>
      <c r="M201" s="207"/>
      <c r="N201" s="208"/>
      <c r="O201" s="208"/>
      <c r="P201" s="208"/>
      <c r="Q201" s="208"/>
      <c r="R201" s="208"/>
      <c r="S201" s="208"/>
      <c r="T201" s="209"/>
      <c r="AT201" s="210" t="s">
        <v>141</v>
      </c>
      <c r="AU201" s="210" t="s">
        <v>89</v>
      </c>
      <c r="AV201" s="13" t="s">
        <v>89</v>
      </c>
      <c r="AW201" s="13" t="s">
        <v>34</v>
      </c>
      <c r="AX201" s="13" t="s">
        <v>80</v>
      </c>
      <c r="AY201" s="210" t="s">
        <v>132</v>
      </c>
    </row>
    <row r="202" spans="1:65" s="13" customFormat="1" ht="11.25">
      <c r="B202" s="199"/>
      <c r="C202" s="200"/>
      <c r="D202" s="201" t="s">
        <v>141</v>
      </c>
      <c r="E202" s="202" t="s">
        <v>1</v>
      </c>
      <c r="F202" s="203" t="s">
        <v>224</v>
      </c>
      <c r="G202" s="200"/>
      <c r="H202" s="204">
        <v>4.4219999999999997</v>
      </c>
      <c r="I202" s="205"/>
      <c r="J202" s="200"/>
      <c r="K202" s="200"/>
      <c r="L202" s="206"/>
      <c r="M202" s="207"/>
      <c r="N202" s="208"/>
      <c r="O202" s="208"/>
      <c r="P202" s="208"/>
      <c r="Q202" s="208"/>
      <c r="R202" s="208"/>
      <c r="S202" s="208"/>
      <c r="T202" s="209"/>
      <c r="AT202" s="210" t="s">
        <v>141</v>
      </c>
      <c r="AU202" s="210" t="s">
        <v>89</v>
      </c>
      <c r="AV202" s="13" t="s">
        <v>89</v>
      </c>
      <c r="AW202" s="13" t="s">
        <v>34</v>
      </c>
      <c r="AX202" s="13" t="s">
        <v>80</v>
      </c>
      <c r="AY202" s="210" t="s">
        <v>132</v>
      </c>
    </row>
    <row r="203" spans="1:65" s="13" customFormat="1" ht="11.25">
      <c r="B203" s="199"/>
      <c r="C203" s="200"/>
      <c r="D203" s="201" t="s">
        <v>141</v>
      </c>
      <c r="E203" s="202" t="s">
        <v>1</v>
      </c>
      <c r="F203" s="203" t="s">
        <v>225</v>
      </c>
      <c r="G203" s="200"/>
      <c r="H203" s="204">
        <v>-53.28</v>
      </c>
      <c r="I203" s="205"/>
      <c r="J203" s="200"/>
      <c r="K203" s="200"/>
      <c r="L203" s="206"/>
      <c r="M203" s="207"/>
      <c r="N203" s="208"/>
      <c r="O203" s="208"/>
      <c r="P203" s="208"/>
      <c r="Q203" s="208"/>
      <c r="R203" s="208"/>
      <c r="S203" s="208"/>
      <c r="T203" s="209"/>
      <c r="AT203" s="210" t="s">
        <v>141</v>
      </c>
      <c r="AU203" s="210" t="s">
        <v>89</v>
      </c>
      <c r="AV203" s="13" t="s">
        <v>89</v>
      </c>
      <c r="AW203" s="13" t="s">
        <v>34</v>
      </c>
      <c r="AX203" s="13" t="s">
        <v>80</v>
      </c>
      <c r="AY203" s="210" t="s">
        <v>132</v>
      </c>
    </row>
    <row r="204" spans="1:65" s="13" customFormat="1" ht="11.25">
      <c r="B204" s="199"/>
      <c r="C204" s="200"/>
      <c r="D204" s="201" t="s">
        <v>141</v>
      </c>
      <c r="E204" s="202" t="s">
        <v>1</v>
      </c>
      <c r="F204" s="203" t="s">
        <v>226</v>
      </c>
      <c r="G204" s="200"/>
      <c r="H204" s="204">
        <v>16</v>
      </c>
      <c r="I204" s="205"/>
      <c r="J204" s="200"/>
      <c r="K204" s="200"/>
      <c r="L204" s="206"/>
      <c r="M204" s="207"/>
      <c r="N204" s="208"/>
      <c r="O204" s="208"/>
      <c r="P204" s="208"/>
      <c r="Q204" s="208"/>
      <c r="R204" s="208"/>
      <c r="S204" s="208"/>
      <c r="T204" s="209"/>
      <c r="AT204" s="210" t="s">
        <v>141</v>
      </c>
      <c r="AU204" s="210" t="s">
        <v>89</v>
      </c>
      <c r="AV204" s="13" t="s">
        <v>89</v>
      </c>
      <c r="AW204" s="13" t="s">
        <v>34</v>
      </c>
      <c r="AX204" s="13" t="s">
        <v>80</v>
      </c>
      <c r="AY204" s="210" t="s">
        <v>132</v>
      </c>
    </row>
    <row r="205" spans="1:65" s="14" customFormat="1" ht="11.25">
      <c r="B205" s="211"/>
      <c r="C205" s="212"/>
      <c r="D205" s="201" t="s">
        <v>141</v>
      </c>
      <c r="E205" s="213" t="s">
        <v>1</v>
      </c>
      <c r="F205" s="214" t="s">
        <v>143</v>
      </c>
      <c r="G205" s="212"/>
      <c r="H205" s="215">
        <v>644.899</v>
      </c>
      <c r="I205" s="216"/>
      <c r="J205" s="212"/>
      <c r="K205" s="212"/>
      <c r="L205" s="217"/>
      <c r="M205" s="218"/>
      <c r="N205" s="219"/>
      <c r="O205" s="219"/>
      <c r="P205" s="219"/>
      <c r="Q205" s="219"/>
      <c r="R205" s="219"/>
      <c r="S205" s="219"/>
      <c r="T205" s="220"/>
      <c r="AT205" s="221" t="s">
        <v>141</v>
      </c>
      <c r="AU205" s="221" t="s">
        <v>89</v>
      </c>
      <c r="AV205" s="14" t="s">
        <v>139</v>
      </c>
      <c r="AW205" s="14" t="s">
        <v>34</v>
      </c>
      <c r="AX205" s="14" t="s">
        <v>85</v>
      </c>
      <c r="AY205" s="221" t="s">
        <v>132</v>
      </c>
    </row>
    <row r="206" spans="1:65" s="2" customFormat="1" ht="33" customHeight="1">
      <c r="A206" s="34"/>
      <c r="B206" s="35"/>
      <c r="C206" s="186" t="s">
        <v>8</v>
      </c>
      <c r="D206" s="186" t="s">
        <v>134</v>
      </c>
      <c r="E206" s="187" t="s">
        <v>235</v>
      </c>
      <c r="F206" s="188" t="s">
        <v>236</v>
      </c>
      <c r="G206" s="189" t="s">
        <v>164</v>
      </c>
      <c r="H206" s="190">
        <v>53.28</v>
      </c>
      <c r="I206" s="191"/>
      <c r="J206" s="192">
        <f>ROUND(I206*H206,2)</f>
        <v>0</v>
      </c>
      <c r="K206" s="188" t="s">
        <v>138</v>
      </c>
      <c r="L206" s="39"/>
      <c r="M206" s="193" t="s">
        <v>1</v>
      </c>
      <c r="N206" s="194" t="s">
        <v>45</v>
      </c>
      <c r="O206" s="71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139</v>
      </c>
      <c r="AT206" s="197" t="s">
        <v>134</v>
      </c>
      <c r="AU206" s="197" t="s">
        <v>89</v>
      </c>
      <c r="AY206" s="17" t="s">
        <v>132</v>
      </c>
      <c r="BE206" s="198">
        <f>IF(N206="základní",J206,0)</f>
        <v>0</v>
      </c>
      <c r="BF206" s="198">
        <f>IF(N206="snížená",J206,0)</f>
        <v>0</v>
      </c>
      <c r="BG206" s="198">
        <f>IF(N206="zákl. přenesená",J206,0)</f>
        <v>0</v>
      </c>
      <c r="BH206" s="198">
        <f>IF(N206="sníž. přenesená",J206,0)</f>
        <v>0</v>
      </c>
      <c r="BI206" s="198">
        <f>IF(N206="nulová",J206,0)</f>
        <v>0</v>
      </c>
      <c r="BJ206" s="17" t="s">
        <v>85</v>
      </c>
      <c r="BK206" s="198">
        <f>ROUND(I206*H206,2)</f>
        <v>0</v>
      </c>
      <c r="BL206" s="17" t="s">
        <v>139</v>
      </c>
      <c r="BM206" s="197" t="s">
        <v>237</v>
      </c>
    </row>
    <row r="207" spans="1:65" s="15" customFormat="1" ht="11.25">
      <c r="B207" s="222"/>
      <c r="C207" s="223"/>
      <c r="D207" s="201" t="s">
        <v>141</v>
      </c>
      <c r="E207" s="224" t="s">
        <v>1</v>
      </c>
      <c r="F207" s="225" t="s">
        <v>238</v>
      </c>
      <c r="G207" s="223"/>
      <c r="H207" s="224" t="s">
        <v>1</v>
      </c>
      <c r="I207" s="226"/>
      <c r="J207" s="223"/>
      <c r="K207" s="223"/>
      <c r="L207" s="227"/>
      <c r="M207" s="228"/>
      <c r="N207" s="229"/>
      <c r="O207" s="229"/>
      <c r="P207" s="229"/>
      <c r="Q207" s="229"/>
      <c r="R207" s="229"/>
      <c r="S207" s="229"/>
      <c r="T207" s="230"/>
      <c r="AT207" s="231" t="s">
        <v>141</v>
      </c>
      <c r="AU207" s="231" t="s">
        <v>89</v>
      </c>
      <c r="AV207" s="15" t="s">
        <v>85</v>
      </c>
      <c r="AW207" s="15" t="s">
        <v>34</v>
      </c>
      <c r="AX207" s="15" t="s">
        <v>80</v>
      </c>
      <c r="AY207" s="231" t="s">
        <v>132</v>
      </c>
    </row>
    <row r="208" spans="1:65" s="13" customFormat="1" ht="11.25">
      <c r="B208" s="199"/>
      <c r="C208" s="200"/>
      <c r="D208" s="201" t="s">
        <v>141</v>
      </c>
      <c r="E208" s="202" t="s">
        <v>1</v>
      </c>
      <c r="F208" s="203" t="s">
        <v>239</v>
      </c>
      <c r="G208" s="200"/>
      <c r="H208" s="204">
        <v>31.68</v>
      </c>
      <c r="I208" s="205"/>
      <c r="J208" s="200"/>
      <c r="K208" s="200"/>
      <c r="L208" s="206"/>
      <c r="M208" s="207"/>
      <c r="N208" s="208"/>
      <c r="O208" s="208"/>
      <c r="P208" s="208"/>
      <c r="Q208" s="208"/>
      <c r="R208" s="208"/>
      <c r="S208" s="208"/>
      <c r="T208" s="209"/>
      <c r="AT208" s="210" t="s">
        <v>141</v>
      </c>
      <c r="AU208" s="210" t="s">
        <v>89</v>
      </c>
      <c r="AV208" s="13" t="s">
        <v>89</v>
      </c>
      <c r="AW208" s="13" t="s">
        <v>34</v>
      </c>
      <c r="AX208" s="13" t="s">
        <v>80</v>
      </c>
      <c r="AY208" s="210" t="s">
        <v>132</v>
      </c>
    </row>
    <row r="209" spans="1:65" s="15" customFormat="1" ht="11.25">
      <c r="B209" s="222"/>
      <c r="C209" s="223"/>
      <c r="D209" s="201" t="s">
        <v>141</v>
      </c>
      <c r="E209" s="224" t="s">
        <v>1</v>
      </c>
      <c r="F209" s="225" t="s">
        <v>240</v>
      </c>
      <c r="G209" s="223"/>
      <c r="H209" s="224" t="s">
        <v>1</v>
      </c>
      <c r="I209" s="226"/>
      <c r="J209" s="223"/>
      <c r="K209" s="223"/>
      <c r="L209" s="227"/>
      <c r="M209" s="228"/>
      <c r="N209" s="229"/>
      <c r="O209" s="229"/>
      <c r="P209" s="229"/>
      <c r="Q209" s="229"/>
      <c r="R209" s="229"/>
      <c r="S209" s="229"/>
      <c r="T209" s="230"/>
      <c r="AT209" s="231" t="s">
        <v>141</v>
      </c>
      <c r="AU209" s="231" t="s">
        <v>89</v>
      </c>
      <c r="AV209" s="15" t="s">
        <v>85</v>
      </c>
      <c r="AW209" s="15" t="s">
        <v>34</v>
      </c>
      <c r="AX209" s="15" t="s">
        <v>80</v>
      </c>
      <c r="AY209" s="231" t="s">
        <v>132</v>
      </c>
    </row>
    <row r="210" spans="1:65" s="13" customFormat="1" ht="11.25">
      <c r="B210" s="199"/>
      <c r="C210" s="200"/>
      <c r="D210" s="201" t="s">
        <v>141</v>
      </c>
      <c r="E210" s="202" t="s">
        <v>1</v>
      </c>
      <c r="F210" s="203" t="s">
        <v>241</v>
      </c>
      <c r="G210" s="200"/>
      <c r="H210" s="204">
        <v>21.6</v>
      </c>
      <c r="I210" s="205"/>
      <c r="J210" s="200"/>
      <c r="K210" s="200"/>
      <c r="L210" s="206"/>
      <c r="M210" s="207"/>
      <c r="N210" s="208"/>
      <c r="O210" s="208"/>
      <c r="P210" s="208"/>
      <c r="Q210" s="208"/>
      <c r="R210" s="208"/>
      <c r="S210" s="208"/>
      <c r="T210" s="209"/>
      <c r="AT210" s="210" t="s">
        <v>141</v>
      </c>
      <c r="AU210" s="210" t="s">
        <v>89</v>
      </c>
      <c r="AV210" s="13" t="s">
        <v>89</v>
      </c>
      <c r="AW210" s="13" t="s">
        <v>34</v>
      </c>
      <c r="AX210" s="13" t="s">
        <v>80</v>
      </c>
      <c r="AY210" s="210" t="s">
        <v>132</v>
      </c>
    </row>
    <row r="211" spans="1:65" s="14" customFormat="1" ht="11.25">
      <c r="B211" s="211"/>
      <c r="C211" s="212"/>
      <c r="D211" s="201" t="s">
        <v>141</v>
      </c>
      <c r="E211" s="213" t="s">
        <v>1</v>
      </c>
      <c r="F211" s="214" t="s">
        <v>143</v>
      </c>
      <c r="G211" s="212"/>
      <c r="H211" s="215">
        <v>53.28</v>
      </c>
      <c r="I211" s="216"/>
      <c r="J211" s="212"/>
      <c r="K211" s="212"/>
      <c r="L211" s="217"/>
      <c r="M211" s="218"/>
      <c r="N211" s="219"/>
      <c r="O211" s="219"/>
      <c r="P211" s="219"/>
      <c r="Q211" s="219"/>
      <c r="R211" s="219"/>
      <c r="S211" s="219"/>
      <c r="T211" s="220"/>
      <c r="AT211" s="221" t="s">
        <v>141</v>
      </c>
      <c r="AU211" s="221" t="s">
        <v>89</v>
      </c>
      <c r="AV211" s="14" t="s">
        <v>139</v>
      </c>
      <c r="AW211" s="14" t="s">
        <v>34</v>
      </c>
      <c r="AX211" s="14" t="s">
        <v>85</v>
      </c>
      <c r="AY211" s="221" t="s">
        <v>132</v>
      </c>
    </row>
    <row r="212" spans="1:65" s="2" customFormat="1" ht="24.2" customHeight="1">
      <c r="A212" s="34"/>
      <c r="B212" s="35"/>
      <c r="C212" s="186" t="s">
        <v>242</v>
      </c>
      <c r="D212" s="186" t="s">
        <v>134</v>
      </c>
      <c r="E212" s="187" t="s">
        <v>243</v>
      </c>
      <c r="F212" s="188" t="s">
        <v>244</v>
      </c>
      <c r="G212" s="189" t="s">
        <v>164</v>
      </c>
      <c r="H212" s="190">
        <v>24.608000000000001</v>
      </c>
      <c r="I212" s="191"/>
      <c r="J212" s="192">
        <f>ROUND(I212*H212,2)</f>
        <v>0</v>
      </c>
      <c r="K212" s="188" t="s">
        <v>138</v>
      </c>
      <c r="L212" s="39"/>
      <c r="M212" s="193" t="s">
        <v>1</v>
      </c>
      <c r="N212" s="194" t="s">
        <v>45</v>
      </c>
      <c r="O212" s="71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139</v>
      </c>
      <c r="AT212" s="197" t="s">
        <v>134</v>
      </c>
      <c r="AU212" s="197" t="s">
        <v>89</v>
      </c>
      <c r="AY212" s="17" t="s">
        <v>132</v>
      </c>
      <c r="BE212" s="198">
        <f>IF(N212="základní",J212,0)</f>
        <v>0</v>
      </c>
      <c r="BF212" s="198">
        <f>IF(N212="snížená",J212,0)</f>
        <v>0</v>
      </c>
      <c r="BG212" s="198">
        <f>IF(N212="zákl. přenesená",J212,0)</f>
        <v>0</v>
      </c>
      <c r="BH212" s="198">
        <f>IF(N212="sníž. přenesená",J212,0)</f>
        <v>0</v>
      </c>
      <c r="BI212" s="198">
        <f>IF(N212="nulová",J212,0)</f>
        <v>0</v>
      </c>
      <c r="BJ212" s="17" t="s">
        <v>85</v>
      </c>
      <c r="BK212" s="198">
        <f>ROUND(I212*H212,2)</f>
        <v>0</v>
      </c>
      <c r="BL212" s="17" t="s">
        <v>139</v>
      </c>
      <c r="BM212" s="197" t="s">
        <v>245</v>
      </c>
    </row>
    <row r="213" spans="1:65" s="15" customFormat="1" ht="11.25">
      <c r="B213" s="222"/>
      <c r="C213" s="223"/>
      <c r="D213" s="201" t="s">
        <v>141</v>
      </c>
      <c r="E213" s="224" t="s">
        <v>1</v>
      </c>
      <c r="F213" s="225" t="s">
        <v>207</v>
      </c>
      <c r="G213" s="223"/>
      <c r="H213" s="224" t="s">
        <v>1</v>
      </c>
      <c r="I213" s="226"/>
      <c r="J213" s="223"/>
      <c r="K213" s="223"/>
      <c r="L213" s="227"/>
      <c r="M213" s="228"/>
      <c r="N213" s="229"/>
      <c r="O213" s="229"/>
      <c r="P213" s="229"/>
      <c r="Q213" s="229"/>
      <c r="R213" s="229"/>
      <c r="S213" s="229"/>
      <c r="T213" s="230"/>
      <c r="AT213" s="231" t="s">
        <v>141</v>
      </c>
      <c r="AU213" s="231" t="s">
        <v>89</v>
      </c>
      <c r="AV213" s="15" t="s">
        <v>85</v>
      </c>
      <c r="AW213" s="15" t="s">
        <v>34</v>
      </c>
      <c r="AX213" s="15" t="s">
        <v>80</v>
      </c>
      <c r="AY213" s="231" t="s">
        <v>132</v>
      </c>
    </row>
    <row r="214" spans="1:65" s="13" customFormat="1" ht="11.25">
      <c r="B214" s="199"/>
      <c r="C214" s="200"/>
      <c r="D214" s="201" t="s">
        <v>141</v>
      </c>
      <c r="E214" s="202" t="s">
        <v>1</v>
      </c>
      <c r="F214" s="203" t="s">
        <v>208</v>
      </c>
      <c r="G214" s="200"/>
      <c r="H214" s="204">
        <v>23.4</v>
      </c>
      <c r="I214" s="205"/>
      <c r="J214" s="200"/>
      <c r="K214" s="200"/>
      <c r="L214" s="206"/>
      <c r="M214" s="207"/>
      <c r="N214" s="208"/>
      <c r="O214" s="208"/>
      <c r="P214" s="208"/>
      <c r="Q214" s="208"/>
      <c r="R214" s="208"/>
      <c r="S214" s="208"/>
      <c r="T214" s="209"/>
      <c r="AT214" s="210" t="s">
        <v>141</v>
      </c>
      <c r="AU214" s="210" t="s">
        <v>89</v>
      </c>
      <c r="AV214" s="13" t="s">
        <v>89</v>
      </c>
      <c r="AW214" s="13" t="s">
        <v>34</v>
      </c>
      <c r="AX214" s="13" t="s">
        <v>80</v>
      </c>
      <c r="AY214" s="210" t="s">
        <v>132</v>
      </c>
    </row>
    <row r="215" spans="1:65" s="15" customFormat="1" ht="11.25">
      <c r="B215" s="222"/>
      <c r="C215" s="223"/>
      <c r="D215" s="201" t="s">
        <v>141</v>
      </c>
      <c r="E215" s="224" t="s">
        <v>1</v>
      </c>
      <c r="F215" s="225" t="s">
        <v>246</v>
      </c>
      <c r="G215" s="223"/>
      <c r="H215" s="224" t="s">
        <v>1</v>
      </c>
      <c r="I215" s="226"/>
      <c r="J215" s="223"/>
      <c r="K215" s="223"/>
      <c r="L215" s="227"/>
      <c r="M215" s="228"/>
      <c r="N215" s="229"/>
      <c r="O215" s="229"/>
      <c r="P215" s="229"/>
      <c r="Q215" s="229"/>
      <c r="R215" s="229"/>
      <c r="S215" s="229"/>
      <c r="T215" s="230"/>
      <c r="AT215" s="231" t="s">
        <v>141</v>
      </c>
      <c r="AU215" s="231" t="s">
        <v>89</v>
      </c>
      <c r="AV215" s="15" t="s">
        <v>85</v>
      </c>
      <c r="AW215" s="15" t="s">
        <v>34</v>
      </c>
      <c r="AX215" s="15" t="s">
        <v>80</v>
      </c>
      <c r="AY215" s="231" t="s">
        <v>132</v>
      </c>
    </row>
    <row r="216" spans="1:65" s="13" customFormat="1" ht="11.25">
      <c r="B216" s="199"/>
      <c r="C216" s="200"/>
      <c r="D216" s="201" t="s">
        <v>141</v>
      </c>
      <c r="E216" s="202" t="s">
        <v>1</v>
      </c>
      <c r="F216" s="203" t="s">
        <v>247</v>
      </c>
      <c r="G216" s="200"/>
      <c r="H216" s="204">
        <v>1.208</v>
      </c>
      <c r="I216" s="205"/>
      <c r="J216" s="200"/>
      <c r="K216" s="200"/>
      <c r="L216" s="206"/>
      <c r="M216" s="207"/>
      <c r="N216" s="208"/>
      <c r="O216" s="208"/>
      <c r="P216" s="208"/>
      <c r="Q216" s="208"/>
      <c r="R216" s="208"/>
      <c r="S216" s="208"/>
      <c r="T216" s="209"/>
      <c r="AT216" s="210" t="s">
        <v>141</v>
      </c>
      <c r="AU216" s="210" t="s">
        <v>89</v>
      </c>
      <c r="AV216" s="13" t="s">
        <v>89</v>
      </c>
      <c r="AW216" s="13" t="s">
        <v>34</v>
      </c>
      <c r="AX216" s="13" t="s">
        <v>80</v>
      </c>
      <c r="AY216" s="210" t="s">
        <v>132</v>
      </c>
    </row>
    <row r="217" spans="1:65" s="14" customFormat="1" ht="11.25">
      <c r="B217" s="211"/>
      <c r="C217" s="212"/>
      <c r="D217" s="201" t="s">
        <v>141</v>
      </c>
      <c r="E217" s="213" t="s">
        <v>1</v>
      </c>
      <c r="F217" s="214" t="s">
        <v>143</v>
      </c>
      <c r="G217" s="212"/>
      <c r="H217" s="215">
        <v>24.607999999999997</v>
      </c>
      <c r="I217" s="216"/>
      <c r="J217" s="212"/>
      <c r="K217" s="212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141</v>
      </c>
      <c r="AU217" s="221" t="s">
        <v>89</v>
      </c>
      <c r="AV217" s="14" t="s">
        <v>139</v>
      </c>
      <c r="AW217" s="14" t="s">
        <v>34</v>
      </c>
      <c r="AX217" s="14" t="s">
        <v>85</v>
      </c>
      <c r="AY217" s="221" t="s">
        <v>132</v>
      </c>
    </row>
    <row r="218" spans="1:65" s="2" customFormat="1" ht="16.5" customHeight="1">
      <c r="A218" s="34"/>
      <c r="B218" s="35"/>
      <c r="C218" s="232" t="s">
        <v>248</v>
      </c>
      <c r="D218" s="232" t="s">
        <v>249</v>
      </c>
      <c r="E218" s="233" t="s">
        <v>250</v>
      </c>
      <c r="F218" s="234" t="s">
        <v>251</v>
      </c>
      <c r="G218" s="235" t="s">
        <v>252</v>
      </c>
      <c r="H218" s="236">
        <v>70.2</v>
      </c>
      <c r="I218" s="237"/>
      <c r="J218" s="238">
        <f>ROUND(I218*H218,2)</f>
        <v>0</v>
      </c>
      <c r="K218" s="234" t="s">
        <v>138</v>
      </c>
      <c r="L218" s="239"/>
      <c r="M218" s="240" t="s">
        <v>1</v>
      </c>
      <c r="N218" s="241" t="s">
        <v>45</v>
      </c>
      <c r="O218" s="71"/>
      <c r="P218" s="195">
        <f>O218*H218</f>
        <v>0</v>
      </c>
      <c r="Q218" s="195">
        <v>1</v>
      </c>
      <c r="R218" s="195">
        <f>Q218*H218</f>
        <v>70.2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187</v>
      </c>
      <c r="AT218" s="197" t="s">
        <v>249</v>
      </c>
      <c r="AU218" s="197" t="s">
        <v>89</v>
      </c>
      <c r="AY218" s="17" t="s">
        <v>132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7" t="s">
        <v>85</v>
      </c>
      <c r="BK218" s="198">
        <f>ROUND(I218*H218,2)</f>
        <v>0</v>
      </c>
      <c r="BL218" s="17" t="s">
        <v>139</v>
      </c>
      <c r="BM218" s="197" t="s">
        <v>253</v>
      </c>
    </row>
    <row r="219" spans="1:65" s="13" customFormat="1" ht="11.25">
      <c r="B219" s="199"/>
      <c r="C219" s="200"/>
      <c r="D219" s="201" t="s">
        <v>141</v>
      </c>
      <c r="E219" s="202" t="s">
        <v>1</v>
      </c>
      <c r="F219" s="203" t="s">
        <v>254</v>
      </c>
      <c r="G219" s="200"/>
      <c r="H219" s="204">
        <v>70.2</v>
      </c>
      <c r="I219" s="205"/>
      <c r="J219" s="200"/>
      <c r="K219" s="200"/>
      <c r="L219" s="206"/>
      <c r="M219" s="207"/>
      <c r="N219" s="208"/>
      <c r="O219" s="208"/>
      <c r="P219" s="208"/>
      <c r="Q219" s="208"/>
      <c r="R219" s="208"/>
      <c r="S219" s="208"/>
      <c r="T219" s="209"/>
      <c r="AT219" s="210" t="s">
        <v>141</v>
      </c>
      <c r="AU219" s="210" t="s">
        <v>89</v>
      </c>
      <c r="AV219" s="13" t="s">
        <v>89</v>
      </c>
      <c r="AW219" s="13" t="s">
        <v>34</v>
      </c>
      <c r="AX219" s="13" t="s">
        <v>80</v>
      </c>
      <c r="AY219" s="210" t="s">
        <v>132</v>
      </c>
    </row>
    <row r="220" spans="1:65" s="14" customFormat="1" ht="11.25">
      <c r="B220" s="211"/>
      <c r="C220" s="212"/>
      <c r="D220" s="201" t="s">
        <v>141</v>
      </c>
      <c r="E220" s="213" t="s">
        <v>1</v>
      </c>
      <c r="F220" s="214" t="s">
        <v>143</v>
      </c>
      <c r="G220" s="212"/>
      <c r="H220" s="215">
        <v>70.2</v>
      </c>
      <c r="I220" s="216"/>
      <c r="J220" s="212"/>
      <c r="K220" s="212"/>
      <c r="L220" s="217"/>
      <c r="M220" s="218"/>
      <c r="N220" s="219"/>
      <c r="O220" s="219"/>
      <c r="P220" s="219"/>
      <c r="Q220" s="219"/>
      <c r="R220" s="219"/>
      <c r="S220" s="219"/>
      <c r="T220" s="220"/>
      <c r="AT220" s="221" t="s">
        <v>141</v>
      </c>
      <c r="AU220" s="221" t="s">
        <v>89</v>
      </c>
      <c r="AV220" s="14" t="s">
        <v>139</v>
      </c>
      <c r="AW220" s="14" t="s">
        <v>34</v>
      </c>
      <c r="AX220" s="14" t="s">
        <v>85</v>
      </c>
      <c r="AY220" s="221" t="s">
        <v>132</v>
      </c>
    </row>
    <row r="221" spans="1:65" s="2" customFormat="1" ht="16.5" customHeight="1">
      <c r="A221" s="34"/>
      <c r="B221" s="35"/>
      <c r="C221" s="232" t="s">
        <v>255</v>
      </c>
      <c r="D221" s="232" t="s">
        <v>249</v>
      </c>
      <c r="E221" s="233" t="s">
        <v>256</v>
      </c>
      <c r="F221" s="234" t="s">
        <v>257</v>
      </c>
      <c r="G221" s="235" t="s">
        <v>252</v>
      </c>
      <c r="H221" s="236">
        <v>3.6240000000000001</v>
      </c>
      <c r="I221" s="237"/>
      <c r="J221" s="238">
        <f>ROUND(I221*H221,2)</f>
        <v>0</v>
      </c>
      <c r="K221" s="234" t="s">
        <v>138</v>
      </c>
      <c r="L221" s="239"/>
      <c r="M221" s="240" t="s">
        <v>1</v>
      </c>
      <c r="N221" s="241" t="s">
        <v>45</v>
      </c>
      <c r="O221" s="71"/>
      <c r="P221" s="195">
        <f>O221*H221</f>
        <v>0</v>
      </c>
      <c r="Q221" s="195">
        <v>1</v>
      </c>
      <c r="R221" s="195">
        <f>Q221*H221</f>
        <v>3.6240000000000001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187</v>
      </c>
      <c r="AT221" s="197" t="s">
        <v>249</v>
      </c>
      <c r="AU221" s="197" t="s">
        <v>89</v>
      </c>
      <c r="AY221" s="17" t="s">
        <v>132</v>
      </c>
      <c r="BE221" s="198">
        <f>IF(N221="základní",J221,0)</f>
        <v>0</v>
      </c>
      <c r="BF221" s="198">
        <f>IF(N221="snížená",J221,0)</f>
        <v>0</v>
      </c>
      <c r="BG221" s="198">
        <f>IF(N221="zákl. přenesená",J221,0)</f>
        <v>0</v>
      </c>
      <c r="BH221" s="198">
        <f>IF(N221="sníž. přenesená",J221,0)</f>
        <v>0</v>
      </c>
      <c r="BI221" s="198">
        <f>IF(N221="nulová",J221,0)</f>
        <v>0</v>
      </c>
      <c r="BJ221" s="17" t="s">
        <v>85</v>
      </c>
      <c r="BK221" s="198">
        <f>ROUND(I221*H221,2)</f>
        <v>0</v>
      </c>
      <c r="BL221" s="17" t="s">
        <v>139</v>
      </c>
      <c r="BM221" s="197" t="s">
        <v>258</v>
      </c>
    </row>
    <row r="222" spans="1:65" s="13" customFormat="1" ht="11.25">
      <c r="B222" s="199"/>
      <c r="C222" s="200"/>
      <c r="D222" s="201" t="s">
        <v>141</v>
      </c>
      <c r="E222" s="202" t="s">
        <v>1</v>
      </c>
      <c r="F222" s="203" t="s">
        <v>259</v>
      </c>
      <c r="G222" s="200"/>
      <c r="H222" s="204">
        <v>3.6240000000000001</v>
      </c>
      <c r="I222" s="205"/>
      <c r="J222" s="200"/>
      <c r="K222" s="200"/>
      <c r="L222" s="206"/>
      <c r="M222" s="207"/>
      <c r="N222" s="208"/>
      <c r="O222" s="208"/>
      <c r="P222" s="208"/>
      <c r="Q222" s="208"/>
      <c r="R222" s="208"/>
      <c r="S222" s="208"/>
      <c r="T222" s="209"/>
      <c r="AT222" s="210" t="s">
        <v>141</v>
      </c>
      <c r="AU222" s="210" t="s">
        <v>89</v>
      </c>
      <c r="AV222" s="13" t="s">
        <v>89</v>
      </c>
      <c r="AW222" s="13" t="s">
        <v>34</v>
      </c>
      <c r="AX222" s="13" t="s">
        <v>80</v>
      </c>
      <c r="AY222" s="210" t="s">
        <v>132</v>
      </c>
    </row>
    <row r="223" spans="1:65" s="14" customFormat="1" ht="11.25">
      <c r="B223" s="211"/>
      <c r="C223" s="212"/>
      <c r="D223" s="201" t="s">
        <v>141</v>
      </c>
      <c r="E223" s="213" t="s">
        <v>1</v>
      </c>
      <c r="F223" s="214" t="s">
        <v>143</v>
      </c>
      <c r="G223" s="212"/>
      <c r="H223" s="215">
        <v>3.6240000000000001</v>
      </c>
      <c r="I223" s="216"/>
      <c r="J223" s="212"/>
      <c r="K223" s="212"/>
      <c r="L223" s="217"/>
      <c r="M223" s="218"/>
      <c r="N223" s="219"/>
      <c r="O223" s="219"/>
      <c r="P223" s="219"/>
      <c r="Q223" s="219"/>
      <c r="R223" s="219"/>
      <c r="S223" s="219"/>
      <c r="T223" s="220"/>
      <c r="AT223" s="221" t="s">
        <v>141</v>
      </c>
      <c r="AU223" s="221" t="s">
        <v>89</v>
      </c>
      <c r="AV223" s="14" t="s">
        <v>139</v>
      </c>
      <c r="AW223" s="14" t="s">
        <v>34</v>
      </c>
      <c r="AX223" s="14" t="s">
        <v>85</v>
      </c>
      <c r="AY223" s="221" t="s">
        <v>132</v>
      </c>
    </row>
    <row r="224" spans="1:65" s="2" customFormat="1" ht="24.2" customHeight="1">
      <c r="A224" s="34"/>
      <c r="B224" s="35"/>
      <c r="C224" s="186" t="s">
        <v>260</v>
      </c>
      <c r="D224" s="186" t="s">
        <v>134</v>
      </c>
      <c r="E224" s="187" t="s">
        <v>261</v>
      </c>
      <c r="F224" s="188" t="s">
        <v>262</v>
      </c>
      <c r="G224" s="189" t="s">
        <v>137</v>
      </c>
      <c r="H224" s="190">
        <v>10300</v>
      </c>
      <c r="I224" s="191"/>
      <c r="J224" s="192">
        <f>ROUND(I224*H224,2)</f>
        <v>0</v>
      </c>
      <c r="K224" s="188" t="s">
        <v>1</v>
      </c>
      <c r="L224" s="39"/>
      <c r="M224" s="193" t="s">
        <v>1</v>
      </c>
      <c r="N224" s="194" t="s">
        <v>45</v>
      </c>
      <c r="O224" s="71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139</v>
      </c>
      <c r="AT224" s="197" t="s">
        <v>134</v>
      </c>
      <c r="AU224" s="197" t="s">
        <v>89</v>
      </c>
      <c r="AY224" s="17" t="s">
        <v>132</v>
      </c>
      <c r="BE224" s="198">
        <f>IF(N224="základní",J224,0)</f>
        <v>0</v>
      </c>
      <c r="BF224" s="198">
        <f>IF(N224="snížená",J224,0)</f>
        <v>0</v>
      </c>
      <c r="BG224" s="198">
        <f>IF(N224="zákl. přenesená",J224,0)</f>
        <v>0</v>
      </c>
      <c r="BH224" s="198">
        <f>IF(N224="sníž. přenesená",J224,0)</f>
        <v>0</v>
      </c>
      <c r="BI224" s="198">
        <f>IF(N224="nulová",J224,0)</f>
        <v>0</v>
      </c>
      <c r="BJ224" s="17" t="s">
        <v>85</v>
      </c>
      <c r="BK224" s="198">
        <f>ROUND(I224*H224,2)</f>
        <v>0</v>
      </c>
      <c r="BL224" s="17" t="s">
        <v>139</v>
      </c>
      <c r="BM224" s="197" t="s">
        <v>263</v>
      </c>
    </row>
    <row r="225" spans="1:65" s="2" customFormat="1" ht="48.75">
      <c r="A225" s="34"/>
      <c r="B225" s="35"/>
      <c r="C225" s="36"/>
      <c r="D225" s="201" t="s">
        <v>264</v>
      </c>
      <c r="E225" s="36"/>
      <c r="F225" s="242" t="s">
        <v>265</v>
      </c>
      <c r="G225" s="36"/>
      <c r="H225" s="36"/>
      <c r="I225" s="243"/>
      <c r="J225" s="36"/>
      <c r="K225" s="36"/>
      <c r="L225" s="39"/>
      <c r="M225" s="244"/>
      <c r="N225" s="245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264</v>
      </c>
      <c r="AU225" s="17" t="s">
        <v>89</v>
      </c>
    </row>
    <row r="226" spans="1:65" s="12" customFormat="1" ht="22.9" customHeight="1">
      <c r="B226" s="170"/>
      <c r="C226" s="171"/>
      <c r="D226" s="172" t="s">
        <v>79</v>
      </c>
      <c r="E226" s="184" t="s">
        <v>89</v>
      </c>
      <c r="F226" s="184" t="s">
        <v>266</v>
      </c>
      <c r="G226" s="171"/>
      <c r="H226" s="171"/>
      <c r="I226" s="174"/>
      <c r="J226" s="185">
        <f>BK226</f>
        <v>0</v>
      </c>
      <c r="K226" s="171"/>
      <c r="L226" s="176"/>
      <c r="M226" s="177"/>
      <c r="N226" s="178"/>
      <c r="O226" s="178"/>
      <c r="P226" s="179">
        <f>SUM(P227:P260)</f>
        <v>0</v>
      </c>
      <c r="Q226" s="178"/>
      <c r="R226" s="179">
        <f>SUM(R227:R260)</f>
        <v>274.81809143999999</v>
      </c>
      <c r="S226" s="178"/>
      <c r="T226" s="180">
        <f>SUM(T227:T260)</f>
        <v>0</v>
      </c>
      <c r="AR226" s="181" t="s">
        <v>85</v>
      </c>
      <c r="AT226" s="182" t="s">
        <v>79</v>
      </c>
      <c r="AU226" s="182" t="s">
        <v>85</v>
      </c>
      <c r="AY226" s="181" t="s">
        <v>132</v>
      </c>
      <c r="BK226" s="183">
        <f>SUM(BK227:BK260)</f>
        <v>0</v>
      </c>
    </row>
    <row r="227" spans="1:65" s="2" customFormat="1" ht="16.5" customHeight="1">
      <c r="A227" s="34"/>
      <c r="B227" s="35"/>
      <c r="C227" s="186" t="s">
        <v>267</v>
      </c>
      <c r="D227" s="186" t="s">
        <v>134</v>
      </c>
      <c r="E227" s="187" t="s">
        <v>268</v>
      </c>
      <c r="F227" s="188" t="s">
        <v>269</v>
      </c>
      <c r="G227" s="189" t="s">
        <v>270</v>
      </c>
      <c r="H227" s="190">
        <v>1</v>
      </c>
      <c r="I227" s="191"/>
      <c r="J227" s="192">
        <f>ROUND(I227*H227,2)</f>
        <v>0</v>
      </c>
      <c r="K227" s="188" t="s">
        <v>1</v>
      </c>
      <c r="L227" s="39"/>
      <c r="M227" s="193" t="s">
        <v>1</v>
      </c>
      <c r="N227" s="194" t="s">
        <v>45</v>
      </c>
      <c r="O227" s="71"/>
      <c r="P227" s="195">
        <f>O227*H227</f>
        <v>0</v>
      </c>
      <c r="Q227" s="195">
        <v>3.0550000000000001E-2</v>
      </c>
      <c r="R227" s="195">
        <f>Q227*H227</f>
        <v>3.0550000000000001E-2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139</v>
      </c>
      <c r="AT227" s="197" t="s">
        <v>134</v>
      </c>
      <c r="AU227" s="197" t="s">
        <v>89</v>
      </c>
      <c r="AY227" s="17" t="s">
        <v>132</v>
      </c>
      <c r="BE227" s="198">
        <f>IF(N227="základní",J227,0)</f>
        <v>0</v>
      </c>
      <c r="BF227" s="198">
        <f>IF(N227="snížená",J227,0)</f>
        <v>0</v>
      </c>
      <c r="BG227" s="198">
        <f>IF(N227="zákl. přenesená",J227,0)</f>
        <v>0</v>
      </c>
      <c r="BH227" s="198">
        <f>IF(N227="sníž. přenesená",J227,0)</f>
        <v>0</v>
      </c>
      <c r="BI227" s="198">
        <f>IF(N227="nulová",J227,0)</f>
        <v>0</v>
      </c>
      <c r="BJ227" s="17" t="s">
        <v>85</v>
      </c>
      <c r="BK227" s="198">
        <f>ROUND(I227*H227,2)</f>
        <v>0</v>
      </c>
      <c r="BL227" s="17" t="s">
        <v>139</v>
      </c>
      <c r="BM227" s="197" t="s">
        <v>271</v>
      </c>
    </row>
    <row r="228" spans="1:65" s="2" customFormat="1" ht="24.2" customHeight="1">
      <c r="A228" s="34"/>
      <c r="B228" s="35"/>
      <c r="C228" s="186" t="s">
        <v>7</v>
      </c>
      <c r="D228" s="186" t="s">
        <v>134</v>
      </c>
      <c r="E228" s="187" t="s">
        <v>272</v>
      </c>
      <c r="F228" s="188" t="s">
        <v>273</v>
      </c>
      <c r="G228" s="189" t="s">
        <v>164</v>
      </c>
      <c r="H228" s="190">
        <v>0.26100000000000001</v>
      </c>
      <c r="I228" s="191"/>
      <c r="J228" s="192">
        <f>ROUND(I228*H228,2)</f>
        <v>0</v>
      </c>
      <c r="K228" s="188" t="s">
        <v>138</v>
      </c>
      <c r="L228" s="39"/>
      <c r="M228" s="193" t="s">
        <v>1</v>
      </c>
      <c r="N228" s="194" t="s">
        <v>45</v>
      </c>
      <c r="O228" s="71"/>
      <c r="P228" s="195">
        <f>O228*H228</f>
        <v>0</v>
      </c>
      <c r="Q228" s="195">
        <v>2.16</v>
      </c>
      <c r="R228" s="195">
        <f>Q228*H228</f>
        <v>0.56376000000000004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139</v>
      </c>
      <c r="AT228" s="197" t="s">
        <v>134</v>
      </c>
      <c r="AU228" s="197" t="s">
        <v>89</v>
      </c>
      <c r="AY228" s="17" t="s">
        <v>132</v>
      </c>
      <c r="BE228" s="198">
        <f>IF(N228="základní",J228,0)</f>
        <v>0</v>
      </c>
      <c r="BF228" s="198">
        <f>IF(N228="snížená",J228,0)</f>
        <v>0</v>
      </c>
      <c r="BG228" s="198">
        <f>IF(N228="zákl. přenesená",J228,0)</f>
        <v>0</v>
      </c>
      <c r="BH228" s="198">
        <f>IF(N228="sníž. přenesená",J228,0)</f>
        <v>0</v>
      </c>
      <c r="BI228" s="198">
        <f>IF(N228="nulová",J228,0)</f>
        <v>0</v>
      </c>
      <c r="BJ228" s="17" t="s">
        <v>85</v>
      </c>
      <c r="BK228" s="198">
        <f>ROUND(I228*H228,2)</f>
        <v>0</v>
      </c>
      <c r="BL228" s="17" t="s">
        <v>139</v>
      </c>
      <c r="BM228" s="197" t="s">
        <v>274</v>
      </c>
    </row>
    <row r="229" spans="1:65" s="13" customFormat="1" ht="11.25">
      <c r="B229" s="199"/>
      <c r="C229" s="200"/>
      <c r="D229" s="201" t="s">
        <v>141</v>
      </c>
      <c r="E229" s="202" t="s">
        <v>1</v>
      </c>
      <c r="F229" s="203" t="s">
        <v>275</v>
      </c>
      <c r="G229" s="200"/>
      <c r="H229" s="204">
        <v>0.26100000000000001</v>
      </c>
      <c r="I229" s="205"/>
      <c r="J229" s="200"/>
      <c r="K229" s="200"/>
      <c r="L229" s="206"/>
      <c r="M229" s="207"/>
      <c r="N229" s="208"/>
      <c r="O229" s="208"/>
      <c r="P229" s="208"/>
      <c r="Q229" s="208"/>
      <c r="R229" s="208"/>
      <c r="S229" s="208"/>
      <c r="T229" s="209"/>
      <c r="AT229" s="210" t="s">
        <v>141</v>
      </c>
      <c r="AU229" s="210" t="s">
        <v>89</v>
      </c>
      <c r="AV229" s="13" t="s">
        <v>89</v>
      </c>
      <c r="AW229" s="13" t="s">
        <v>34</v>
      </c>
      <c r="AX229" s="13" t="s">
        <v>80</v>
      </c>
      <c r="AY229" s="210" t="s">
        <v>132</v>
      </c>
    </row>
    <row r="230" spans="1:65" s="14" customFormat="1" ht="11.25">
      <c r="B230" s="211"/>
      <c r="C230" s="212"/>
      <c r="D230" s="201" t="s">
        <v>141</v>
      </c>
      <c r="E230" s="213" t="s">
        <v>1</v>
      </c>
      <c r="F230" s="214" t="s">
        <v>143</v>
      </c>
      <c r="G230" s="212"/>
      <c r="H230" s="215">
        <v>0.26100000000000001</v>
      </c>
      <c r="I230" s="216"/>
      <c r="J230" s="212"/>
      <c r="K230" s="212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141</v>
      </c>
      <c r="AU230" s="221" t="s">
        <v>89</v>
      </c>
      <c r="AV230" s="14" t="s">
        <v>139</v>
      </c>
      <c r="AW230" s="14" t="s">
        <v>34</v>
      </c>
      <c r="AX230" s="14" t="s">
        <v>85</v>
      </c>
      <c r="AY230" s="221" t="s">
        <v>132</v>
      </c>
    </row>
    <row r="231" spans="1:65" s="2" customFormat="1" ht="24.2" customHeight="1">
      <c r="A231" s="34"/>
      <c r="B231" s="35"/>
      <c r="C231" s="186" t="s">
        <v>276</v>
      </c>
      <c r="D231" s="186" t="s">
        <v>134</v>
      </c>
      <c r="E231" s="187" t="s">
        <v>277</v>
      </c>
      <c r="F231" s="188" t="s">
        <v>278</v>
      </c>
      <c r="G231" s="189" t="s">
        <v>164</v>
      </c>
      <c r="H231" s="190">
        <v>5.17</v>
      </c>
      <c r="I231" s="191"/>
      <c r="J231" s="192">
        <f>ROUND(I231*H231,2)</f>
        <v>0</v>
      </c>
      <c r="K231" s="188" t="s">
        <v>138</v>
      </c>
      <c r="L231" s="39"/>
      <c r="M231" s="193" t="s">
        <v>1</v>
      </c>
      <c r="N231" s="194" t="s">
        <v>45</v>
      </c>
      <c r="O231" s="71"/>
      <c r="P231" s="195">
        <f>O231*H231</f>
        <v>0</v>
      </c>
      <c r="Q231" s="195">
        <v>1.98</v>
      </c>
      <c r="R231" s="195">
        <f>Q231*H231</f>
        <v>10.236599999999999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139</v>
      </c>
      <c r="AT231" s="197" t="s">
        <v>134</v>
      </c>
      <c r="AU231" s="197" t="s">
        <v>89</v>
      </c>
      <c r="AY231" s="17" t="s">
        <v>132</v>
      </c>
      <c r="BE231" s="198">
        <f>IF(N231="základní",J231,0)</f>
        <v>0</v>
      </c>
      <c r="BF231" s="198">
        <f>IF(N231="snížená",J231,0)</f>
        <v>0</v>
      </c>
      <c r="BG231" s="198">
        <f>IF(N231="zákl. přenesená",J231,0)</f>
        <v>0</v>
      </c>
      <c r="BH231" s="198">
        <f>IF(N231="sníž. přenesená",J231,0)</f>
        <v>0</v>
      </c>
      <c r="BI231" s="198">
        <f>IF(N231="nulová",J231,0)</f>
        <v>0</v>
      </c>
      <c r="BJ231" s="17" t="s">
        <v>85</v>
      </c>
      <c r="BK231" s="198">
        <f>ROUND(I231*H231,2)</f>
        <v>0</v>
      </c>
      <c r="BL231" s="17" t="s">
        <v>139</v>
      </c>
      <c r="BM231" s="197" t="s">
        <v>279</v>
      </c>
    </row>
    <row r="232" spans="1:65" s="15" customFormat="1" ht="11.25">
      <c r="B232" s="222"/>
      <c r="C232" s="223"/>
      <c r="D232" s="201" t="s">
        <v>141</v>
      </c>
      <c r="E232" s="224" t="s">
        <v>1</v>
      </c>
      <c r="F232" s="225" t="s">
        <v>280</v>
      </c>
      <c r="G232" s="223"/>
      <c r="H232" s="224" t="s">
        <v>1</v>
      </c>
      <c r="I232" s="226"/>
      <c r="J232" s="223"/>
      <c r="K232" s="223"/>
      <c r="L232" s="227"/>
      <c r="M232" s="228"/>
      <c r="N232" s="229"/>
      <c r="O232" s="229"/>
      <c r="P232" s="229"/>
      <c r="Q232" s="229"/>
      <c r="R232" s="229"/>
      <c r="S232" s="229"/>
      <c r="T232" s="230"/>
      <c r="AT232" s="231" t="s">
        <v>141</v>
      </c>
      <c r="AU232" s="231" t="s">
        <v>89</v>
      </c>
      <c r="AV232" s="15" t="s">
        <v>85</v>
      </c>
      <c r="AW232" s="15" t="s">
        <v>34</v>
      </c>
      <c r="AX232" s="15" t="s">
        <v>80</v>
      </c>
      <c r="AY232" s="231" t="s">
        <v>132</v>
      </c>
    </row>
    <row r="233" spans="1:65" s="13" customFormat="1" ht="11.25">
      <c r="B233" s="199"/>
      <c r="C233" s="200"/>
      <c r="D233" s="201" t="s">
        <v>141</v>
      </c>
      <c r="E233" s="202" t="s">
        <v>1</v>
      </c>
      <c r="F233" s="203" t="s">
        <v>281</v>
      </c>
      <c r="G233" s="200"/>
      <c r="H233" s="204">
        <v>5.07</v>
      </c>
      <c r="I233" s="205"/>
      <c r="J233" s="200"/>
      <c r="K233" s="200"/>
      <c r="L233" s="206"/>
      <c r="M233" s="207"/>
      <c r="N233" s="208"/>
      <c r="O233" s="208"/>
      <c r="P233" s="208"/>
      <c r="Q233" s="208"/>
      <c r="R233" s="208"/>
      <c r="S233" s="208"/>
      <c r="T233" s="209"/>
      <c r="AT233" s="210" t="s">
        <v>141</v>
      </c>
      <c r="AU233" s="210" t="s">
        <v>89</v>
      </c>
      <c r="AV233" s="13" t="s">
        <v>89</v>
      </c>
      <c r="AW233" s="13" t="s">
        <v>34</v>
      </c>
      <c r="AX233" s="13" t="s">
        <v>80</v>
      </c>
      <c r="AY233" s="210" t="s">
        <v>132</v>
      </c>
    </row>
    <row r="234" spans="1:65" s="15" customFormat="1" ht="11.25">
      <c r="B234" s="222"/>
      <c r="C234" s="223"/>
      <c r="D234" s="201" t="s">
        <v>141</v>
      </c>
      <c r="E234" s="224" t="s">
        <v>1</v>
      </c>
      <c r="F234" s="225" t="s">
        <v>282</v>
      </c>
      <c r="G234" s="223"/>
      <c r="H234" s="224" t="s">
        <v>1</v>
      </c>
      <c r="I234" s="226"/>
      <c r="J234" s="223"/>
      <c r="K234" s="223"/>
      <c r="L234" s="227"/>
      <c r="M234" s="228"/>
      <c r="N234" s="229"/>
      <c r="O234" s="229"/>
      <c r="P234" s="229"/>
      <c r="Q234" s="229"/>
      <c r="R234" s="229"/>
      <c r="S234" s="229"/>
      <c r="T234" s="230"/>
      <c r="AT234" s="231" t="s">
        <v>141</v>
      </c>
      <c r="AU234" s="231" t="s">
        <v>89</v>
      </c>
      <c r="AV234" s="15" t="s">
        <v>85</v>
      </c>
      <c r="AW234" s="15" t="s">
        <v>34</v>
      </c>
      <c r="AX234" s="15" t="s">
        <v>80</v>
      </c>
      <c r="AY234" s="231" t="s">
        <v>132</v>
      </c>
    </row>
    <row r="235" spans="1:65" s="13" customFormat="1" ht="11.25">
      <c r="B235" s="199"/>
      <c r="C235" s="200"/>
      <c r="D235" s="201" t="s">
        <v>141</v>
      </c>
      <c r="E235" s="202" t="s">
        <v>1</v>
      </c>
      <c r="F235" s="203" t="s">
        <v>283</v>
      </c>
      <c r="G235" s="200"/>
      <c r="H235" s="204">
        <v>0.1</v>
      </c>
      <c r="I235" s="205"/>
      <c r="J235" s="200"/>
      <c r="K235" s="200"/>
      <c r="L235" s="206"/>
      <c r="M235" s="207"/>
      <c r="N235" s="208"/>
      <c r="O235" s="208"/>
      <c r="P235" s="208"/>
      <c r="Q235" s="208"/>
      <c r="R235" s="208"/>
      <c r="S235" s="208"/>
      <c r="T235" s="209"/>
      <c r="AT235" s="210" t="s">
        <v>141</v>
      </c>
      <c r="AU235" s="210" t="s">
        <v>89</v>
      </c>
      <c r="AV235" s="13" t="s">
        <v>89</v>
      </c>
      <c r="AW235" s="13" t="s">
        <v>34</v>
      </c>
      <c r="AX235" s="13" t="s">
        <v>80</v>
      </c>
      <c r="AY235" s="210" t="s">
        <v>132</v>
      </c>
    </row>
    <row r="236" spans="1:65" s="14" customFormat="1" ht="11.25">
      <c r="B236" s="211"/>
      <c r="C236" s="212"/>
      <c r="D236" s="201" t="s">
        <v>141</v>
      </c>
      <c r="E236" s="213" t="s">
        <v>1</v>
      </c>
      <c r="F236" s="214" t="s">
        <v>143</v>
      </c>
      <c r="G236" s="212"/>
      <c r="H236" s="215">
        <v>5.17</v>
      </c>
      <c r="I236" s="216"/>
      <c r="J236" s="212"/>
      <c r="K236" s="212"/>
      <c r="L236" s="217"/>
      <c r="M236" s="218"/>
      <c r="N236" s="219"/>
      <c r="O236" s="219"/>
      <c r="P236" s="219"/>
      <c r="Q236" s="219"/>
      <c r="R236" s="219"/>
      <c r="S236" s="219"/>
      <c r="T236" s="220"/>
      <c r="AT236" s="221" t="s">
        <v>141</v>
      </c>
      <c r="AU236" s="221" t="s">
        <v>89</v>
      </c>
      <c r="AV236" s="14" t="s">
        <v>139</v>
      </c>
      <c r="AW236" s="14" t="s">
        <v>34</v>
      </c>
      <c r="AX236" s="14" t="s">
        <v>85</v>
      </c>
      <c r="AY236" s="221" t="s">
        <v>132</v>
      </c>
    </row>
    <row r="237" spans="1:65" s="2" customFormat="1" ht="24.2" customHeight="1">
      <c r="A237" s="34"/>
      <c r="B237" s="35"/>
      <c r="C237" s="186" t="s">
        <v>284</v>
      </c>
      <c r="D237" s="186" t="s">
        <v>134</v>
      </c>
      <c r="E237" s="187" t="s">
        <v>285</v>
      </c>
      <c r="F237" s="188" t="s">
        <v>286</v>
      </c>
      <c r="G237" s="189" t="s">
        <v>164</v>
      </c>
      <c r="H237" s="190">
        <v>5.52</v>
      </c>
      <c r="I237" s="191"/>
      <c r="J237" s="192">
        <f>ROUND(I237*H237,2)</f>
        <v>0</v>
      </c>
      <c r="K237" s="188" t="s">
        <v>138</v>
      </c>
      <c r="L237" s="39"/>
      <c r="M237" s="193" t="s">
        <v>1</v>
      </c>
      <c r="N237" s="194" t="s">
        <v>45</v>
      </c>
      <c r="O237" s="71"/>
      <c r="P237" s="195">
        <f>O237*H237</f>
        <v>0</v>
      </c>
      <c r="Q237" s="195">
        <v>1.98</v>
      </c>
      <c r="R237" s="195">
        <f>Q237*H237</f>
        <v>10.929599999999999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139</v>
      </c>
      <c r="AT237" s="197" t="s">
        <v>134</v>
      </c>
      <c r="AU237" s="197" t="s">
        <v>89</v>
      </c>
      <c r="AY237" s="17" t="s">
        <v>132</v>
      </c>
      <c r="BE237" s="198">
        <f>IF(N237="základní",J237,0)</f>
        <v>0</v>
      </c>
      <c r="BF237" s="198">
        <f>IF(N237="snížená",J237,0)</f>
        <v>0</v>
      </c>
      <c r="BG237" s="198">
        <f>IF(N237="zákl. přenesená",J237,0)</f>
        <v>0</v>
      </c>
      <c r="BH237" s="198">
        <f>IF(N237="sníž. přenesená",J237,0)</f>
        <v>0</v>
      </c>
      <c r="BI237" s="198">
        <f>IF(N237="nulová",J237,0)</f>
        <v>0</v>
      </c>
      <c r="BJ237" s="17" t="s">
        <v>85</v>
      </c>
      <c r="BK237" s="198">
        <f>ROUND(I237*H237,2)</f>
        <v>0</v>
      </c>
      <c r="BL237" s="17" t="s">
        <v>139</v>
      </c>
      <c r="BM237" s="197" t="s">
        <v>287</v>
      </c>
    </row>
    <row r="238" spans="1:65" s="15" customFormat="1" ht="11.25">
      <c r="B238" s="222"/>
      <c r="C238" s="223"/>
      <c r="D238" s="201" t="s">
        <v>141</v>
      </c>
      <c r="E238" s="224" t="s">
        <v>1</v>
      </c>
      <c r="F238" s="225" t="s">
        <v>288</v>
      </c>
      <c r="G238" s="223"/>
      <c r="H238" s="224" t="s">
        <v>1</v>
      </c>
      <c r="I238" s="226"/>
      <c r="J238" s="223"/>
      <c r="K238" s="223"/>
      <c r="L238" s="227"/>
      <c r="M238" s="228"/>
      <c r="N238" s="229"/>
      <c r="O238" s="229"/>
      <c r="P238" s="229"/>
      <c r="Q238" s="229"/>
      <c r="R238" s="229"/>
      <c r="S238" s="229"/>
      <c r="T238" s="230"/>
      <c r="AT238" s="231" t="s">
        <v>141</v>
      </c>
      <c r="AU238" s="231" t="s">
        <v>89</v>
      </c>
      <c r="AV238" s="15" t="s">
        <v>85</v>
      </c>
      <c r="AW238" s="15" t="s">
        <v>34</v>
      </c>
      <c r="AX238" s="15" t="s">
        <v>80</v>
      </c>
      <c r="AY238" s="231" t="s">
        <v>132</v>
      </c>
    </row>
    <row r="239" spans="1:65" s="13" customFormat="1" ht="11.25">
      <c r="B239" s="199"/>
      <c r="C239" s="200"/>
      <c r="D239" s="201" t="s">
        <v>141</v>
      </c>
      <c r="E239" s="202" t="s">
        <v>1</v>
      </c>
      <c r="F239" s="203" t="s">
        <v>289</v>
      </c>
      <c r="G239" s="200"/>
      <c r="H239" s="204">
        <v>5.52</v>
      </c>
      <c r="I239" s="205"/>
      <c r="J239" s="200"/>
      <c r="K239" s="200"/>
      <c r="L239" s="206"/>
      <c r="M239" s="207"/>
      <c r="N239" s="208"/>
      <c r="O239" s="208"/>
      <c r="P239" s="208"/>
      <c r="Q239" s="208"/>
      <c r="R239" s="208"/>
      <c r="S239" s="208"/>
      <c r="T239" s="209"/>
      <c r="AT239" s="210" t="s">
        <v>141</v>
      </c>
      <c r="AU239" s="210" t="s">
        <v>89</v>
      </c>
      <c r="AV239" s="13" t="s">
        <v>89</v>
      </c>
      <c r="AW239" s="13" t="s">
        <v>34</v>
      </c>
      <c r="AX239" s="13" t="s">
        <v>80</v>
      </c>
      <c r="AY239" s="210" t="s">
        <v>132</v>
      </c>
    </row>
    <row r="240" spans="1:65" s="14" customFormat="1" ht="11.25">
      <c r="B240" s="211"/>
      <c r="C240" s="212"/>
      <c r="D240" s="201" t="s">
        <v>141</v>
      </c>
      <c r="E240" s="213" t="s">
        <v>1</v>
      </c>
      <c r="F240" s="214" t="s">
        <v>143</v>
      </c>
      <c r="G240" s="212"/>
      <c r="H240" s="215">
        <v>5.52</v>
      </c>
      <c r="I240" s="216"/>
      <c r="J240" s="212"/>
      <c r="K240" s="212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141</v>
      </c>
      <c r="AU240" s="221" t="s">
        <v>89</v>
      </c>
      <c r="AV240" s="14" t="s">
        <v>139</v>
      </c>
      <c r="AW240" s="14" t="s">
        <v>34</v>
      </c>
      <c r="AX240" s="14" t="s">
        <v>85</v>
      </c>
      <c r="AY240" s="221" t="s">
        <v>132</v>
      </c>
    </row>
    <row r="241" spans="1:65" s="2" customFormat="1" ht="16.5" customHeight="1">
      <c r="A241" s="34"/>
      <c r="B241" s="35"/>
      <c r="C241" s="186" t="s">
        <v>290</v>
      </c>
      <c r="D241" s="186" t="s">
        <v>134</v>
      </c>
      <c r="E241" s="187" t="s">
        <v>291</v>
      </c>
      <c r="F241" s="188" t="s">
        <v>292</v>
      </c>
      <c r="G241" s="189" t="s">
        <v>164</v>
      </c>
      <c r="H241" s="190">
        <v>1.2929999999999999</v>
      </c>
      <c r="I241" s="191"/>
      <c r="J241" s="192">
        <f>ROUND(I241*H241,2)</f>
        <v>0</v>
      </c>
      <c r="K241" s="188" t="s">
        <v>138</v>
      </c>
      <c r="L241" s="39"/>
      <c r="M241" s="193" t="s">
        <v>1</v>
      </c>
      <c r="N241" s="194" t="s">
        <v>45</v>
      </c>
      <c r="O241" s="71"/>
      <c r="P241" s="195">
        <f>O241*H241</f>
        <v>0</v>
      </c>
      <c r="Q241" s="195">
        <v>2.3010199999999998</v>
      </c>
      <c r="R241" s="195">
        <f>Q241*H241</f>
        <v>2.9752188599999996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139</v>
      </c>
      <c r="AT241" s="197" t="s">
        <v>134</v>
      </c>
      <c r="AU241" s="197" t="s">
        <v>89</v>
      </c>
      <c r="AY241" s="17" t="s">
        <v>132</v>
      </c>
      <c r="BE241" s="198">
        <f>IF(N241="základní",J241,0)</f>
        <v>0</v>
      </c>
      <c r="BF241" s="198">
        <f>IF(N241="snížená",J241,0)</f>
        <v>0</v>
      </c>
      <c r="BG241" s="198">
        <f>IF(N241="zákl. přenesená",J241,0)</f>
        <v>0</v>
      </c>
      <c r="BH241" s="198">
        <f>IF(N241="sníž. přenesená",J241,0)</f>
        <v>0</v>
      </c>
      <c r="BI241" s="198">
        <f>IF(N241="nulová",J241,0)</f>
        <v>0</v>
      </c>
      <c r="BJ241" s="17" t="s">
        <v>85</v>
      </c>
      <c r="BK241" s="198">
        <f>ROUND(I241*H241,2)</f>
        <v>0</v>
      </c>
      <c r="BL241" s="17" t="s">
        <v>139</v>
      </c>
      <c r="BM241" s="197" t="s">
        <v>293</v>
      </c>
    </row>
    <row r="242" spans="1:65" s="15" customFormat="1" ht="11.25">
      <c r="B242" s="222"/>
      <c r="C242" s="223"/>
      <c r="D242" s="201" t="s">
        <v>141</v>
      </c>
      <c r="E242" s="224" t="s">
        <v>1</v>
      </c>
      <c r="F242" s="225" t="s">
        <v>294</v>
      </c>
      <c r="G242" s="223"/>
      <c r="H242" s="224" t="s">
        <v>1</v>
      </c>
      <c r="I242" s="226"/>
      <c r="J242" s="223"/>
      <c r="K242" s="223"/>
      <c r="L242" s="227"/>
      <c r="M242" s="228"/>
      <c r="N242" s="229"/>
      <c r="O242" s="229"/>
      <c r="P242" s="229"/>
      <c r="Q242" s="229"/>
      <c r="R242" s="229"/>
      <c r="S242" s="229"/>
      <c r="T242" s="230"/>
      <c r="AT242" s="231" t="s">
        <v>141</v>
      </c>
      <c r="AU242" s="231" t="s">
        <v>89</v>
      </c>
      <c r="AV242" s="15" t="s">
        <v>85</v>
      </c>
      <c r="AW242" s="15" t="s">
        <v>34</v>
      </c>
      <c r="AX242" s="15" t="s">
        <v>80</v>
      </c>
      <c r="AY242" s="231" t="s">
        <v>132</v>
      </c>
    </row>
    <row r="243" spans="1:65" s="13" customFormat="1" ht="11.25">
      <c r="B243" s="199"/>
      <c r="C243" s="200"/>
      <c r="D243" s="201" t="s">
        <v>141</v>
      </c>
      <c r="E243" s="202" t="s">
        <v>1</v>
      </c>
      <c r="F243" s="203" t="s">
        <v>295</v>
      </c>
      <c r="G243" s="200"/>
      <c r="H243" s="204">
        <v>1.1160000000000001</v>
      </c>
      <c r="I243" s="205"/>
      <c r="J243" s="200"/>
      <c r="K243" s="200"/>
      <c r="L243" s="206"/>
      <c r="M243" s="207"/>
      <c r="N243" s="208"/>
      <c r="O243" s="208"/>
      <c r="P243" s="208"/>
      <c r="Q243" s="208"/>
      <c r="R243" s="208"/>
      <c r="S243" s="208"/>
      <c r="T243" s="209"/>
      <c r="AT243" s="210" t="s">
        <v>141</v>
      </c>
      <c r="AU243" s="210" t="s">
        <v>89</v>
      </c>
      <c r="AV243" s="13" t="s">
        <v>89</v>
      </c>
      <c r="AW243" s="13" t="s">
        <v>34</v>
      </c>
      <c r="AX243" s="13" t="s">
        <v>80</v>
      </c>
      <c r="AY243" s="210" t="s">
        <v>132</v>
      </c>
    </row>
    <row r="244" spans="1:65" s="13" customFormat="1" ht="11.25">
      <c r="B244" s="199"/>
      <c r="C244" s="200"/>
      <c r="D244" s="201" t="s">
        <v>141</v>
      </c>
      <c r="E244" s="202" t="s">
        <v>1</v>
      </c>
      <c r="F244" s="203" t="s">
        <v>296</v>
      </c>
      <c r="G244" s="200"/>
      <c r="H244" s="204">
        <v>0.111</v>
      </c>
      <c r="I244" s="205"/>
      <c r="J244" s="200"/>
      <c r="K244" s="200"/>
      <c r="L244" s="206"/>
      <c r="M244" s="207"/>
      <c r="N244" s="208"/>
      <c r="O244" s="208"/>
      <c r="P244" s="208"/>
      <c r="Q244" s="208"/>
      <c r="R244" s="208"/>
      <c r="S244" s="208"/>
      <c r="T244" s="209"/>
      <c r="AT244" s="210" t="s">
        <v>141</v>
      </c>
      <c r="AU244" s="210" t="s">
        <v>89</v>
      </c>
      <c r="AV244" s="13" t="s">
        <v>89</v>
      </c>
      <c r="AW244" s="13" t="s">
        <v>34</v>
      </c>
      <c r="AX244" s="13" t="s">
        <v>80</v>
      </c>
      <c r="AY244" s="210" t="s">
        <v>132</v>
      </c>
    </row>
    <row r="245" spans="1:65" s="13" customFormat="1" ht="11.25">
      <c r="B245" s="199"/>
      <c r="C245" s="200"/>
      <c r="D245" s="201" t="s">
        <v>141</v>
      </c>
      <c r="E245" s="202" t="s">
        <v>1</v>
      </c>
      <c r="F245" s="203" t="s">
        <v>297</v>
      </c>
      <c r="G245" s="200"/>
      <c r="H245" s="204">
        <v>6.6000000000000003E-2</v>
      </c>
      <c r="I245" s="205"/>
      <c r="J245" s="200"/>
      <c r="K245" s="200"/>
      <c r="L245" s="206"/>
      <c r="M245" s="207"/>
      <c r="N245" s="208"/>
      <c r="O245" s="208"/>
      <c r="P245" s="208"/>
      <c r="Q245" s="208"/>
      <c r="R245" s="208"/>
      <c r="S245" s="208"/>
      <c r="T245" s="209"/>
      <c r="AT245" s="210" t="s">
        <v>141</v>
      </c>
      <c r="AU245" s="210" t="s">
        <v>89</v>
      </c>
      <c r="AV245" s="13" t="s">
        <v>89</v>
      </c>
      <c r="AW245" s="13" t="s">
        <v>34</v>
      </c>
      <c r="AX245" s="13" t="s">
        <v>80</v>
      </c>
      <c r="AY245" s="210" t="s">
        <v>132</v>
      </c>
    </row>
    <row r="246" spans="1:65" s="14" customFormat="1" ht="11.25">
      <c r="B246" s="211"/>
      <c r="C246" s="212"/>
      <c r="D246" s="201" t="s">
        <v>141</v>
      </c>
      <c r="E246" s="213" t="s">
        <v>1</v>
      </c>
      <c r="F246" s="214" t="s">
        <v>143</v>
      </c>
      <c r="G246" s="212"/>
      <c r="H246" s="215">
        <v>1.2930000000000001</v>
      </c>
      <c r="I246" s="216"/>
      <c r="J246" s="212"/>
      <c r="K246" s="212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141</v>
      </c>
      <c r="AU246" s="221" t="s">
        <v>89</v>
      </c>
      <c r="AV246" s="14" t="s">
        <v>139</v>
      </c>
      <c r="AW246" s="14" t="s">
        <v>34</v>
      </c>
      <c r="AX246" s="14" t="s">
        <v>85</v>
      </c>
      <c r="AY246" s="221" t="s">
        <v>132</v>
      </c>
    </row>
    <row r="247" spans="1:65" s="2" customFormat="1" ht="24.2" customHeight="1">
      <c r="A247" s="34"/>
      <c r="B247" s="35"/>
      <c r="C247" s="186" t="s">
        <v>298</v>
      </c>
      <c r="D247" s="186" t="s">
        <v>134</v>
      </c>
      <c r="E247" s="187" t="s">
        <v>299</v>
      </c>
      <c r="F247" s="188" t="s">
        <v>300</v>
      </c>
      <c r="G247" s="189" t="s">
        <v>164</v>
      </c>
      <c r="H247" s="190">
        <v>1.8280000000000001</v>
      </c>
      <c r="I247" s="191"/>
      <c r="J247" s="192">
        <f>ROUND(I247*H247,2)</f>
        <v>0</v>
      </c>
      <c r="K247" s="188" t="s">
        <v>138</v>
      </c>
      <c r="L247" s="39"/>
      <c r="M247" s="193" t="s">
        <v>1</v>
      </c>
      <c r="N247" s="194" t="s">
        <v>45</v>
      </c>
      <c r="O247" s="71"/>
      <c r="P247" s="195">
        <f>O247*H247</f>
        <v>0</v>
      </c>
      <c r="Q247" s="195">
        <v>2.5018699999999998</v>
      </c>
      <c r="R247" s="195">
        <f>Q247*H247</f>
        <v>4.5734183599999998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139</v>
      </c>
      <c r="AT247" s="197" t="s">
        <v>134</v>
      </c>
      <c r="AU247" s="197" t="s">
        <v>89</v>
      </c>
      <c r="AY247" s="17" t="s">
        <v>132</v>
      </c>
      <c r="BE247" s="198">
        <f>IF(N247="základní",J247,0)</f>
        <v>0</v>
      </c>
      <c r="BF247" s="198">
        <f>IF(N247="snížená",J247,0)</f>
        <v>0</v>
      </c>
      <c r="BG247" s="198">
        <f>IF(N247="zákl. přenesená",J247,0)</f>
        <v>0</v>
      </c>
      <c r="BH247" s="198">
        <f>IF(N247="sníž. přenesená",J247,0)</f>
        <v>0</v>
      </c>
      <c r="BI247" s="198">
        <f>IF(N247="nulová",J247,0)</f>
        <v>0</v>
      </c>
      <c r="BJ247" s="17" t="s">
        <v>85</v>
      </c>
      <c r="BK247" s="198">
        <f>ROUND(I247*H247,2)</f>
        <v>0</v>
      </c>
      <c r="BL247" s="17" t="s">
        <v>139</v>
      </c>
      <c r="BM247" s="197" t="s">
        <v>301</v>
      </c>
    </row>
    <row r="248" spans="1:65" s="13" customFormat="1" ht="11.25">
      <c r="B248" s="199"/>
      <c r="C248" s="200"/>
      <c r="D248" s="201" t="s">
        <v>141</v>
      </c>
      <c r="E248" s="202" t="s">
        <v>1</v>
      </c>
      <c r="F248" s="203" t="s">
        <v>302</v>
      </c>
      <c r="G248" s="200"/>
      <c r="H248" s="204">
        <v>1.8280000000000001</v>
      </c>
      <c r="I248" s="205"/>
      <c r="J248" s="200"/>
      <c r="K248" s="200"/>
      <c r="L248" s="206"/>
      <c r="M248" s="207"/>
      <c r="N248" s="208"/>
      <c r="O248" s="208"/>
      <c r="P248" s="208"/>
      <c r="Q248" s="208"/>
      <c r="R248" s="208"/>
      <c r="S248" s="208"/>
      <c r="T248" s="209"/>
      <c r="AT248" s="210" t="s">
        <v>141</v>
      </c>
      <c r="AU248" s="210" t="s">
        <v>89</v>
      </c>
      <c r="AV248" s="13" t="s">
        <v>89</v>
      </c>
      <c r="AW248" s="13" t="s">
        <v>34</v>
      </c>
      <c r="AX248" s="13" t="s">
        <v>80</v>
      </c>
      <c r="AY248" s="210" t="s">
        <v>132</v>
      </c>
    </row>
    <row r="249" spans="1:65" s="14" customFormat="1" ht="11.25">
      <c r="B249" s="211"/>
      <c r="C249" s="212"/>
      <c r="D249" s="201" t="s">
        <v>141</v>
      </c>
      <c r="E249" s="213" t="s">
        <v>1</v>
      </c>
      <c r="F249" s="214" t="s">
        <v>143</v>
      </c>
      <c r="G249" s="212"/>
      <c r="H249" s="215">
        <v>1.8280000000000001</v>
      </c>
      <c r="I249" s="216"/>
      <c r="J249" s="212"/>
      <c r="K249" s="212"/>
      <c r="L249" s="217"/>
      <c r="M249" s="218"/>
      <c r="N249" s="219"/>
      <c r="O249" s="219"/>
      <c r="P249" s="219"/>
      <c r="Q249" s="219"/>
      <c r="R249" s="219"/>
      <c r="S249" s="219"/>
      <c r="T249" s="220"/>
      <c r="AT249" s="221" t="s">
        <v>141</v>
      </c>
      <c r="AU249" s="221" t="s">
        <v>89</v>
      </c>
      <c r="AV249" s="14" t="s">
        <v>139</v>
      </c>
      <c r="AW249" s="14" t="s">
        <v>34</v>
      </c>
      <c r="AX249" s="14" t="s">
        <v>85</v>
      </c>
      <c r="AY249" s="221" t="s">
        <v>132</v>
      </c>
    </row>
    <row r="250" spans="1:65" s="2" customFormat="1" ht="16.5" customHeight="1">
      <c r="A250" s="34"/>
      <c r="B250" s="35"/>
      <c r="C250" s="186" t="s">
        <v>303</v>
      </c>
      <c r="D250" s="186" t="s">
        <v>134</v>
      </c>
      <c r="E250" s="187" t="s">
        <v>304</v>
      </c>
      <c r="F250" s="188" t="s">
        <v>305</v>
      </c>
      <c r="G250" s="189" t="s">
        <v>137</v>
      </c>
      <c r="H250" s="190">
        <v>2.48</v>
      </c>
      <c r="I250" s="191"/>
      <c r="J250" s="192">
        <f>ROUND(I250*H250,2)</f>
        <v>0</v>
      </c>
      <c r="K250" s="188" t="s">
        <v>138</v>
      </c>
      <c r="L250" s="39"/>
      <c r="M250" s="193" t="s">
        <v>1</v>
      </c>
      <c r="N250" s="194" t="s">
        <v>45</v>
      </c>
      <c r="O250" s="71"/>
      <c r="P250" s="195">
        <f>O250*H250</f>
        <v>0</v>
      </c>
      <c r="Q250" s="195">
        <v>2.6900000000000001E-3</v>
      </c>
      <c r="R250" s="195">
        <f>Q250*H250</f>
        <v>6.6712000000000004E-3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139</v>
      </c>
      <c r="AT250" s="197" t="s">
        <v>134</v>
      </c>
      <c r="AU250" s="197" t="s">
        <v>89</v>
      </c>
      <c r="AY250" s="17" t="s">
        <v>132</v>
      </c>
      <c r="BE250" s="198">
        <f>IF(N250="základní",J250,0)</f>
        <v>0</v>
      </c>
      <c r="BF250" s="198">
        <f>IF(N250="snížená",J250,0)</f>
        <v>0</v>
      </c>
      <c r="BG250" s="198">
        <f>IF(N250="zákl. přenesená",J250,0)</f>
        <v>0</v>
      </c>
      <c r="BH250" s="198">
        <f>IF(N250="sníž. přenesená",J250,0)</f>
        <v>0</v>
      </c>
      <c r="BI250" s="198">
        <f>IF(N250="nulová",J250,0)</f>
        <v>0</v>
      </c>
      <c r="BJ250" s="17" t="s">
        <v>85</v>
      </c>
      <c r="BK250" s="198">
        <f>ROUND(I250*H250,2)</f>
        <v>0</v>
      </c>
      <c r="BL250" s="17" t="s">
        <v>139</v>
      </c>
      <c r="BM250" s="197" t="s">
        <v>306</v>
      </c>
    </row>
    <row r="251" spans="1:65" s="13" customFormat="1" ht="11.25">
      <c r="B251" s="199"/>
      <c r="C251" s="200"/>
      <c r="D251" s="201" t="s">
        <v>141</v>
      </c>
      <c r="E251" s="202" t="s">
        <v>1</v>
      </c>
      <c r="F251" s="203" t="s">
        <v>307</v>
      </c>
      <c r="G251" s="200"/>
      <c r="H251" s="204">
        <v>2.48</v>
      </c>
      <c r="I251" s="205"/>
      <c r="J251" s="200"/>
      <c r="K251" s="200"/>
      <c r="L251" s="206"/>
      <c r="M251" s="207"/>
      <c r="N251" s="208"/>
      <c r="O251" s="208"/>
      <c r="P251" s="208"/>
      <c r="Q251" s="208"/>
      <c r="R251" s="208"/>
      <c r="S251" s="208"/>
      <c r="T251" s="209"/>
      <c r="AT251" s="210" t="s">
        <v>141</v>
      </c>
      <c r="AU251" s="210" t="s">
        <v>89</v>
      </c>
      <c r="AV251" s="13" t="s">
        <v>89</v>
      </c>
      <c r="AW251" s="13" t="s">
        <v>34</v>
      </c>
      <c r="AX251" s="13" t="s">
        <v>80</v>
      </c>
      <c r="AY251" s="210" t="s">
        <v>132</v>
      </c>
    </row>
    <row r="252" spans="1:65" s="14" customFormat="1" ht="11.25">
      <c r="B252" s="211"/>
      <c r="C252" s="212"/>
      <c r="D252" s="201" t="s">
        <v>141</v>
      </c>
      <c r="E252" s="213" t="s">
        <v>1</v>
      </c>
      <c r="F252" s="214" t="s">
        <v>143</v>
      </c>
      <c r="G252" s="212"/>
      <c r="H252" s="215">
        <v>2.48</v>
      </c>
      <c r="I252" s="216"/>
      <c r="J252" s="212"/>
      <c r="K252" s="212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141</v>
      </c>
      <c r="AU252" s="221" t="s">
        <v>89</v>
      </c>
      <c r="AV252" s="14" t="s">
        <v>139</v>
      </c>
      <c r="AW252" s="14" t="s">
        <v>34</v>
      </c>
      <c r="AX252" s="14" t="s">
        <v>85</v>
      </c>
      <c r="AY252" s="221" t="s">
        <v>132</v>
      </c>
    </row>
    <row r="253" spans="1:65" s="2" customFormat="1" ht="16.5" customHeight="1">
      <c r="A253" s="34"/>
      <c r="B253" s="35"/>
      <c r="C253" s="186" t="s">
        <v>308</v>
      </c>
      <c r="D253" s="186" t="s">
        <v>134</v>
      </c>
      <c r="E253" s="187" t="s">
        <v>309</v>
      </c>
      <c r="F253" s="188" t="s">
        <v>310</v>
      </c>
      <c r="G253" s="189" t="s">
        <v>137</v>
      </c>
      <c r="H253" s="190">
        <v>2.48</v>
      </c>
      <c r="I253" s="191"/>
      <c r="J253" s="192">
        <f>ROUND(I253*H253,2)</f>
        <v>0</v>
      </c>
      <c r="K253" s="188" t="s">
        <v>138</v>
      </c>
      <c r="L253" s="39"/>
      <c r="M253" s="193" t="s">
        <v>1</v>
      </c>
      <c r="N253" s="194" t="s">
        <v>45</v>
      </c>
      <c r="O253" s="71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139</v>
      </c>
      <c r="AT253" s="197" t="s">
        <v>134</v>
      </c>
      <c r="AU253" s="197" t="s">
        <v>89</v>
      </c>
      <c r="AY253" s="17" t="s">
        <v>132</v>
      </c>
      <c r="BE253" s="198">
        <f>IF(N253="základní",J253,0)</f>
        <v>0</v>
      </c>
      <c r="BF253" s="198">
        <f>IF(N253="snížená",J253,0)</f>
        <v>0</v>
      </c>
      <c r="BG253" s="198">
        <f>IF(N253="zákl. přenesená",J253,0)</f>
        <v>0</v>
      </c>
      <c r="BH253" s="198">
        <f>IF(N253="sníž. přenesená",J253,0)</f>
        <v>0</v>
      </c>
      <c r="BI253" s="198">
        <f>IF(N253="nulová",J253,0)</f>
        <v>0</v>
      </c>
      <c r="BJ253" s="17" t="s">
        <v>85</v>
      </c>
      <c r="BK253" s="198">
        <f>ROUND(I253*H253,2)</f>
        <v>0</v>
      </c>
      <c r="BL253" s="17" t="s">
        <v>139</v>
      </c>
      <c r="BM253" s="197" t="s">
        <v>311</v>
      </c>
    </row>
    <row r="254" spans="1:65" s="2" customFormat="1" ht="21.75" customHeight="1">
      <c r="A254" s="34"/>
      <c r="B254" s="35"/>
      <c r="C254" s="186" t="s">
        <v>312</v>
      </c>
      <c r="D254" s="186" t="s">
        <v>134</v>
      </c>
      <c r="E254" s="187" t="s">
        <v>313</v>
      </c>
      <c r="F254" s="188" t="s">
        <v>314</v>
      </c>
      <c r="G254" s="189" t="s">
        <v>252</v>
      </c>
      <c r="H254" s="190">
        <v>2.1000000000000001E-2</v>
      </c>
      <c r="I254" s="191"/>
      <c r="J254" s="192">
        <f>ROUND(I254*H254,2)</f>
        <v>0</v>
      </c>
      <c r="K254" s="188" t="s">
        <v>138</v>
      </c>
      <c r="L254" s="39"/>
      <c r="M254" s="193" t="s">
        <v>1</v>
      </c>
      <c r="N254" s="194" t="s">
        <v>45</v>
      </c>
      <c r="O254" s="71"/>
      <c r="P254" s="195">
        <f>O254*H254</f>
        <v>0</v>
      </c>
      <c r="Q254" s="195">
        <v>1.0606199999999999</v>
      </c>
      <c r="R254" s="195">
        <f>Q254*H254</f>
        <v>2.2273019999999998E-2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139</v>
      </c>
      <c r="AT254" s="197" t="s">
        <v>134</v>
      </c>
      <c r="AU254" s="197" t="s">
        <v>89</v>
      </c>
      <c r="AY254" s="17" t="s">
        <v>132</v>
      </c>
      <c r="BE254" s="198">
        <f>IF(N254="základní",J254,0)</f>
        <v>0</v>
      </c>
      <c r="BF254" s="198">
        <f>IF(N254="snížená",J254,0)</f>
        <v>0</v>
      </c>
      <c r="BG254" s="198">
        <f>IF(N254="zákl. přenesená",J254,0)</f>
        <v>0</v>
      </c>
      <c r="BH254" s="198">
        <f>IF(N254="sníž. přenesená",J254,0)</f>
        <v>0</v>
      </c>
      <c r="BI254" s="198">
        <f>IF(N254="nulová",J254,0)</f>
        <v>0</v>
      </c>
      <c r="BJ254" s="17" t="s">
        <v>85</v>
      </c>
      <c r="BK254" s="198">
        <f>ROUND(I254*H254,2)</f>
        <v>0</v>
      </c>
      <c r="BL254" s="17" t="s">
        <v>139</v>
      </c>
      <c r="BM254" s="197" t="s">
        <v>315</v>
      </c>
    </row>
    <row r="255" spans="1:65" s="13" customFormat="1" ht="11.25">
      <c r="B255" s="199"/>
      <c r="C255" s="200"/>
      <c r="D255" s="201" t="s">
        <v>141</v>
      </c>
      <c r="E255" s="202" t="s">
        <v>1</v>
      </c>
      <c r="F255" s="203" t="s">
        <v>316</v>
      </c>
      <c r="G255" s="200"/>
      <c r="H255" s="204">
        <v>2.1000000000000001E-2</v>
      </c>
      <c r="I255" s="205"/>
      <c r="J255" s="200"/>
      <c r="K255" s="200"/>
      <c r="L255" s="206"/>
      <c r="M255" s="207"/>
      <c r="N255" s="208"/>
      <c r="O255" s="208"/>
      <c r="P255" s="208"/>
      <c r="Q255" s="208"/>
      <c r="R255" s="208"/>
      <c r="S255" s="208"/>
      <c r="T255" s="209"/>
      <c r="AT255" s="210" t="s">
        <v>141</v>
      </c>
      <c r="AU255" s="210" t="s">
        <v>89</v>
      </c>
      <c r="AV255" s="13" t="s">
        <v>89</v>
      </c>
      <c r="AW255" s="13" t="s">
        <v>34</v>
      </c>
      <c r="AX255" s="13" t="s">
        <v>80</v>
      </c>
      <c r="AY255" s="210" t="s">
        <v>132</v>
      </c>
    </row>
    <row r="256" spans="1:65" s="14" customFormat="1" ht="11.25">
      <c r="B256" s="211"/>
      <c r="C256" s="212"/>
      <c r="D256" s="201" t="s">
        <v>141</v>
      </c>
      <c r="E256" s="213" t="s">
        <v>1</v>
      </c>
      <c r="F256" s="214" t="s">
        <v>143</v>
      </c>
      <c r="G256" s="212"/>
      <c r="H256" s="215">
        <v>2.1000000000000001E-2</v>
      </c>
      <c r="I256" s="216"/>
      <c r="J256" s="212"/>
      <c r="K256" s="212"/>
      <c r="L256" s="217"/>
      <c r="M256" s="218"/>
      <c r="N256" s="219"/>
      <c r="O256" s="219"/>
      <c r="P256" s="219"/>
      <c r="Q256" s="219"/>
      <c r="R256" s="219"/>
      <c r="S256" s="219"/>
      <c r="T256" s="220"/>
      <c r="AT256" s="221" t="s">
        <v>141</v>
      </c>
      <c r="AU256" s="221" t="s">
        <v>89</v>
      </c>
      <c r="AV256" s="14" t="s">
        <v>139</v>
      </c>
      <c r="AW256" s="14" t="s">
        <v>34</v>
      </c>
      <c r="AX256" s="14" t="s">
        <v>85</v>
      </c>
      <c r="AY256" s="221" t="s">
        <v>132</v>
      </c>
    </row>
    <row r="257" spans="1:65" s="2" customFormat="1" ht="24.2" customHeight="1">
      <c r="A257" s="34"/>
      <c r="B257" s="35"/>
      <c r="C257" s="186" t="s">
        <v>317</v>
      </c>
      <c r="D257" s="186" t="s">
        <v>134</v>
      </c>
      <c r="E257" s="187" t="s">
        <v>318</v>
      </c>
      <c r="F257" s="188" t="s">
        <v>319</v>
      </c>
      <c r="G257" s="189" t="s">
        <v>137</v>
      </c>
      <c r="H257" s="190">
        <v>510</v>
      </c>
      <c r="I257" s="191"/>
      <c r="J257" s="192">
        <f>ROUND(I257*H257,2)</f>
        <v>0</v>
      </c>
      <c r="K257" s="188" t="s">
        <v>138</v>
      </c>
      <c r="L257" s="39"/>
      <c r="M257" s="193" t="s">
        <v>1</v>
      </c>
      <c r="N257" s="194" t="s">
        <v>45</v>
      </c>
      <c r="O257" s="71"/>
      <c r="P257" s="195">
        <f>O257*H257</f>
        <v>0</v>
      </c>
      <c r="Q257" s="195">
        <v>0.108</v>
      </c>
      <c r="R257" s="195">
        <f>Q257*H257</f>
        <v>55.08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139</v>
      </c>
      <c r="AT257" s="197" t="s">
        <v>134</v>
      </c>
      <c r="AU257" s="197" t="s">
        <v>89</v>
      </c>
      <c r="AY257" s="17" t="s">
        <v>132</v>
      </c>
      <c r="BE257" s="198">
        <f>IF(N257="základní",J257,0)</f>
        <v>0</v>
      </c>
      <c r="BF257" s="198">
        <f>IF(N257="snížená",J257,0)</f>
        <v>0</v>
      </c>
      <c r="BG257" s="198">
        <f>IF(N257="zákl. přenesená",J257,0)</f>
        <v>0</v>
      </c>
      <c r="BH257" s="198">
        <f>IF(N257="sníž. přenesená",J257,0)</f>
        <v>0</v>
      </c>
      <c r="BI257" s="198">
        <f>IF(N257="nulová",J257,0)</f>
        <v>0</v>
      </c>
      <c r="BJ257" s="17" t="s">
        <v>85</v>
      </c>
      <c r="BK257" s="198">
        <f>ROUND(I257*H257,2)</f>
        <v>0</v>
      </c>
      <c r="BL257" s="17" t="s">
        <v>139</v>
      </c>
      <c r="BM257" s="197" t="s">
        <v>320</v>
      </c>
    </row>
    <row r="258" spans="1:65" s="13" customFormat="1" ht="11.25">
      <c r="B258" s="199"/>
      <c r="C258" s="200"/>
      <c r="D258" s="201" t="s">
        <v>141</v>
      </c>
      <c r="E258" s="202" t="s">
        <v>1</v>
      </c>
      <c r="F258" s="203" t="s">
        <v>155</v>
      </c>
      <c r="G258" s="200"/>
      <c r="H258" s="204">
        <v>510</v>
      </c>
      <c r="I258" s="205"/>
      <c r="J258" s="200"/>
      <c r="K258" s="200"/>
      <c r="L258" s="206"/>
      <c r="M258" s="207"/>
      <c r="N258" s="208"/>
      <c r="O258" s="208"/>
      <c r="P258" s="208"/>
      <c r="Q258" s="208"/>
      <c r="R258" s="208"/>
      <c r="S258" s="208"/>
      <c r="T258" s="209"/>
      <c r="AT258" s="210" t="s">
        <v>141</v>
      </c>
      <c r="AU258" s="210" t="s">
        <v>89</v>
      </c>
      <c r="AV258" s="13" t="s">
        <v>89</v>
      </c>
      <c r="AW258" s="13" t="s">
        <v>34</v>
      </c>
      <c r="AX258" s="13" t="s">
        <v>80</v>
      </c>
      <c r="AY258" s="210" t="s">
        <v>132</v>
      </c>
    </row>
    <row r="259" spans="1:65" s="14" customFormat="1" ht="11.25">
      <c r="B259" s="211"/>
      <c r="C259" s="212"/>
      <c r="D259" s="201" t="s">
        <v>141</v>
      </c>
      <c r="E259" s="213" t="s">
        <v>1</v>
      </c>
      <c r="F259" s="214" t="s">
        <v>143</v>
      </c>
      <c r="G259" s="212"/>
      <c r="H259" s="215">
        <v>510</v>
      </c>
      <c r="I259" s="216"/>
      <c r="J259" s="212"/>
      <c r="K259" s="212"/>
      <c r="L259" s="217"/>
      <c r="M259" s="218"/>
      <c r="N259" s="219"/>
      <c r="O259" s="219"/>
      <c r="P259" s="219"/>
      <c r="Q259" s="219"/>
      <c r="R259" s="219"/>
      <c r="S259" s="219"/>
      <c r="T259" s="220"/>
      <c r="AT259" s="221" t="s">
        <v>141</v>
      </c>
      <c r="AU259" s="221" t="s">
        <v>89</v>
      </c>
      <c r="AV259" s="14" t="s">
        <v>139</v>
      </c>
      <c r="AW259" s="14" t="s">
        <v>34</v>
      </c>
      <c r="AX259" s="14" t="s">
        <v>85</v>
      </c>
      <c r="AY259" s="221" t="s">
        <v>132</v>
      </c>
    </row>
    <row r="260" spans="1:65" s="2" customFormat="1" ht="16.5" customHeight="1">
      <c r="A260" s="34"/>
      <c r="B260" s="35"/>
      <c r="C260" s="232" t="s">
        <v>321</v>
      </c>
      <c r="D260" s="232" t="s">
        <v>249</v>
      </c>
      <c r="E260" s="233" t="s">
        <v>322</v>
      </c>
      <c r="F260" s="234" t="s">
        <v>323</v>
      </c>
      <c r="G260" s="235" t="s">
        <v>150</v>
      </c>
      <c r="H260" s="236">
        <v>170</v>
      </c>
      <c r="I260" s="237"/>
      <c r="J260" s="238">
        <f>ROUND(I260*H260,2)</f>
        <v>0</v>
      </c>
      <c r="K260" s="234" t="s">
        <v>138</v>
      </c>
      <c r="L260" s="239"/>
      <c r="M260" s="240" t="s">
        <v>1</v>
      </c>
      <c r="N260" s="241" t="s">
        <v>45</v>
      </c>
      <c r="O260" s="71"/>
      <c r="P260" s="195">
        <f>O260*H260</f>
        <v>0</v>
      </c>
      <c r="Q260" s="195">
        <v>1.1200000000000001</v>
      </c>
      <c r="R260" s="195">
        <f>Q260*H260</f>
        <v>190.4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187</v>
      </c>
      <c r="AT260" s="197" t="s">
        <v>249</v>
      </c>
      <c r="AU260" s="197" t="s">
        <v>89</v>
      </c>
      <c r="AY260" s="17" t="s">
        <v>132</v>
      </c>
      <c r="BE260" s="198">
        <f>IF(N260="základní",J260,0)</f>
        <v>0</v>
      </c>
      <c r="BF260" s="198">
        <f>IF(N260="snížená",J260,0)</f>
        <v>0</v>
      </c>
      <c r="BG260" s="198">
        <f>IF(N260="zákl. přenesená",J260,0)</f>
        <v>0</v>
      </c>
      <c r="BH260" s="198">
        <f>IF(N260="sníž. přenesená",J260,0)</f>
        <v>0</v>
      </c>
      <c r="BI260" s="198">
        <f>IF(N260="nulová",J260,0)</f>
        <v>0</v>
      </c>
      <c r="BJ260" s="17" t="s">
        <v>85</v>
      </c>
      <c r="BK260" s="198">
        <f>ROUND(I260*H260,2)</f>
        <v>0</v>
      </c>
      <c r="BL260" s="17" t="s">
        <v>139</v>
      </c>
      <c r="BM260" s="197" t="s">
        <v>324</v>
      </c>
    </row>
    <row r="261" spans="1:65" s="12" customFormat="1" ht="22.9" customHeight="1">
      <c r="B261" s="170"/>
      <c r="C261" s="171"/>
      <c r="D261" s="172" t="s">
        <v>79</v>
      </c>
      <c r="E261" s="184" t="s">
        <v>92</v>
      </c>
      <c r="F261" s="184" t="s">
        <v>325</v>
      </c>
      <c r="G261" s="171"/>
      <c r="H261" s="171"/>
      <c r="I261" s="174"/>
      <c r="J261" s="185">
        <f>BK261</f>
        <v>0</v>
      </c>
      <c r="K261" s="171"/>
      <c r="L261" s="176"/>
      <c r="M261" s="177"/>
      <c r="N261" s="178"/>
      <c r="O261" s="178"/>
      <c r="P261" s="179">
        <f>SUM(P262:P313)</f>
        <v>0</v>
      </c>
      <c r="Q261" s="178"/>
      <c r="R261" s="179">
        <f>SUM(R262:R313)</f>
        <v>147.65663393</v>
      </c>
      <c r="S261" s="178"/>
      <c r="T261" s="180">
        <f>SUM(T262:T313)</f>
        <v>0</v>
      </c>
      <c r="AR261" s="181" t="s">
        <v>85</v>
      </c>
      <c r="AT261" s="182" t="s">
        <v>79</v>
      </c>
      <c r="AU261" s="182" t="s">
        <v>85</v>
      </c>
      <c r="AY261" s="181" t="s">
        <v>132</v>
      </c>
      <c r="BK261" s="183">
        <f>SUM(BK262:BK313)</f>
        <v>0</v>
      </c>
    </row>
    <row r="262" spans="1:65" s="2" customFormat="1" ht="21.75" customHeight="1">
      <c r="A262" s="34"/>
      <c r="B262" s="35"/>
      <c r="C262" s="186" t="s">
        <v>326</v>
      </c>
      <c r="D262" s="186" t="s">
        <v>134</v>
      </c>
      <c r="E262" s="187" t="s">
        <v>327</v>
      </c>
      <c r="F262" s="188" t="s">
        <v>328</v>
      </c>
      <c r="G262" s="189" t="s">
        <v>164</v>
      </c>
      <c r="H262" s="190">
        <v>2.911</v>
      </c>
      <c r="I262" s="191"/>
      <c r="J262" s="192">
        <f>ROUND(I262*H262,2)</f>
        <v>0</v>
      </c>
      <c r="K262" s="188" t="s">
        <v>1</v>
      </c>
      <c r="L262" s="39"/>
      <c r="M262" s="193" t="s">
        <v>1</v>
      </c>
      <c r="N262" s="194" t="s">
        <v>45</v>
      </c>
      <c r="O262" s="71"/>
      <c r="P262" s="195">
        <f>O262*H262</f>
        <v>0</v>
      </c>
      <c r="Q262" s="195">
        <v>2.45329</v>
      </c>
      <c r="R262" s="195">
        <f>Q262*H262</f>
        <v>7.1415271899999997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139</v>
      </c>
      <c r="AT262" s="197" t="s">
        <v>134</v>
      </c>
      <c r="AU262" s="197" t="s">
        <v>89</v>
      </c>
      <c r="AY262" s="17" t="s">
        <v>132</v>
      </c>
      <c r="BE262" s="198">
        <f>IF(N262="základní",J262,0)</f>
        <v>0</v>
      </c>
      <c r="BF262" s="198">
        <f>IF(N262="snížená",J262,0)</f>
        <v>0</v>
      </c>
      <c r="BG262" s="198">
        <f>IF(N262="zákl. přenesená",J262,0)</f>
        <v>0</v>
      </c>
      <c r="BH262" s="198">
        <f>IF(N262="sníž. přenesená",J262,0)</f>
        <v>0</v>
      </c>
      <c r="BI262" s="198">
        <f>IF(N262="nulová",J262,0)</f>
        <v>0</v>
      </c>
      <c r="BJ262" s="17" t="s">
        <v>85</v>
      </c>
      <c r="BK262" s="198">
        <f>ROUND(I262*H262,2)</f>
        <v>0</v>
      </c>
      <c r="BL262" s="17" t="s">
        <v>139</v>
      </c>
      <c r="BM262" s="197" t="s">
        <v>329</v>
      </c>
    </row>
    <row r="263" spans="1:65" s="2" customFormat="1" ht="29.25">
      <c r="A263" s="34"/>
      <c r="B263" s="35"/>
      <c r="C263" s="36"/>
      <c r="D263" s="201" t="s">
        <v>264</v>
      </c>
      <c r="E263" s="36"/>
      <c r="F263" s="242" t="s">
        <v>330</v>
      </c>
      <c r="G263" s="36"/>
      <c r="H263" s="36"/>
      <c r="I263" s="243"/>
      <c r="J263" s="36"/>
      <c r="K263" s="36"/>
      <c r="L263" s="39"/>
      <c r="M263" s="244"/>
      <c r="N263" s="245"/>
      <c r="O263" s="71"/>
      <c r="P263" s="71"/>
      <c r="Q263" s="71"/>
      <c r="R263" s="71"/>
      <c r="S263" s="71"/>
      <c r="T263" s="72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7" t="s">
        <v>264</v>
      </c>
      <c r="AU263" s="17" t="s">
        <v>89</v>
      </c>
    </row>
    <row r="264" spans="1:65" s="13" customFormat="1" ht="22.5">
      <c r="B264" s="199"/>
      <c r="C264" s="200"/>
      <c r="D264" s="201" t="s">
        <v>141</v>
      </c>
      <c r="E264" s="202" t="s">
        <v>1</v>
      </c>
      <c r="F264" s="203" t="s">
        <v>331</v>
      </c>
      <c r="G264" s="200"/>
      <c r="H264" s="204">
        <v>2.911</v>
      </c>
      <c r="I264" s="205"/>
      <c r="J264" s="200"/>
      <c r="K264" s="200"/>
      <c r="L264" s="206"/>
      <c r="M264" s="207"/>
      <c r="N264" s="208"/>
      <c r="O264" s="208"/>
      <c r="P264" s="208"/>
      <c r="Q264" s="208"/>
      <c r="R264" s="208"/>
      <c r="S264" s="208"/>
      <c r="T264" s="209"/>
      <c r="AT264" s="210" t="s">
        <v>141</v>
      </c>
      <c r="AU264" s="210" t="s">
        <v>89</v>
      </c>
      <c r="AV264" s="13" t="s">
        <v>89</v>
      </c>
      <c r="AW264" s="13" t="s">
        <v>34</v>
      </c>
      <c r="AX264" s="13" t="s">
        <v>80</v>
      </c>
      <c r="AY264" s="210" t="s">
        <v>132</v>
      </c>
    </row>
    <row r="265" spans="1:65" s="14" customFormat="1" ht="11.25">
      <c r="B265" s="211"/>
      <c r="C265" s="212"/>
      <c r="D265" s="201" t="s">
        <v>141</v>
      </c>
      <c r="E265" s="213" t="s">
        <v>1</v>
      </c>
      <c r="F265" s="214" t="s">
        <v>143</v>
      </c>
      <c r="G265" s="212"/>
      <c r="H265" s="215">
        <v>2.911</v>
      </c>
      <c r="I265" s="216"/>
      <c r="J265" s="212"/>
      <c r="K265" s="212"/>
      <c r="L265" s="217"/>
      <c r="M265" s="218"/>
      <c r="N265" s="219"/>
      <c r="O265" s="219"/>
      <c r="P265" s="219"/>
      <c r="Q265" s="219"/>
      <c r="R265" s="219"/>
      <c r="S265" s="219"/>
      <c r="T265" s="220"/>
      <c r="AT265" s="221" t="s">
        <v>141</v>
      </c>
      <c r="AU265" s="221" t="s">
        <v>89</v>
      </c>
      <c r="AV265" s="14" t="s">
        <v>139</v>
      </c>
      <c r="AW265" s="14" t="s">
        <v>34</v>
      </c>
      <c r="AX265" s="14" t="s">
        <v>85</v>
      </c>
      <c r="AY265" s="221" t="s">
        <v>132</v>
      </c>
    </row>
    <row r="266" spans="1:65" s="2" customFormat="1" ht="24.2" customHeight="1">
      <c r="A266" s="34"/>
      <c r="B266" s="35"/>
      <c r="C266" s="186" t="s">
        <v>332</v>
      </c>
      <c r="D266" s="186" t="s">
        <v>134</v>
      </c>
      <c r="E266" s="187" t="s">
        <v>333</v>
      </c>
      <c r="F266" s="188" t="s">
        <v>334</v>
      </c>
      <c r="G266" s="189" t="s">
        <v>137</v>
      </c>
      <c r="H266" s="190">
        <v>8.7010000000000005</v>
      </c>
      <c r="I266" s="191"/>
      <c r="J266" s="192">
        <f>ROUND(I266*H266,2)</f>
        <v>0</v>
      </c>
      <c r="K266" s="188" t="s">
        <v>138</v>
      </c>
      <c r="L266" s="39"/>
      <c r="M266" s="193" t="s">
        <v>1</v>
      </c>
      <c r="N266" s="194" t="s">
        <v>45</v>
      </c>
      <c r="O266" s="71"/>
      <c r="P266" s="195">
        <f>O266*H266</f>
        <v>0</v>
      </c>
      <c r="Q266" s="195">
        <v>3.46E-3</v>
      </c>
      <c r="R266" s="195">
        <f>Q266*H266</f>
        <v>3.0105460000000001E-2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139</v>
      </c>
      <c r="AT266" s="197" t="s">
        <v>134</v>
      </c>
      <c r="AU266" s="197" t="s">
        <v>89</v>
      </c>
      <c r="AY266" s="17" t="s">
        <v>132</v>
      </c>
      <c r="BE266" s="198">
        <f>IF(N266="základní",J266,0)</f>
        <v>0</v>
      </c>
      <c r="BF266" s="198">
        <f>IF(N266="snížená",J266,0)</f>
        <v>0</v>
      </c>
      <c r="BG266" s="198">
        <f>IF(N266="zákl. přenesená",J266,0)</f>
        <v>0</v>
      </c>
      <c r="BH266" s="198">
        <f>IF(N266="sníž. přenesená",J266,0)</f>
        <v>0</v>
      </c>
      <c r="BI266" s="198">
        <f>IF(N266="nulová",J266,0)</f>
        <v>0</v>
      </c>
      <c r="BJ266" s="17" t="s">
        <v>85</v>
      </c>
      <c r="BK266" s="198">
        <f>ROUND(I266*H266,2)</f>
        <v>0</v>
      </c>
      <c r="BL266" s="17" t="s">
        <v>139</v>
      </c>
      <c r="BM266" s="197" t="s">
        <v>335</v>
      </c>
    </row>
    <row r="267" spans="1:65" s="13" customFormat="1" ht="11.25">
      <c r="B267" s="199"/>
      <c r="C267" s="200"/>
      <c r="D267" s="201" t="s">
        <v>141</v>
      </c>
      <c r="E267" s="202" t="s">
        <v>1</v>
      </c>
      <c r="F267" s="203" t="s">
        <v>336</v>
      </c>
      <c r="G267" s="200"/>
      <c r="H267" s="204">
        <v>5.2930000000000001</v>
      </c>
      <c r="I267" s="205"/>
      <c r="J267" s="200"/>
      <c r="K267" s="200"/>
      <c r="L267" s="206"/>
      <c r="M267" s="207"/>
      <c r="N267" s="208"/>
      <c r="O267" s="208"/>
      <c r="P267" s="208"/>
      <c r="Q267" s="208"/>
      <c r="R267" s="208"/>
      <c r="S267" s="208"/>
      <c r="T267" s="209"/>
      <c r="AT267" s="210" t="s">
        <v>141</v>
      </c>
      <c r="AU267" s="210" t="s">
        <v>89</v>
      </c>
      <c r="AV267" s="13" t="s">
        <v>89</v>
      </c>
      <c r="AW267" s="13" t="s">
        <v>34</v>
      </c>
      <c r="AX267" s="13" t="s">
        <v>80</v>
      </c>
      <c r="AY267" s="210" t="s">
        <v>132</v>
      </c>
    </row>
    <row r="268" spans="1:65" s="13" customFormat="1" ht="11.25">
      <c r="B268" s="199"/>
      <c r="C268" s="200"/>
      <c r="D268" s="201" t="s">
        <v>141</v>
      </c>
      <c r="E268" s="202" t="s">
        <v>1</v>
      </c>
      <c r="F268" s="203" t="s">
        <v>337</v>
      </c>
      <c r="G268" s="200"/>
      <c r="H268" s="204">
        <v>3.4079999999999999</v>
      </c>
      <c r="I268" s="205"/>
      <c r="J268" s="200"/>
      <c r="K268" s="200"/>
      <c r="L268" s="206"/>
      <c r="M268" s="207"/>
      <c r="N268" s="208"/>
      <c r="O268" s="208"/>
      <c r="P268" s="208"/>
      <c r="Q268" s="208"/>
      <c r="R268" s="208"/>
      <c r="S268" s="208"/>
      <c r="T268" s="209"/>
      <c r="AT268" s="210" t="s">
        <v>141</v>
      </c>
      <c r="AU268" s="210" t="s">
        <v>89</v>
      </c>
      <c r="AV268" s="13" t="s">
        <v>89</v>
      </c>
      <c r="AW268" s="13" t="s">
        <v>34</v>
      </c>
      <c r="AX268" s="13" t="s">
        <v>80</v>
      </c>
      <c r="AY268" s="210" t="s">
        <v>132</v>
      </c>
    </row>
    <row r="269" spans="1:65" s="14" customFormat="1" ht="11.25">
      <c r="B269" s="211"/>
      <c r="C269" s="212"/>
      <c r="D269" s="201" t="s">
        <v>141</v>
      </c>
      <c r="E269" s="213" t="s">
        <v>1</v>
      </c>
      <c r="F269" s="214" t="s">
        <v>143</v>
      </c>
      <c r="G269" s="212"/>
      <c r="H269" s="215">
        <v>8.7010000000000005</v>
      </c>
      <c r="I269" s="216"/>
      <c r="J269" s="212"/>
      <c r="K269" s="212"/>
      <c r="L269" s="217"/>
      <c r="M269" s="218"/>
      <c r="N269" s="219"/>
      <c r="O269" s="219"/>
      <c r="P269" s="219"/>
      <c r="Q269" s="219"/>
      <c r="R269" s="219"/>
      <c r="S269" s="219"/>
      <c r="T269" s="220"/>
      <c r="AT269" s="221" t="s">
        <v>141</v>
      </c>
      <c r="AU269" s="221" t="s">
        <v>89</v>
      </c>
      <c r="AV269" s="14" t="s">
        <v>139</v>
      </c>
      <c r="AW269" s="14" t="s">
        <v>34</v>
      </c>
      <c r="AX269" s="14" t="s">
        <v>85</v>
      </c>
      <c r="AY269" s="221" t="s">
        <v>132</v>
      </c>
    </row>
    <row r="270" spans="1:65" s="2" customFormat="1" ht="24.2" customHeight="1">
      <c r="A270" s="34"/>
      <c r="B270" s="35"/>
      <c r="C270" s="186" t="s">
        <v>338</v>
      </c>
      <c r="D270" s="186" t="s">
        <v>134</v>
      </c>
      <c r="E270" s="187" t="s">
        <v>339</v>
      </c>
      <c r="F270" s="188" t="s">
        <v>340</v>
      </c>
      <c r="G270" s="189" t="s">
        <v>164</v>
      </c>
      <c r="H270" s="190">
        <v>18.888000000000002</v>
      </c>
      <c r="I270" s="191"/>
      <c r="J270" s="192">
        <f>ROUND(I270*H270,2)</f>
        <v>0</v>
      </c>
      <c r="K270" s="188" t="s">
        <v>138</v>
      </c>
      <c r="L270" s="39"/>
      <c r="M270" s="193" t="s">
        <v>1</v>
      </c>
      <c r="N270" s="194" t="s">
        <v>45</v>
      </c>
      <c r="O270" s="71"/>
      <c r="P270" s="195">
        <f>O270*H270</f>
        <v>0</v>
      </c>
      <c r="Q270" s="195">
        <v>0.75702000000000003</v>
      </c>
      <c r="R270" s="195">
        <f>Q270*H270</f>
        <v>14.298593760000001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139</v>
      </c>
      <c r="AT270" s="197" t="s">
        <v>134</v>
      </c>
      <c r="AU270" s="197" t="s">
        <v>89</v>
      </c>
      <c r="AY270" s="17" t="s">
        <v>132</v>
      </c>
      <c r="BE270" s="198">
        <f>IF(N270="základní",J270,0)</f>
        <v>0</v>
      </c>
      <c r="BF270" s="198">
        <f>IF(N270="snížená",J270,0)</f>
        <v>0</v>
      </c>
      <c r="BG270" s="198">
        <f>IF(N270="zákl. přenesená",J270,0)</f>
        <v>0</v>
      </c>
      <c r="BH270" s="198">
        <f>IF(N270="sníž. přenesená",J270,0)</f>
        <v>0</v>
      </c>
      <c r="BI270" s="198">
        <f>IF(N270="nulová",J270,0)</f>
        <v>0</v>
      </c>
      <c r="BJ270" s="17" t="s">
        <v>85</v>
      </c>
      <c r="BK270" s="198">
        <f>ROUND(I270*H270,2)</f>
        <v>0</v>
      </c>
      <c r="BL270" s="17" t="s">
        <v>139</v>
      </c>
      <c r="BM270" s="197" t="s">
        <v>341</v>
      </c>
    </row>
    <row r="271" spans="1:65" s="15" customFormat="1" ht="11.25">
      <c r="B271" s="222"/>
      <c r="C271" s="223"/>
      <c r="D271" s="201" t="s">
        <v>141</v>
      </c>
      <c r="E271" s="224" t="s">
        <v>1</v>
      </c>
      <c r="F271" s="225" t="s">
        <v>342</v>
      </c>
      <c r="G271" s="223"/>
      <c r="H271" s="224" t="s">
        <v>1</v>
      </c>
      <c r="I271" s="226"/>
      <c r="J271" s="223"/>
      <c r="K271" s="223"/>
      <c r="L271" s="227"/>
      <c r="M271" s="228"/>
      <c r="N271" s="229"/>
      <c r="O271" s="229"/>
      <c r="P271" s="229"/>
      <c r="Q271" s="229"/>
      <c r="R271" s="229"/>
      <c r="S271" s="229"/>
      <c r="T271" s="230"/>
      <c r="AT271" s="231" t="s">
        <v>141</v>
      </c>
      <c r="AU271" s="231" t="s">
        <v>89</v>
      </c>
      <c r="AV271" s="15" t="s">
        <v>85</v>
      </c>
      <c r="AW271" s="15" t="s">
        <v>34</v>
      </c>
      <c r="AX271" s="15" t="s">
        <v>80</v>
      </c>
      <c r="AY271" s="231" t="s">
        <v>132</v>
      </c>
    </row>
    <row r="272" spans="1:65" s="13" customFormat="1" ht="11.25">
      <c r="B272" s="199"/>
      <c r="C272" s="200"/>
      <c r="D272" s="201" t="s">
        <v>141</v>
      </c>
      <c r="E272" s="202" t="s">
        <v>1</v>
      </c>
      <c r="F272" s="203" t="s">
        <v>343</v>
      </c>
      <c r="G272" s="200"/>
      <c r="H272" s="204">
        <v>1.5840000000000001</v>
      </c>
      <c r="I272" s="205"/>
      <c r="J272" s="200"/>
      <c r="K272" s="200"/>
      <c r="L272" s="206"/>
      <c r="M272" s="207"/>
      <c r="N272" s="208"/>
      <c r="O272" s="208"/>
      <c r="P272" s="208"/>
      <c r="Q272" s="208"/>
      <c r="R272" s="208"/>
      <c r="S272" s="208"/>
      <c r="T272" s="209"/>
      <c r="AT272" s="210" t="s">
        <v>141</v>
      </c>
      <c r="AU272" s="210" t="s">
        <v>89</v>
      </c>
      <c r="AV272" s="13" t="s">
        <v>89</v>
      </c>
      <c r="AW272" s="13" t="s">
        <v>34</v>
      </c>
      <c r="AX272" s="13" t="s">
        <v>80</v>
      </c>
      <c r="AY272" s="210" t="s">
        <v>132</v>
      </c>
    </row>
    <row r="273" spans="1:65" s="15" customFormat="1" ht="11.25">
      <c r="B273" s="222"/>
      <c r="C273" s="223"/>
      <c r="D273" s="201" t="s">
        <v>141</v>
      </c>
      <c r="E273" s="224" t="s">
        <v>1</v>
      </c>
      <c r="F273" s="225" t="s">
        <v>344</v>
      </c>
      <c r="G273" s="223"/>
      <c r="H273" s="224" t="s">
        <v>1</v>
      </c>
      <c r="I273" s="226"/>
      <c r="J273" s="223"/>
      <c r="K273" s="223"/>
      <c r="L273" s="227"/>
      <c r="M273" s="228"/>
      <c r="N273" s="229"/>
      <c r="O273" s="229"/>
      <c r="P273" s="229"/>
      <c r="Q273" s="229"/>
      <c r="R273" s="229"/>
      <c r="S273" s="229"/>
      <c r="T273" s="230"/>
      <c r="AT273" s="231" t="s">
        <v>141</v>
      </c>
      <c r="AU273" s="231" t="s">
        <v>89</v>
      </c>
      <c r="AV273" s="15" t="s">
        <v>85</v>
      </c>
      <c r="AW273" s="15" t="s">
        <v>34</v>
      </c>
      <c r="AX273" s="15" t="s">
        <v>80</v>
      </c>
      <c r="AY273" s="231" t="s">
        <v>132</v>
      </c>
    </row>
    <row r="274" spans="1:65" s="13" customFormat="1" ht="11.25">
      <c r="B274" s="199"/>
      <c r="C274" s="200"/>
      <c r="D274" s="201" t="s">
        <v>141</v>
      </c>
      <c r="E274" s="202" t="s">
        <v>1</v>
      </c>
      <c r="F274" s="203" t="s">
        <v>345</v>
      </c>
      <c r="G274" s="200"/>
      <c r="H274" s="204">
        <v>3.1680000000000001</v>
      </c>
      <c r="I274" s="205"/>
      <c r="J274" s="200"/>
      <c r="K274" s="200"/>
      <c r="L274" s="206"/>
      <c r="M274" s="207"/>
      <c r="N274" s="208"/>
      <c r="O274" s="208"/>
      <c r="P274" s="208"/>
      <c r="Q274" s="208"/>
      <c r="R274" s="208"/>
      <c r="S274" s="208"/>
      <c r="T274" s="209"/>
      <c r="AT274" s="210" t="s">
        <v>141</v>
      </c>
      <c r="AU274" s="210" t="s">
        <v>89</v>
      </c>
      <c r="AV274" s="13" t="s">
        <v>89</v>
      </c>
      <c r="AW274" s="13" t="s">
        <v>34</v>
      </c>
      <c r="AX274" s="13" t="s">
        <v>80</v>
      </c>
      <c r="AY274" s="210" t="s">
        <v>132</v>
      </c>
    </row>
    <row r="275" spans="1:65" s="15" customFormat="1" ht="11.25">
      <c r="B275" s="222"/>
      <c r="C275" s="223"/>
      <c r="D275" s="201" t="s">
        <v>141</v>
      </c>
      <c r="E275" s="224" t="s">
        <v>1</v>
      </c>
      <c r="F275" s="225" t="s">
        <v>346</v>
      </c>
      <c r="G275" s="223"/>
      <c r="H275" s="224" t="s">
        <v>1</v>
      </c>
      <c r="I275" s="226"/>
      <c r="J275" s="223"/>
      <c r="K275" s="223"/>
      <c r="L275" s="227"/>
      <c r="M275" s="228"/>
      <c r="N275" s="229"/>
      <c r="O275" s="229"/>
      <c r="P275" s="229"/>
      <c r="Q275" s="229"/>
      <c r="R275" s="229"/>
      <c r="S275" s="229"/>
      <c r="T275" s="230"/>
      <c r="AT275" s="231" t="s">
        <v>141</v>
      </c>
      <c r="AU275" s="231" t="s">
        <v>89</v>
      </c>
      <c r="AV275" s="15" t="s">
        <v>85</v>
      </c>
      <c r="AW275" s="15" t="s">
        <v>34</v>
      </c>
      <c r="AX275" s="15" t="s">
        <v>80</v>
      </c>
      <c r="AY275" s="231" t="s">
        <v>132</v>
      </c>
    </row>
    <row r="276" spans="1:65" s="13" customFormat="1" ht="11.25">
      <c r="B276" s="199"/>
      <c r="C276" s="200"/>
      <c r="D276" s="201" t="s">
        <v>141</v>
      </c>
      <c r="E276" s="202" t="s">
        <v>1</v>
      </c>
      <c r="F276" s="203" t="s">
        <v>347</v>
      </c>
      <c r="G276" s="200"/>
      <c r="H276" s="204">
        <v>4.7519999999999998</v>
      </c>
      <c r="I276" s="205"/>
      <c r="J276" s="200"/>
      <c r="K276" s="200"/>
      <c r="L276" s="206"/>
      <c r="M276" s="207"/>
      <c r="N276" s="208"/>
      <c r="O276" s="208"/>
      <c r="P276" s="208"/>
      <c r="Q276" s="208"/>
      <c r="R276" s="208"/>
      <c r="S276" s="208"/>
      <c r="T276" s="209"/>
      <c r="AT276" s="210" t="s">
        <v>141</v>
      </c>
      <c r="AU276" s="210" t="s">
        <v>89</v>
      </c>
      <c r="AV276" s="13" t="s">
        <v>89</v>
      </c>
      <c r="AW276" s="13" t="s">
        <v>34</v>
      </c>
      <c r="AX276" s="13" t="s">
        <v>80</v>
      </c>
      <c r="AY276" s="210" t="s">
        <v>132</v>
      </c>
    </row>
    <row r="277" spans="1:65" s="15" customFormat="1" ht="11.25">
      <c r="B277" s="222"/>
      <c r="C277" s="223"/>
      <c r="D277" s="201" t="s">
        <v>141</v>
      </c>
      <c r="E277" s="224" t="s">
        <v>1</v>
      </c>
      <c r="F277" s="225" t="s">
        <v>348</v>
      </c>
      <c r="G277" s="223"/>
      <c r="H277" s="224" t="s">
        <v>1</v>
      </c>
      <c r="I277" s="226"/>
      <c r="J277" s="223"/>
      <c r="K277" s="223"/>
      <c r="L277" s="227"/>
      <c r="M277" s="228"/>
      <c r="N277" s="229"/>
      <c r="O277" s="229"/>
      <c r="P277" s="229"/>
      <c r="Q277" s="229"/>
      <c r="R277" s="229"/>
      <c r="S277" s="229"/>
      <c r="T277" s="230"/>
      <c r="AT277" s="231" t="s">
        <v>141</v>
      </c>
      <c r="AU277" s="231" t="s">
        <v>89</v>
      </c>
      <c r="AV277" s="15" t="s">
        <v>85</v>
      </c>
      <c r="AW277" s="15" t="s">
        <v>34</v>
      </c>
      <c r="AX277" s="15" t="s">
        <v>80</v>
      </c>
      <c r="AY277" s="231" t="s">
        <v>132</v>
      </c>
    </row>
    <row r="278" spans="1:65" s="13" customFormat="1" ht="11.25">
      <c r="B278" s="199"/>
      <c r="C278" s="200"/>
      <c r="D278" s="201" t="s">
        <v>141</v>
      </c>
      <c r="E278" s="202" t="s">
        <v>1</v>
      </c>
      <c r="F278" s="203" t="s">
        <v>349</v>
      </c>
      <c r="G278" s="200"/>
      <c r="H278" s="204">
        <v>4.62</v>
      </c>
      <c r="I278" s="205"/>
      <c r="J278" s="200"/>
      <c r="K278" s="200"/>
      <c r="L278" s="206"/>
      <c r="M278" s="207"/>
      <c r="N278" s="208"/>
      <c r="O278" s="208"/>
      <c r="P278" s="208"/>
      <c r="Q278" s="208"/>
      <c r="R278" s="208"/>
      <c r="S278" s="208"/>
      <c r="T278" s="209"/>
      <c r="AT278" s="210" t="s">
        <v>141</v>
      </c>
      <c r="AU278" s="210" t="s">
        <v>89</v>
      </c>
      <c r="AV278" s="13" t="s">
        <v>89</v>
      </c>
      <c r="AW278" s="13" t="s">
        <v>34</v>
      </c>
      <c r="AX278" s="13" t="s">
        <v>80</v>
      </c>
      <c r="AY278" s="210" t="s">
        <v>132</v>
      </c>
    </row>
    <row r="279" spans="1:65" s="15" customFormat="1" ht="11.25">
      <c r="B279" s="222"/>
      <c r="C279" s="223"/>
      <c r="D279" s="201" t="s">
        <v>141</v>
      </c>
      <c r="E279" s="224" t="s">
        <v>1</v>
      </c>
      <c r="F279" s="225" t="s">
        <v>350</v>
      </c>
      <c r="G279" s="223"/>
      <c r="H279" s="224" t="s">
        <v>1</v>
      </c>
      <c r="I279" s="226"/>
      <c r="J279" s="223"/>
      <c r="K279" s="223"/>
      <c r="L279" s="227"/>
      <c r="M279" s="228"/>
      <c r="N279" s="229"/>
      <c r="O279" s="229"/>
      <c r="P279" s="229"/>
      <c r="Q279" s="229"/>
      <c r="R279" s="229"/>
      <c r="S279" s="229"/>
      <c r="T279" s="230"/>
      <c r="AT279" s="231" t="s">
        <v>141</v>
      </c>
      <c r="AU279" s="231" t="s">
        <v>89</v>
      </c>
      <c r="AV279" s="15" t="s">
        <v>85</v>
      </c>
      <c r="AW279" s="15" t="s">
        <v>34</v>
      </c>
      <c r="AX279" s="15" t="s">
        <v>80</v>
      </c>
      <c r="AY279" s="231" t="s">
        <v>132</v>
      </c>
    </row>
    <row r="280" spans="1:65" s="13" customFormat="1" ht="11.25">
      <c r="B280" s="199"/>
      <c r="C280" s="200"/>
      <c r="D280" s="201" t="s">
        <v>141</v>
      </c>
      <c r="E280" s="202" t="s">
        <v>1</v>
      </c>
      <c r="F280" s="203" t="s">
        <v>351</v>
      </c>
      <c r="G280" s="200"/>
      <c r="H280" s="204">
        <v>1.5840000000000001</v>
      </c>
      <c r="I280" s="205"/>
      <c r="J280" s="200"/>
      <c r="K280" s="200"/>
      <c r="L280" s="206"/>
      <c r="M280" s="207"/>
      <c r="N280" s="208"/>
      <c r="O280" s="208"/>
      <c r="P280" s="208"/>
      <c r="Q280" s="208"/>
      <c r="R280" s="208"/>
      <c r="S280" s="208"/>
      <c r="T280" s="209"/>
      <c r="AT280" s="210" t="s">
        <v>141</v>
      </c>
      <c r="AU280" s="210" t="s">
        <v>89</v>
      </c>
      <c r="AV280" s="13" t="s">
        <v>89</v>
      </c>
      <c r="AW280" s="13" t="s">
        <v>34</v>
      </c>
      <c r="AX280" s="13" t="s">
        <v>80</v>
      </c>
      <c r="AY280" s="210" t="s">
        <v>132</v>
      </c>
    </row>
    <row r="281" spans="1:65" s="15" customFormat="1" ht="11.25">
      <c r="B281" s="222"/>
      <c r="C281" s="223"/>
      <c r="D281" s="201" t="s">
        <v>141</v>
      </c>
      <c r="E281" s="224" t="s">
        <v>1</v>
      </c>
      <c r="F281" s="225" t="s">
        <v>352</v>
      </c>
      <c r="G281" s="223"/>
      <c r="H281" s="224" t="s">
        <v>1</v>
      </c>
      <c r="I281" s="226"/>
      <c r="J281" s="223"/>
      <c r="K281" s="223"/>
      <c r="L281" s="227"/>
      <c r="M281" s="228"/>
      <c r="N281" s="229"/>
      <c r="O281" s="229"/>
      <c r="P281" s="229"/>
      <c r="Q281" s="229"/>
      <c r="R281" s="229"/>
      <c r="S281" s="229"/>
      <c r="T281" s="230"/>
      <c r="AT281" s="231" t="s">
        <v>141</v>
      </c>
      <c r="AU281" s="231" t="s">
        <v>89</v>
      </c>
      <c r="AV281" s="15" t="s">
        <v>85</v>
      </c>
      <c r="AW281" s="15" t="s">
        <v>34</v>
      </c>
      <c r="AX281" s="15" t="s">
        <v>80</v>
      </c>
      <c r="AY281" s="231" t="s">
        <v>132</v>
      </c>
    </row>
    <row r="282" spans="1:65" s="13" customFormat="1" ht="11.25">
      <c r="B282" s="199"/>
      <c r="C282" s="200"/>
      <c r="D282" s="201" t="s">
        <v>141</v>
      </c>
      <c r="E282" s="202" t="s">
        <v>1</v>
      </c>
      <c r="F282" s="203" t="s">
        <v>353</v>
      </c>
      <c r="G282" s="200"/>
      <c r="H282" s="204">
        <v>1.98</v>
      </c>
      <c r="I282" s="205"/>
      <c r="J282" s="200"/>
      <c r="K282" s="200"/>
      <c r="L282" s="206"/>
      <c r="M282" s="207"/>
      <c r="N282" s="208"/>
      <c r="O282" s="208"/>
      <c r="P282" s="208"/>
      <c r="Q282" s="208"/>
      <c r="R282" s="208"/>
      <c r="S282" s="208"/>
      <c r="T282" s="209"/>
      <c r="AT282" s="210" t="s">
        <v>141</v>
      </c>
      <c r="AU282" s="210" t="s">
        <v>89</v>
      </c>
      <c r="AV282" s="13" t="s">
        <v>89</v>
      </c>
      <c r="AW282" s="13" t="s">
        <v>34</v>
      </c>
      <c r="AX282" s="13" t="s">
        <v>80</v>
      </c>
      <c r="AY282" s="210" t="s">
        <v>132</v>
      </c>
    </row>
    <row r="283" spans="1:65" s="15" customFormat="1" ht="11.25">
      <c r="B283" s="222"/>
      <c r="C283" s="223"/>
      <c r="D283" s="201" t="s">
        <v>141</v>
      </c>
      <c r="E283" s="224" t="s">
        <v>1</v>
      </c>
      <c r="F283" s="225" t="s">
        <v>354</v>
      </c>
      <c r="G283" s="223"/>
      <c r="H283" s="224" t="s">
        <v>1</v>
      </c>
      <c r="I283" s="226"/>
      <c r="J283" s="223"/>
      <c r="K283" s="223"/>
      <c r="L283" s="227"/>
      <c r="M283" s="228"/>
      <c r="N283" s="229"/>
      <c r="O283" s="229"/>
      <c r="P283" s="229"/>
      <c r="Q283" s="229"/>
      <c r="R283" s="229"/>
      <c r="S283" s="229"/>
      <c r="T283" s="230"/>
      <c r="AT283" s="231" t="s">
        <v>141</v>
      </c>
      <c r="AU283" s="231" t="s">
        <v>89</v>
      </c>
      <c r="AV283" s="15" t="s">
        <v>85</v>
      </c>
      <c r="AW283" s="15" t="s">
        <v>34</v>
      </c>
      <c r="AX283" s="15" t="s">
        <v>80</v>
      </c>
      <c r="AY283" s="231" t="s">
        <v>132</v>
      </c>
    </row>
    <row r="284" spans="1:65" s="13" customFormat="1" ht="11.25">
      <c r="B284" s="199"/>
      <c r="C284" s="200"/>
      <c r="D284" s="201" t="s">
        <v>141</v>
      </c>
      <c r="E284" s="202" t="s">
        <v>1</v>
      </c>
      <c r="F284" s="203" t="s">
        <v>355</v>
      </c>
      <c r="G284" s="200"/>
      <c r="H284" s="204">
        <v>1.2</v>
      </c>
      <c r="I284" s="205"/>
      <c r="J284" s="200"/>
      <c r="K284" s="200"/>
      <c r="L284" s="206"/>
      <c r="M284" s="207"/>
      <c r="N284" s="208"/>
      <c r="O284" s="208"/>
      <c r="P284" s="208"/>
      <c r="Q284" s="208"/>
      <c r="R284" s="208"/>
      <c r="S284" s="208"/>
      <c r="T284" s="209"/>
      <c r="AT284" s="210" t="s">
        <v>141</v>
      </c>
      <c r="AU284" s="210" t="s">
        <v>89</v>
      </c>
      <c r="AV284" s="13" t="s">
        <v>89</v>
      </c>
      <c r="AW284" s="13" t="s">
        <v>34</v>
      </c>
      <c r="AX284" s="13" t="s">
        <v>80</v>
      </c>
      <c r="AY284" s="210" t="s">
        <v>132</v>
      </c>
    </row>
    <row r="285" spans="1:65" s="14" customFormat="1" ht="11.25">
      <c r="B285" s="211"/>
      <c r="C285" s="212"/>
      <c r="D285" s="201" t="s">
        <v>141</v>
      </c>
      <c r="E285" s="213" t="s">
        <v>1</v>
      </c>
      <c r="F285" s="214" t="s">
        <v>143</v>
      </c>
      <c r="G285" s="212"/>
      <c r="H285" s="215">
        <v>18.888000000000002</v>
      </c>
      <c r="I285" s="216"/>
      <c r="J285" s="212"/>
      <c r="K285" s="212"/>
      <c r="L285" s="217"/>
      <c r="M285" s="218"/>
      <c r="N285" s="219"/>
      <c r="O285" s="219"/>
      <c r="P285" s="219"/>
      <c r="Q285" s="219"/>
      <c r="R285" s="219"/>
      <c r="S285" s="219"/>
      <c r="T285" s="220"/>
      <c r="AT285" s="221" t="s">
        <v>141</v>
      </c>
      <c r="AU285" s="221" t="s">
        <v>89</v>
      </c>
      <c r="AV285" s="14" t="s">
        <v>139</v>
      </c>
      <c r="AW285" s="14" t="s">
        <v>34</v>
      </c>
      <c r="AX285" s="14" t="s">
        <v>85</v>
      </c>
      <c r="AY285" s="221" t="s">
        <v>132</v>
      </c>
    </row>
    <row r="286" spans="1:65" s="2" customFormat="1" ht="16.5" customHeight="1">
      <c r="A286" s="34"/>
      <c r="B286" s="35"/>
      <c r="C286" s="232" t="s">
        <v>356</v>
      </c>
      <c r="D286" s="232" t="s">
        <v>249</v>
      </c>
      <c r="E286" s="233" t="s">
        <v>357</v>
      </c>
      <c r="F286" s="234" t="s">
        <v>358</v>
      </c>
      <c r="G286" s="235" t="s">
        <v>252</v>
      </c>
      <c r="H286" s="236">
        <v>8.5</v>
      </c>
      <c r="I286" s="237"/>
      <c r="J286" s="238">
        <f>ROUND(I286*H286,2)</f>
        <v>0</v>
      </c>
      <c r="K286" s="234" t="s">
        <v>1</v>
      </c>
      <c r="L286" s="239"/>
      <c r="M286" s="240" t="s">
        <v>1</v>
      </c>
      <c r="N286" s="241" t="s">
        <v>45</v>
      </c>
      <c r="O286" s="71"/>
      <c r="P286" s="195">
        <f>O286*H286</f>
        <v>0</v>
      </c>
      <c r="Q286" s="195">
        <v>1</v>
      </c>
      <c r="R286" s="195">
        <f>Q286*H286</f>
        <v>8.5</v>
      </c>
      <c r="S286" s="195">
        <v>0</v>
      </c>
      <c r="T286" s="196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7" t="s">
        <v>187</v>
      </c>
      <c r="AT286" s="197" t="s">
        <v>249</v>
      </c>
      <c r="AU286" s="197" t="s">
        <v>89</v>
      </c>
      <c r="AY286" s="17" t="s">
        <v>132</v>
      </c>
      <c r="BE286" s="198">
        <f>IF(N286="základní",J286,0)</f>
        <v>0</v>
      </c>
      <c r="BF286" s="198">
        <f>IF(N286="snížená",J286,0)</f>
        <v>0</v>
      </c>
      <c r="BG286" s="198">
        <f>IF(N286="zákl. přenesená",J286,0)</f>
        <v>0</v>
      </c>
      <c r="BH286" s="198">
        <f>IF(N286="sníž. přenesená",J286,0)</f>
        <v>0</v>
      </c>
      <c r="BI286" s="198">
        <f>IF(N286="nulová",J286,0)</f>
        <v>0</v>
      </c>
      <c r="BJ286" s="17" t="s">
        <v>85</v>
      </c>
      <c r="BK286" s="198">
        <f>ROUND(I286*H286,2)</f>
        <v>0</v>
      </c>
      <c r="BL286" s="17" t="s">
        <v>139</v>
      </c>
      <c r="BM286" s="197" t="s">
        <v>359</v>
      </c>
    </row>
    <row r="287" spans="1:65" s="2" customFormat="1" ht="19.5">
      <c r="A287" s="34"/>
      <c r="B287" s="35"/>
      <c r="C287" s="36"/>
      <c r="D287" s="201" t="s">
        <v>264</v>
      </c>
      <c r="E287" s="36"/>
      <c r="F287" s="242" t="s">
        <v>360</v>
      </c>
      <c r="G287" s="36"/>
      <c r="H287" s="36"/>
      <c r="I287" s="243"/>
      <c r="J287" s="36"/>
      <c r="K287" s="36"/>
      <c r="L287" s="39"/>
      <c r="M287" s="244"/>
      <c r="N287" s="245"/>
      <c r="O287" s="71"/>
      <c r="P287" s="71"/>
      <c r="Q287" s="71"/>
      <c r="R287" s="71"/>
      <c r="S287" s="71"/>
      <c r="T287" s="72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7" t="s">
        <v>264</v>
      </c>
      <c r="AU287" s="17" t="s">
        <v>89</v>
      </c>
    </row>
    <row r="288" spans="1:65" s="13" customFormat="1" ht="11.25">
      <c r="B288" s="199"/>
      <c r="C288" s="200"/>
      <c r="D288" s="201" t="s">
        <v>141</v>
      </c>
      <c r="E288" s="202" t="s">
        <v>1</v>
      </c>
      <c r="F288" s="203" t="s">
        <v>361</v>
      </c>
      <c r="G288" s="200"/>
      <c r="H288" s="204">
        <v>8.5</v>
      </c>
      <c r="I288" s="205"/>
      <c r="J288" s="200"/>
      <c r="K288" s="200"/>
      <c r="L288" s="206"/>
      <c r="M288" s="207"/>
      <c r="N288" s="208"/>
      <c r="O288" s="208"/>
      <c r="P288" s="208"/>
      <c r="Q288" s="208"/>
      <c r="R288" s="208"/>
      <c r="S288" s="208"/>
      <c r="T288" s="209"/>
      <c r="AT288" s="210" t="s">
        <v>141</v>
      </c>
      <c r="AU288" s="210" t="s">
        <v>89</v>
      </c>
      <c r="AV288" s="13" t="s">
        <v>89</v>
      </c>
      <c r="AW288" s="13" t="s">
        <v>34</v>
      </c>
      <c r="AX288" s="13" t="s">
        <v>80</v>
      </c>
      <c r="AY288" s="210" t="s">
        <v>132</v>
      </c>
    </row>
    <row r="289" spans="1:65" s="14" customFormat="1" ht="11.25">
      <c r="B289" s="211"/>
      <c r="C289" s="212"/>
      <c r="D289" s="201" t="s">
        <v>141</v>
      </c>
      <c r="E289" s="213" t="s">
        <v>1</v>
      </c>
      <c r="F289" s="214" t="s">
        <v>143</v>
      </c>
      <c r="G289" s="212"/>
      <c r="H289" s="215">
        <v>8.5</v>
      </c>
      <c r="I289" s="216"/>
      <c r="J289" s="212"/>
      <c r="K289" s="212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141</v>
      </c>
      <c r="AU289" s="221" t="s">
        <v>89</v>
      </c>
      <c r="AV289" s="14" t="s">
        <v>139</v>
      </c>
      <c r="AW289" s="14" t="s">
        <v>34</v>
      </c>
      <c r="AX289" s="14" t="s">
        <v>85</v>
      </c>
      <c r="AY289" s="221" t="s">
        <v>132</v>
      </c>
    </row>
    <row r="290" spans="1:65" s="2" customFormat="1" ht="24.2" customHeight="1">
      <c r="A290" s="34"/>
      <c r="B290" s="35"/>
      <c r="C290" s="186" t="s">
        <v>362</v>
      </c>
      <c r="D290" s="186" t="s">
        <v>134</v>
      </c>
      <c r="E290" s="187" t="s">
        <v>363</v>
      </c>
      <c r="F290" s="188" t="s">
        <v>364</v>
      </c>
      <c r="G290" s="189" t="s">
        <v>164</v>
      </c>
      <c r="H290" s="190">
        <v>1.5249999999999999</v>
      </c>
      <c r="I290" s="191"/>
      <c r="J290" s="192">
        <f>ROUND(I290*H290,2)</f>
        <v>0</v>
      </c>
      <c r="K290" s="188" t="s">
        <v>138</v>
      </c>
      <c r="L290" s="39"/>
      <c r="M290" s="193" t="s">
        <v>1</v>
      </c>
      <c r="N290" s="194" t="s">
        <v>45</v>
      </c>
      <c r="O290" s="71"/>
      <c r="P290" s="195">
        <f>O290*H290</f>
        <v>0</v>
      </c>
      <c r="Q290" s="195">
        <v>3.11388</v>
      </c>
      <c r="R290" s="195">
        <f>Q290*H290</f>
        <v>4.7486669999999993</v>
      </c>
      <c r="S290" s="195">
        <v>0</v>
      </c>
      <c r="T290" s="196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7" t="s">
        <v>139</v>
      </c>
      <c r="AT290" s="197" t="s">
        <v>134</v>
      </c>
      <c r="AU290" s="197" t="s">
        <v>89</v>
      </c>
      <c r="AY290" s="17" t="s">
        <v>132</v>
      </c>
      <c r="BE290" s="198">
        <f>IF(N290="základní",J290,0)</f>
        <v>0</v>
      </c>
      <c r="BF290" s="198">
        <f>IF(N290="snížená",J290,0)</f>
        <v>0</v>
      </c>
      <c r="BG290" s="198">
        <f>IF(N290="zákl. přenesená",J290,0)</f>
        <v>0</v>
      </c>
      <c r="BH290" s="198">
        <f>IF(N290="sníž. přenesená",J290,0)</f>
        <v>0</v>
      </c>
      <c r="BI290" s="198">
        <f>IF(N290="nulová",J290,0)</f>
        <v>0</v>
      </c>
      <c r="BJ290" s="17" t="s">
        <v>85</v>
      </c>
      <c r="BK290" s="198">
        <f>ROUND(I290*H290,2)</f>
        <v>0</v>
      </c>
      <c r="BL290" s="17" t="s">
        <v>139</v>
      </c>
      <c r="BM290" s="197" t="s">
        <v>365</v>
      </c>
    </row>
    <row r="291" spans="1:65" s="13" customFormat="1" ht="11.25">
      <c r="B291" s="199"/>
      <c r="C291" s="200"/>
      <c r="D291" s="201" t="s">
        <v>141</v>
      </c>
      <c r="E291" s="202" t="s">
        <v>1</v>
      </c>
      <c r="F291" s="203" t="s">
        <v>366</v>
      </c>
      <c r="G291" s="200"/>
      <c r="H291" s="204">
        <v>0.79400000000000004</v>
      </c>
      <c r="I291" s="205"/>
      <c r="J291" s="200"/>
      <c r="K291" s="200"/>
      <c r="L291" s="206"/>
      <c r="M291" s="207"/>
      <c r="N291" s="208"/>
      <c r="O291" s="208"/>
      <c r="P291" s="208"/>
      <c r="Q291" s="208"/>
      <c r="R291" s="208"/>
      <c r="S291" s="208"/>
      <c r="T291" s="209"/>
      <c r="AT291" s="210" t="s">
        <v>141</v>
      </c>
      <c r="AU291" s="210" t="s">
        <v>89</v>
      </c>
      <c r="AV291" s="13" t="s">
        <v>89</v>
      </c>
      <c r="AW291" s="13" t="s">
        <v>34</v>
      </c>
      <c r="AX291" s="13" t="s">
        <v>80</v>
      </c>
      <c r="AY291" s="210" t="s">
        <v>132</v>
      </c>
    </row>
    <row r="292" spans="1:65" s="13" customFormat="1" ht="11.25">
      <c r="B292" s="199"/>
      <c r="C292" s="200"/>
      <c r="D292" s="201" t="s">
        <v>141</v>
      </c>
      <c r="E292" s="202" t="s">
        <v>1</v>
      </c>
      <c r="F292" s="203" t="s">
        <v>367</v>
      </c>
      <c r="G292" s="200"/>
      <c r="H292" s="204">
        <v>0.51100000000000001</v>
      </c>
      <c r="I292" s="205"/>
      <c r="J292" s="200"/>
      <c r="K292" s="200"/>
      <c r="L292" s="206"/>
      <c r="M292" s="207"/>
      <c r="N292" s="208"/>
      <c r="O292" s="208"/>
      <c r="P292" s="208"/>
      <c r="Q292" s="208"/>
      <c r="R292" s="208"/>
      <c r="S292" s="208"/>
      <c r="T292" s="209"/>
      <c r="AT292" s="210" t="s">
        <v>141</v>
      </c>
      <c r="AU292" s="210" t="s">
        <v>89</v>
      </c>
      <c r="AV292" s="13" t="s">
        <v>89</v>
      </c>
      <c r="AW292" s="13" t="s">
        <v>34</v>
      </c>
      <c r="AX292" s="13" t="s">
        <v>80</v>
      </c>
      <c r="AY292" s="210" t="s">
        <v>132</v>
      </c>
    </row>
    <row r="293" spans="1:65" s="13" customFormat="1" ht="22.5">
      <c r="B293" s="199"/>
      <c r="C293" s="200"/>
      <c r="D293" s="201" t="s">
        <v>141</v>
      </c>
      <c r="E293" s="202" t="s">
        <v>1</v>
      </c>
      <c r="F293" s="203" t="s">
        <v>368</v>
      </c>
      <c r="G293" s="200"/>
      <c r="H293" s="204">
        <v>0.13400000000000001</v>
      </c>
      <c r="I293" s="205"/>
      <c r="J293" s="200"/>
      <c r="K293" s="200"/>
      <c r="L293" s="206"/>
      <c r="M293" s="207"/>
      <c r="N293" s="208"/>
      <c r="O293" s="208"/>
      <c r="P293" s="208"/>
      <c r="Q293" s="208"/>
      <c r="R293" s="208"/>
      <c r="S293" s="208"/>
      <c r="T293" s="209"/>
      <c r="AT293" s="210" t="s">
        <v>141</v>
      </c>
      <c r="AU293" s="210" t="s">
        <v>89</v>
      </c>
      <c r="AV293" s="13" t="s">
        <v>89</v>
      </c>
      <c r="AW293" s="13" t="s">
        <v>34</v>
      </c>
      <c r="AX293" s="13" t="s">
        <v>80</v>
      </c>
      <c r="AY293" s="210" t="s">
        <v>132</v>
      </c>
    </row>
    <row r="294" spans="1:65" s="13" customFormat="1" ht="11.25">
      <c r="B294" s="199"/>
      <c r="C294" s="200"/>
      <c r="D294" s="201" t="s">
        <v>141</v>
      </c>
      <c r="E294" s="202" t="s">
        <v>1</v>
      </c>
      <c r="F294" s="203" t="s">
        <v>369</v>
      </c>
      <c r="G294" s="200"/>
      <c r="H294" s="204">
        <v>8.5999999999999993E-2</v>
      </c>
      <c r="I294" s="205"/>
      <c r="J294" s="200"/>
      <c r="K294" s="200"/>
      <c r="L294" s="206"/>
      <c r="M294" s="207"/>
      <c r="N294" s="208"/>
      <c r="O294" s="208"/>
      <c r="P294" s="208"/>
      <c r="Q294" s="208"/>
      <c r="R294" s="208"/>
      <c r="S294" s="208"/>
      <c r="T294" s="209"/>
      <c r="AT294" s="210" t="s">
        <v>141</v>
      </c>
      <c r="AU294" s="210" t="s">
        <v>89</v>
      </c>
      <c r="AV294" s="13" t="s">
        <v>89</v>
      </c>
      <c r="AW294" s="13" t="s">
        <v>34</v>
      </c>
      <c r="AX294" s="13" t="s">
        <v>80</v>
      </c>
      <c r="AY294" s="210" t="s">
        <v>132</v>
      </c>
    </row>
    <row r="295" spans="1:65" s="14" customFormat="1" ht="11.25">
      <c r="B295" s="211"/>
      <c r="C295" s="212"/>
      <c r="D295" s="201" t="s">
        <v>141</v>
      </c>
      <c r="E295" s="213" t="s">
        <v>1</v>
      </c>
      <c r="F295" s="214" t="s">
        <v>143</v>
      </c>
      <c r="G295" s="212"/>
      <c r="H295" s="215">
        <v>1.5250000000000001</v>
      </c>
      <c r="I295" s="216"/>
      <c r="J295" s="212"/>
      <c r="K295" s="212"/>
      <c r="L295" s="217"/>
      <c r="M295" s="218"/>
      <c r="N295" s="219"/>
      <c r="O295" s="219"/>
      <c r="P295" s="219"/>
      <c r="Q295" s="219"/>
      <c r="R295" s="219"/>
      <c r="S295" s="219"/>
      <c r="T295" s="220"/>
      <c r="AT295" s="221" t="s">
        <v>141</v>
      </c>
      <c r="AU295" s="221" t="s">
        <v>89</v>
      </c>
      <c r="AV295" s="14" t="s">
        <v>139</v>
      </c>
      <c r="AW295" s="14" t="s">
        <v>34</v>
      </c>
      <c r="AX295" s="14" t="s">
        <v>85</v>
      </c>
      <c r="AY295" s="221" t="s">
        <v>132</v>
      </c>
    </row>
    <row r="296" spans="1:65" s="2" customFormat="1" ht="24.2" customHeight="1">
      <c r="A296" s="34"/>
      <c r="B296" s="35"/>
      <c r="C296" s="186" t="s">
        <v>370</v>
      </c>
      <c r="D296" s="186" t="s">
        <v>134</v>
      </c>
      <c r="E296" s="187" t="s">
        <v>371</v>
      </c>
      <c r="F296" s="188" t="s">
        <v>372</v>
      </c>
      <c r="G296" s="189" t="s">
        <v>164</v>
      </c>
      <c r="H296" s="190">
        <v>2.13</v>
      </c>
      <c r="I296" s="191"/>
      <c r="J296" s="192">
        <f>ROUND(I296*H296,2)</f>
        <v>0</v>
      </c>
      <c r="K296" s="188" t="s">
        <v>138</v>
      </c>
      <c r="L296" s="39"/>
      <c r="M296" s="193" t="s">
        <v>1</v>
      </c>
      <c r="N296" s="194" t="s">
        <v>45</v>
      </c>
      <c r="O296" s="71"/>
      <c r="P296" s="195">
        <f>O296*H296</f>
        <v>0</v>
      </c>
      <c r="Q296" s="195">
        <v>0</v>
      </c>
      <c r="R296" s="195">
        <f>Q296*H296</f>
        <v>0</v>
      </c>
      <c r="S296" s="195">
        <v>0</v>
      </c>
      <c r="T296" s="196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7" t="s">
        <v>139</v>
      </c>
      <c r="AT296" s="197" t="s">
        <v>134</v>
      </c>
      <c r="AU296" s="197" t="s">
        <v>89</v>
      </c>
      <c r="AY296" s="17" t="s">
        <v>132</v>
      </c>
      <c r="BE296" s="198">
        <f>IF(N296="základní",J296,0)</f>
        <v>0</v>
      </c>
      <c r="BF296" s="198">
        <f>IF(N296="snížená",J296,0)</f>
        <v>0</v>
      </c>
      <c r="BG296" s="198">
        <f>IF(N296="zákl. přenesená",J296,0)</f>
        <v>0</v>
      </c>
      <c r="BH296" s="198">
        <f>IF(N296="sníž. přenesená",J296,0)</f>
        <v>0</v>
      </c>
      <c r="BI296" s="198">
        <f>IF(N296="nulová",J296,0)</f>
        <v>0</v>
      </c>
      <c r="BJ296" s="17" t="s">
        <v>85</v>
      </c>
      <c r="BK296" s="198">
        <f>ROUND(I296*H296,2)</f>
        <v>0</v>
      </c>
      <c r="BL296" s="17" t="s">
        <v>139</v>
      </c>
      <c r="BM296" s="197" t="s">
        <v>373</v>
      </c>
    </row>
    <row r="297" spans="1:65" s="13" customFormat="1" ht="22.5">
      <c r="B297" s="199"/>
      <c r="C297" s="200"/>
      <c r="D297" s="201" t="s">
        <v>141</v>
      </c>
      <c r="E297" s="202" t="s">
        <v>1</v>
      </c>
      <c r="F297" s="203" t="s">
        <v>374</v>
      </c>
      <c r="G297" s="200"/>
      <c r="H297" s="204">
        <v>1.298</v>
      </c>
      <c r="I297" s="205"/>
      <c r="J297" s="200"/>
      <c r="K297" s="200"/>
      <c r="L297" s="206"/>
      <c r="M297" s="207"/>
      <c r="N297" s="208"/>
      <c r="O297" s="208"/>
      <c r="P297" s="208"/>
      <c r="Q297" s="208"/>
      <c r="R297" s="208"/>
      <c r="S297" s="208"/>
      <c r="T297" s="209"/>
      <c r="AT297" s="210" t="s">
        <v>141</v>
      </c>
      <c r="AU297" s="210" t="s">
        <v>89</v>
      </c>
      <c r="AV297" s="13" t="s">
        <v>89</v>
      </c>
      <c r="AW297" s="13" t="s">
        <v>34</v>
      </c>
      <c r="AX297" s="13" t="s">
        <v>80</v>
      </c>
      <c r="AY297" s="210" t="s">
        <v>132</v>
      </c>
    </row>
    <row r="298" spans="1:65" s="13" customFormat="1" ht="11.25">
      <c r="B298" s="199"/>
      <c r="C298" s="200"/>
      <c r="D298" s="201" t="s">
        <v>141</v>
      </c>
      <c r="E298" s="202" t="s">
        <v>1</v>
      </c>
      <c r="F298" s="203" t="s">
        <v>375</v>
      </c>
      <c r="G298" s="200"/>
      <c r="H298" s="204">
        <v>0.83199999999999996</v>
      </c>
      <c r="I298" s="205"/>
      <c r="J298" s="200"/>
      <c r="K298" s="200"/>
      <c r="L298" s="206"/>
      <c r="M298" s="207"/>
      <c r="N298" s="208"/>
      <c r="O298" s="208"/>
      <c r="P298" s="208"/>
      <c r="Q298" s="208"/>
      <c r="R298" s="208"/>
      <c r="S298" s="208"/>
      <c r="T298" s="209"/>
      <c r="AT298" s="210" t="s">
        <v>141</v>
      </c>
      <c r="AU298" s="210" t="s">
        <v>89</v>
      </c>
      <c r="AV298" s="13" t="s">
        <v>89</v>
      </c>
      <c r="AW298" s="13" t="s">
        <v>34</v>
      </c>
      <c r="AX298" s="13" t="s">
        <v>80</v>
      </c>
      <c r="AY298" s="210" t="s">
        <v>132</v>
      </c>
    </row>
    <row r="299" spans="1:65" s="14" customFormat="1" ht="11.25">
      <c r="B299" s="211"/>
      <c r="C299" s="212"/>
      <c r="D299" s="201" t="s">
        <v>141</v>
      </c>
      <c r="E299" s="213" t="s">
        <v>1</v>
      </c>
      <c r="F299" s="214" t="s">
        <v>143</v>
      </c>
      <c r="G299" s="212"/>
      <c r="H299" s="215">
        <v>2.13</v>
      </c>
      <c r="I299" s="216"/>
      <c r="J299" s="212"/>
      <c r="K299" s="212"/>
      <c r="L299" s="217"/>
      <c r="M299" s="218"/>
      <c r="N299" s="219"/>
      <c r="O299" s="219"/>
      <c r="P299" s="219"/>
      <c r="Q299" s="219"/>
      <c r="R299" s="219"/>
      <c r="S299" s="219"/>
      <c r="T299" s="220"/>
      <c r="AT299" s="221" t="s">
        <v>141</v>
      </c>
      <c r="AU299" s="221" t="s">
        <v>89</v>
      </c>
      <c r="AV299" s="14" t="s">
        <v>139</v>
      </c>
      <c r="AW299" s="14" t="s">
        <v>34</v>
      </c>
      <c r="AX299" s="14" t="s">
        <v>85</v>
      </c>
      <c r="AY299" s="221" t="s">
        <v>132</v>
      </c>
    </row>
    <row r="300" spans="1:65" s="2" customFormat="1" ht="21.75" customHeight="1">
      <c r="A300" s="34"/>
      <c r="B300" s="35"/>
      <c r="C300" s="186" t="s">
        <v>376</v>
      </c>
      <c r="D300" s="186" t="s">
        <v>134</v>
      </c>
      <c r="E300" s="187" t="s">
        <v>377</v>
      </c>
      <c r="F300" s="188" t="s">
        <v>378</v>
      </c>
      <c r="G300" s="189" t="s">
        <v>137</v>
      </c>
      <c r="H300" s="190">
        <v>17.521000000000001</v>
      </c>
      <c r="I300" s="191"/>
      <c r="J300" s="192">
        <f>ROUND(I300*H300,2)</f>
        <v>0</v>
      </c>
      <c r="K300" s="188" t="s">
        <v>138</v>
      </c>
      <c r="L300" s="39"/>
      <c r="M300" s="193" t="s">
        <v>1</v>
      </c>
      <c r="N300" s="194" t="s">
        <v>45</v>
      </c>
      <c r="O300" s="71"/>
      <c r="P300" s="195">
        <f>O300*H300</f>
        <v>0</v>
      </c>
      <c r="Q300" s="195">
        <v>7.26E-3</v>
      </c>
      <c r="R300" s="195">
        <f>Q300*H300</f>
        <v>0.12720246000000002</v>
      </c>
      <c r="S300" s="195">
        <v>0</v>
      </c>
      <c r="T300" s="196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7" t="s">
        <v>139</v>
      </c>
      <c r="AT300" s="197" t="s">
        <v>134</v>
      </c>
      <c r="AU300" s="197" t="s">
        <v>89</v>
      </c>
      <c r="AY300" s="17" t="s">
        <v>132</v>
      </c>
      <c r="BE300" s="198">
        <f>IF(N300="základní",J300,0)</f>
        <v>0</v>
      </c>
      <c r="BF300" s="198">
        <f>IF(N300="snížená",J300,0)</f>
        <v>0</v>
      </c>
      <c r="BG300" s="198">
        <f>IF(N300="zákl. přenesená",J300,0)</f>
        <v>0</v>
      </c>
      <c r="BH300" s="198">
        <f>IF(N300="sníž. přenesená",J300,0)</f>
        <v>0</v>
      </c>
      <c r="BI300" s="198">
        <f>IF(N300="nulová",J300,0)</f>
        <v>0</v>
      </c>
      <c r="BJ300" s="17" t="s">
        <v>85</v>
      </c>
      <c r="BK300" s="198">
        <f>ROUND(I300*H300,2)</f>
        <v>0</v>
      </c>
      <c r="BL300" s="17" t="s">
        <v>139</v>
      </c>
      <c r="BM300" s="197" t="s">
        <v>379</v>
      </c>
    </row>
    <row r="301" spans="1:65" s="15" customFormat="1" ht="11.25">
      <c r="B301" s="222"/>
      <c r="C301" s="223"/>
      <c r="D301" s="201" t="s">
        <v>141</v>
      </c>
      <c r="E301" s="224" t="s">
        <v>1</v>
      </c>
      <c r="F301" s="225" t="s">
        <v>380</v>
      </c>
      <c r="G301" s="223"/>
      <c r="H301" s="224" t="s">
        <v>1</v>
      </c>
      <c r="I301" s="226"/>
      <c r="J301" s="223"/>
      <c r="K301" s="223"/>
      <c r="L301" s="227"/>
      <c r="M301" s="228"/>
      <c r="N301" s="229"/>
      <c r="O301" s="229"/>
      <c r="P301" s="229"/>
      <c r="Q301" s="229"/>
      <c r="R301" s="229"/>
      <c r="S301" s="229"/>
      <c r="T301" s="230"/>
      <c r="AT301" s="231" t="s">
        <v>141</v>
      </c>
      <c r="AU301" s="231" t="s">
        <v>89</v>
      </c>
      <c r="AV301" s="15" t="s">
        <v>85</v>
      </c>
      <c r="AW301" s="15" t="s">
        <v>34</v>
      </c>
      <c r="AX301" s="15" t="s">
        <v>80</v>
      </c>
      <c r="AY301" s="231" t="s">
        <v>132</v>
      </c>
    </row>
    <row r="302" spans="1:65" s="13" customFormat="1" ht="11.25">
      <c r="B302" s="199"/>
      <c r="C302" s="200"/>
      <c r="D302" s="201" t="s">
        <v>141</v>
      </c>
      <c r="E302" s="202" t="s">
        <v>1</v>
      </c>
      <c r="F302" s="203" t="s">
        <v>381</v>
      </c>
      <c r="G302" s="200"/>
      <c r="H302" s="204">
        <v>8.82</v>
      </c>
      <c r="I302" s="205"/>
      <c r="J302" s="200"/>
      <c r="K302" s="200"/>
      <c r="L302" s="206"/>
      <c r="M302" s="207"/>
      <c r="N302" s="208"/>
      <c r="O302" s="208"/>
      <c r="P302" s="208"/>
      <c r="Q302" s="208"/>
      <c r="R302" s="208"/>
      <c r="S302" s="208"/>
      <c r="T302" s="209"/>
      <c r="AT302" s="210" t="s">
        <v>141</v>
      </c>
      <c r="AU302" s="210" t="s">
        <v>89</v>
      </c>
      <c r="AV302" s="13" t="s">
        <v>89</v>
      </c>
      <c r="AW302" s="13" t="s">
        <v>34</v>
      </c>
      <c r="AX302" s="13" t="s">
        <v>80</v>
      </c>
      <c r="AY302" s="210" t="s">
        <v>132</v>
      </c>
    </row>
    <row r="303" spans="1:65" s="15" customFormat="1" ht="11.25">
      <c r="B303" s="222"/>
      <c r="C303" s="223"/>
      <c r="D303" s="201" t="s">
        <v>141</v>
      </c>
      <c r="E303" s="224" t="s">
        <v>1</v>
      </c>
      <c r="F303" s="225" t="s">
        <v>382</v>
      </c>
      <c r="G303" s="223"/>
      <c r="H303" s="224" t="s">
        <v>1</v>
      </c>
      <c r="I303" s="226"/>
      <c r="J303" s="223"/>
      <c r="K303" s="223"/>
      <c r="L303" s="227"/>
      <c r="M303" s="228"/>
      <c r="N303" s="229"/>
      <c r="O303" s="229"/>
      <c r="P303" s="229"/>
      <c r="Q303" s="229"/>
      <c r="R303" s="229"/>
      <c r="S303" s="229"/>
      <c r="T303" s="230"/>
      <c r="AT303" s="231" t="s">
        <v>141</v>
      </c>
      <c r="AU303" s="231" t="s">
        <v>89</v>
      </c>
      <c r="AV303" s="15" t="s">
        <v>85</v>
      </c>
      <c r="AW303" s="15" t="s">
        <v>34</v>
      </c>
      <c r="AX303" s="15" t="s">
        <v>80</v>
      </c>
      <c r="AY303" s="231" t="s">
        <v>132</v>
      </c>
    </row>
    <row r="304" spans="1:65" s="13" customFormat="1" ht="11.25">
      <c r="B304" s="199"/>
      <c r="C304" s="200"/>
      <c r="D304" s="201" t="s">
        <v>141</v>
      </c>
      <c r="E304" s="202" t="s">
        <v>1</v>
      </c>
      <c r="F304" s="203" t="s">
        <v>336</v>
      </c>
      <c r="G304" s="200"/>
      <c r="H304" s="204">
        <v>5.2930000000000001</v>
      </c>
      <c r="I304" s="205"/>
      <c r="J304" s="200"/>
      <c r="K304" s="200"/>
      <c r="L304" s="206"/>
      <c r="M304" s="207"/>
      <c r="N304" s="208"/>
      <c r="O304" s="208"/>
      <c r="P304" s="208"/>
      <c r="Q304" s="208"/>
      <c r="R304" s="208"/>
      <c r="S304" s="208"/>
      <c r="T304" s="209"/>
      <c r="AT304" s="210" t="s">
        <v>141</v>
      </c>
      <c r="AU304" s="210" t="s">
        <v>89</v>
      </c>
      <c r="AV304" s="13" t="s">
        <v>89</v>
      </c>
      <c r="AW304" s="13" t="s">
        <v>34</v>
      </c>
      <c r="AX304" s="13" t="s">
        <v>80</v>
      </c>
      <c r="AY304" s="210" t="s">
        <v>132</v>
      </c>
    </row>
    <row r="305" spans="1:65" s="13" customFormat="1" ht="11.25">
      <c r="B305" s="199"/>
      <c r="C305" s="200"/>
      <c r="D305" s="201" t="s">
        <v>141</v>
      </c>
      <c r="E305" s="202" t="s">
        <v>1</v>
      </c>
      <c r="F305" s="203" t="s">
        <v>337</v>
      </c>
      <c r="G305" s="200"/>
      <c r="H305" s="204">
        <v>3.4079999999999999</v>
      </c>
      <c r="I305" s="205"/>
      <c r="J305" s="200"/>
      <c r="K305" s="200"/>
      <c r="L305" s="206"/>
      <c r="M305" s="207"/>
      <c r="N305" s="208"/>
      <c r="O305" s="208"/>
      <c r="P305" s="208"/>
      <c r="Q305" s="208"/>
      <c r="R305" s="208"/>
      <c r="S305" s="208"/>
      <c r="T305" s="209"/>
      <c r="AT305" s="210" t="s">
        <v>141</v>
      </c>
      <c r="AU305" s="210" t="s">
        <v>89</v>
      </c>
      <c r="AV305" s="13" t="s">
        <v>89</v>
      </c>
      <c r="AW305" s="13" t="s">
        <v>34</v>
      </c>
      <c r="AX305" s="13" t="s">
        <v>80</v>
      </c>
      <c r="AY305" s="210" t="s">
        <v>132</v>
      </c>
    </row>
    <row r="306" spans="1:65" s="14" customFormat="1" ht="11.25">
      <c r="B306" s="211"/>
      <c r="C306" s="212"/>
      <c r="D306" s="201" t="s">
        <v>141</v>
      </c>
      <c r="E306" s="213" t="s">
        <v>1</v>
      </c>
      <c r="F306" s="214" t="s">
        <v>143</v>
      </c>
      <c r="G306" s="212"/>
      <c r="H306" s="215">
        <v>17.521000000000001</v>
      </c>
      <c r="I306" s="216"/>
      <c r="J306" s="212"/>
      <c r="K306" s="212"/>
      <c r="L306" s="217"/>
      <c r="M306" s="218"/>
      <c r="N306" s="219"/>
      <c r="O306" s="219"/>
      <c r="P306" s="219"/>
      <c r="Q306" s="219"/>
      <c r="R306" s="219"/>
      <c r="S306" s="219"/>
      <c r="T306" s="220"/>
      <c r="AT306" s="221" t="s">
        <v>141</v>
      </c>
      <c r="AU306" s="221" t="s">
        <v>89</v>
      </c>
      <c r="AV306" s="14" t="s">
        <v>139</v>
      </c>
      <c r="AW306" s="14" t="s">
        <v>34</v>
      </c>
      <c r="AX306" s="14" t="s">
        <v>85</v>
      </c>
      <c r="AY306" s="221" t="s">
        <v>132</v>
      </c>
    </row>
    <row r="307" spans="1:65" s="2" customFormat="1" ht="21.75" customHeight="1">
      <c r="A307" s="34"/>
      <c r="B307" s="35"/>
      <c r="C307" s="186" t="s">
        <v>383</v>
      </c>
      <c r="D307" s="186" t="s">
        <v>134</v>
      </c>
      <c r="E307" s="187" t="s">
        <v>384</v>
      </c>
      <c r="F307" s="188" t="s">
        <v>385</v>
      </c>
      <c r="G307" s="189" t="s">
        <v>137</v>
      </c>
      <c r="H307" s="190">
        <v>17.521000000000001</v>
      </c>
      <c r="I307" s="191"/>
      <c r="J307" s="192">
        <f>ROUND(I307*H307,2)</f>
        <v>0</v>
      </c>
      <c r="K307" s="188" t="s">
        <v>138</v>
      </c>
      <c r="L307" s="39"/>
      <c r="M307" s="193" t="s">
        <v>1</v>
      </c>
      <c r="N307" s="194" t="s">
        <v>45</v>
      </c>
      <c r="O307" s="71"/>
      <c r="P307" s="195">
        <f>O307*H307</f>
        <v>0</v>
      </c>
      <c r="Q307" s="195">
        <v>8.5999999999999998E-4</v>
      </c>
      <c r="R307" s="195">
        <f>Q307*H307</f>
        <v>1.5068060000000001E-2</v>
      </c>
      <c r="S307" s="195">
        <v>0</v>
      </c>
      <c r="T307" s="196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197" t="s">
        <v>139</v>
      </c>
      <c r="AT307" s="197" t="s">
        <v>134</v>
      </c>
      <c r="AU307" s="197" t="s">
        <v>89</v>
      </c>
      <c r="AY307" s="17" t="s">
        <v>132</v>
      </c>
      <c r="BE307" s="198">
        <f>IF(N307="základní",J307,0)</f>
        <v>0</v>
      </c>
      <c r="BF307" s="198">
        <f>IF(N307="snížená",J307,0)</f>
        <v>0</v>
      </c>
      <c r="BG307" s="198">
        <f>IF(N307="zákl. přenesená",J307,0)</f>
        <v>0</v>
      </c>
      <c r="BH307" s="198">
        <f>IF(N307="sníž. přenesená",J307,0)</f>
        <v>0</v>
      </c>
      <c r="BI307" s="198">
        <f>IF(N307="nulová",J307,0)</f>
        <v>0</v>
      </c>
      <c r="BJ307" s="17" t="s">
        <v>85</v>
      </c>
      <c r="BK307" s="198">
        <f>ROUND(I307*H307,2)</f>
        <v>0</v>
      </c>
      <c r="BL307" s="17" t="s">
        <v>139</v>
      </c>
      <c r="BM307" s="197" t="s">
        <v>386</v>
      </c>
    </row>
    <row r="308" spans="1:65" s="2" customFormat="1" ht="16.5" customHeight="1">
      <c r="A308" s="34"/>
      <c r="B308" s="35"/>
      <c r="C308" s="186" t="s">
        <v>387</v>
      </c>
      <c r="D308" s="186" t="s">
        <v>134</v>
      </c>
      <c r="E308" s="187" t="s">
        <v>388</v>
      </c>
      <c r="F308" s="188" t="s">
        <v>389</v>
      </c>
      <c r="G308" s="189" t="s">
        <v>164</v>
      </c>
      <c r="H308" s="190">
        <v>22.6</v>
      </c>
      <c r="I308" s="191"/>
      <c r="J308" s="192">
        <f>ROUND(I308*H308,2)</f>
        <v>0</v>
      </c>
      <c r="K308" s="188" t="s">
        <v>1</v>
      </c>
      <c r="L308" s="39"/>
      <c r="M308" s="193" t="s">
        <v>1</v>
      </c>
      <c r="N308" s="194" t="s">
        <v>45</v>
      </c>
      <c r="O308" s="71"/>
      <c r="P308" s="195">
        <f>O308*H308</f>
        <v>0</v>
      </c>
      <c r="Q308" s="195">
        <v>2.9909500000000002</v>
      </c>
      <c r="R308" s="195">
        <f>Q308*H308</f>
        <v>67.595470000000006</v>
      </c>
      <c r="S308" s="195">
        <v>0</v>
      </c>
      <c r="T308" s="196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7" t="s">
        <v>139</v>
      </c>
      <c r="AT308" s="197" t="s">
        <v>134</v>
      </c>
      <c r="AU308" s="197" t="s">
        <v>89</v>
      </c>
      <c r="AY308" s="17" t="s">
        <v>132</v>
      </c>
      <c r="BE308" s="198">
        <f>IF(N308="základní",J308,0)</f>
        <v>0</v>
      </c>
      <c r="BF308" s="198">
        <f>IF(N308="snížená",J308,0)</f>
        <v>0</v>
      </c>
      <c r="BG308" s="198">
        <f>IF(N308="zákl. přenesená",J308,0)</f>
        <v>0</v>
      </c>
      <c r="BH308" s="198">
        <f>IF(N308="sníž. přenesená",J308,0)</f>
        <v>0</v>
      </c>
      <c r="BI308" s="198">
        <f>IF(N308="nulová",J308,0)</f>
        <v>0</v>
      </c>
      <c r="BJ308" s="17" t="s">
        <v>85</v>
      </c>
      <c r="BK308" s="198">
        <f>ROUND(I308*H308,2)</f>
        <v>0</v>
      </c>
      <c r="BL308" s="17" t="s">
        <v>139</v>
      </c>
      <c r="BM308" s="197" t="s">
        <v>390</v>
      </c>
    </row>
    <row r="309" spans="1:65" s="2" customFormat="1" ht="19.5">
      <c r="A309" s="34"/>
      <c r="B309" s="35"/>
      <c r="C309" s="36"/>
      <c r="D309" s="201" t="s">
        <v>264</v>
      </c>
      <c r="E309" s="36"/>
      <c r="F309" s="242" t="s">
        <v>391</v>
      </c>
      <c r="G309" s="36"/>
      <c r="H309" s="36"/>
      <c r="I309" s="243"/>
      <c r="J309" s="36"/>
      <c r="K309" s="36"/>
      <c r="L309" s="39"/>
      <c r="M309" s="244"/>
      <c r="N309" s="245"/>
      <c r="O309" s="71"/>
      <c r="P309" s="71"/>
      <c r="Q309" s="71"/>
      <c r="R309" s="71"/>
      <c r="S309" s="71"/>
      <c r="T309" s="72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7" t="s">
        <v>264</v>
      </c>
      <c r="AU309" s="17" t="s">
        <v>89</v>
      </c>
    </row>
    <row r="310" spans="1:65" s="13" customFormat="1" ht="11.25">
      <c r="B310" s="199"/>
      <c r="C310" s="200"/>
      <c r="D310" s="201" t="s">
        <v>141</v>
      </c>
      <c r="E310" s="202" t="s">
        <v>1</v>
      </c>
      <c r="F310" s="203" t="s">
        <v>392</v>
      </c>
      <c r="G310" s="200"/>
      <c r="H310" s="204">
        <v>15.24</v>
      </c>
      <c r="I310" s="205"/>
      <c r="J310" s="200"/>
      <c r="K310" s="200"/>
      <c r="L310" s="206"/>
      <c r="M310" s="207"/>
      <c r="N310" s="208"/>
      <c r="O310" s="208"/>
      <c r="P310" s="208"/>
      <c r="Q310" s="208"/>
      <c r="R310" s="208"/>
      <c r="S310" s="208"/>
      <c r="T310" s="209"/>
      <c r="AT310" s="210" t="s">
        <v>141</v>
      </c>
      <c r="AU310" s="210" t="s">
        <v>89</v>
      </c>
      <c r="AV310" s="13" t="s">
        <v>89</v>
      </c>
      <c r="AW310" s="13" t="s">
        <v>34</v>
      </c>
      <c r="AX310" s="13" t="s">
        <v>80</v>
      </c>
      <c r="AY310" s="210" t="s">
        <v>132</v>
      </c>
    </row>
    <row r="311" spans="1:65" s="13" customFormat="1" ht="11.25">
      <c r="B311" s="199"/>
      <c r="C311" s="200"/>
      <c r="D311" s="201" t="s">
        <v>141</v>
      </c>
      <c r="E311" s="202" t="s">
        <v>1</v>
      </c>
      <c r="F311" s="203" t="s">
        <v>393</v>
      </c>
      <c r="G311" s="200"/>
      <c r="H311" s="204">
        <v>7.36</v>
      </c>
      <c r="I311" s="205"/>
      <c r="J311" s="200"/>
      <c r="K311" s="200"/>
      <c r="L311" s="206"/>
      <c r="M311" s="207"/>
      <c r="N311" s="208"/>
      <c r="O311" s="208"/>
      <c r="P311" s="208"/>
      <c r="Q311" s="208"/>
      <c r="R311" s="208"/>
      <c r="S311" s="208"/>
      <c r="T311" s="209"/>
      <c r="AT311" s="210" t="s">
        <v>141</v>
      </c>
      <c r="AU311" s="210" t="s">
        <v>89</v>
      </c>
      <c r="AV311" s="13" t="s">
        <v>89</v>
      </c>
      <c r="AW311" s="13" t="s">
        <v>34</v>
      </c>
      <c r="AX311" s="13" t="s">
        <v>80</v>
      </c>
      <c r="AY311" s="210" t="s">
        <v>132</v>
      </c>
    </row>
    <row r="312" spans="1:65" s="14" customFormat="1" ht="11.25">
      <c r="B312" s="211"/>
      <c r="C312" s="212"/>
      <c r="D312" s="201" t="s">
        <v>141</v>
      </c>
      <c r="E312" s="213" t="s">
        <v>1</v>
      </c>
      <c r="F312" s="214" t="s">
        <v>143</v>
      </c>
      <c r="G312" s="212"/>
      <c r="H312" s="215">
        <v>22.6</v>
      </c>
      <c r="I312" s="216"/>
      <c r="J312" s="212"/>
      <c r="K312" s="212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141</v>
      </c>
      <c r="AU312" s="221" t="s">
        <v>89</v>
      </c>
      <c r="AV312" s="14" t="s">
        <v>139</v>
      </c>
      <c r="AW312" s="14" t="s">
        <v>34</v>
      </c>
      <c r="AX312" s="14" t="s">
        <v>85</v>
      </c>
      <c r="AY312" s="221" t="s">
        <v>132</v>
      </c>
    </row>
    <row r="313" spans="1:65" s="2" customFormat="1" ht="16.5" customHeight="1">
      <c r="A313" s="34"/>
      <c r="B313" s="35"/>
      <c r="C313" s="232" t="s">
        <v>394</v>
      </c>
      <c r="D313" s="232" t="s">
        <v>249</v>
      </c>
      <c r="E313" s="233" t="s">
        <v>395</v>
      </c>
      <c r="F313" s="234" t="s">
        <v>396</v>
      </c>
      <c r="G313" s="235" t="s">
        <v>252</v>
      </c>
      <c r="H313" s="236">
        <v>45.2</v>
      </c>
      <c r="I313" s="237"/>
      <c r="J313" s="238">
        <f>ROUND(I313*H313,2)</f>
        <v>0</v>
      </c>
      <c r="K313" s="234" t="s">
        <v>1</v>
      </c>
      <c r="L313" s="239"/>
      <c r="M313" s="240" t="s">
        <v>1</v>
      </c>
      <c r="N313" s="241" t="s">
        <v>45</v>
      </c>
      <c r="O313" s="71"/>
      <c r="P313" s="195">
        <f>O313*H313</f>
        <v>0</v>
      </c>
      <c r="Q313" s="195">
        <v>1</v>
      </c>
      <c r="R313" s="195">
        <f>Q313*H313</f>
        <v>45.2</v>
      </c>
      <c r="S313" s="195">
        <v>0</v>
      </c>
      <c r="T313" s="196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97" t="s">
        <v>187</v>
      </c>
      <c r="AT313" s="197" t="s">
        <v>249</v>
      </c>
      <c r="AU313" s="197" t="s">
        <v>89</v>
      </c>
      <c r="AY313" s="17" t="s">
        <v>132</v>
      </c>
      <c r="BE313" s="198">
        <f>IF(N313="základní",J313,0)</f>
        <v>0</v>
      </c>
      <c r="BF313" s="198">
        <f>IF(N313="snížená",J313,0)</f>
        <v>0</v>
      </c>
      <c r="BG313" s="198">
        <f>IF(N313="zákl. přenesená",J313,0)</f>
        <v>0</v>
      </c>
      <c r="BH313" s="198">
        <f>IF(N313="sníž. přenesená",J313,0)</f>
        <v>0</v>
      </c>
      <c r="BI313" s="198">
        <f>IF(N313="nulová",J313,0)</f>
        <v>0</v>
      </c>
      <c r="BJ313" s="17" t="s">
        <v>85</v>
      </c>
      <c r="BK313" s="198">
        <f>ROUND(I313*H313,2)</f>
        <v>0</v>
      </c>
      <c r="BL313" s="17" t="s">
        <v>139</v>
      </c>
      <c r="BM313" s="197" t="s">
        <v>397</v>
      </c>
    </row>
    <row r="314" spans="1:65" s="12" customFormat="1" ht="22.9" customHeight="1">
      <c r="B314" s="170"/>
      <c r="C314" s="171"/>
      <c r="D314" s="172" t="s">
        <v>79</v>
      </c>
      <c r="E314" s="184" t="s">
        <v>139</v>
      </c>
      <c r="F314" s="184" t="s">
        <v>398</v>
      </c>
      <c r="G314" s="171"/>
      <c r="H314" s="171"/>
      <c r="I314" s="174"/>
      <c r="J314" s="185">
        <f>BK314</f>
        <v>0</v>
      </c>
      <c r="K314" s="171"/>
      <c r="L314" s="176"/>
      <c r="M314" s="177"/>
      <c r="N314" s="178"/>
      <c r="O314" s="178"/>
      <c r="P314" s="179">
        <f>SUM(P315:P348)</f>
        <v>0</v>
      </c>
      <c r="Q314" s="178"/>
      <c r="R314" s="179">
        <f>SUM(R315:R348)</f>
        <v>267.9814657</v>
      </c>
      <c r="S314" s="178"/>
      <c r="T314" s="180">
        <f>SUM(T315:T348)</f>
        <v>0</v>
      </c>
      <c r="AR314" s="181" t="s">
        <v>85</v>
      </c>
      <c r="AT314" s="182" t="s">
        <v>79</v>
      </c>
      <c r="AU314" s="182" t="s">
        <v>85</v>
      </c>
      <c r="AY314" s="181" t="s">
        <v>132</v>
      </c>
      <c r="BK314" s="183">
        <f>SUM(BK315:BK348)</f>
        <v>0</v>
      </c>
    </row>
    <row r="315" spans="1:65" s="2" customFormat="1" ht="33" customHeight="1">
      <c r="A315" s="34"/>
      <c r="B315" s="35"/>
      <c r="C315" s="186" t="s">
        <v>399</v>
      </c>
      <c r="D315" s="186" t="s">
        <v>134</v>
      </c>
      <c r="E315" s="187" t="s">
        <v>400</v>
      </c>
      <c r="F315" s="188" t="s">
        <v>401</v>
      </c>
      <c r="G315" s="189" t="s">
        <v>137</v>
      </c>
      <c r="H315" s="190">
        <v>55.91</v>
      </c>
      <c r="I315" s="191"/>
      <c r="J315" s="192">
        <f>ROUND(I315*H315,2)</f>
        <v>0</v>
      </c>
      <c r="K315" s="188" t="s">
        <v>138</v>
      </c>
      <c r="L315" s="39"/>
      <c r="M315" s="193" t="s">
        <v>1</v>
      </c>
      <c r="N315" s="194" t="s">
        <v>45</v>
      </c>
      <c r="O315" s="71"/>
      <c r="P315" s="195">
        <f>O315*H315</f>
        <v>0</v>
      </c>
      <c r="Q315" s="195">
        <v>0</v>
      </c>
      <c r="R315" s="195">
        <f>Q315*H315</f>
        <v>0</v>
      </c>
      <c r="S315" s="195">
        <v>0</v>
      </c>
      <c r="T315" s="196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7" t="s">
        <v>139</v>
      </c>
      <c r="AT315" s="197" t="s">
        <v>134</v>
      </c>
      <c r="AU315" s="197" t="s">
        <v>89</v>
      </c>
      <c r="AY315" s="17" t="s">
        <v>132</v>
      </c>
      <c r="BE315" s="198">
        <f>IF(N315="základní",J315,0)</f>
        <v>0</v>
      </c>
      <c r="BF315" s="198">
        <f>IF(N315="snížená",J315,0)</f>
        <v>0</v>
      </c>
      <c r="BG315" s="198">
        <f>IF(N315="zákl. přenesená",J315,0)</f>
        <v>0</v>
      </c>
      <c r="BH315" s="198">
        <f>IF(N315="sníž. přenesená",J315,0)</f>
        <v>0</v>
      </c>
      <c r="BI315" s="198">
        <f>IF(N315="nulová",J315,0)</f>
        <v>0</v>
      </c>
      <c r="BJ315" s="17" t="s">
        <v>85</v>
      </c>
      <c r="BK315" s="198">
        <f>ROUND(I315*H315,2)</f>
        <v>0</v>
      </c>
      <c r="BL315" s="17" t="s">
        <v>139</v>
      </c>
      <c r="BM315" s="197" t="s">
        <v>402</v>
      </c>
    </row>
    <row r="316" spans="1:65" s="15" customFormat="1" ht="11.25">
      <c r="B316" s="222"/>
      <c r="C316" s="223"/>
      <c r="D316" s="201" t="s">
        <v>141</v>
      </c>
      <c r="E316" s="224" t="s">
        <v>1</v>
      </c>
      <c r="F316" s="225" t="s">
        <v>403</v>
      </c>
      <c r="G316" s="223"/>
      <c r="H316" s="224" t="s">
        <v>1</v>
      </c>
      <c r="I316" s="226"/>
      <c r="J316" s="223"/>
      <c r="K316" s="223"/>
      <c r="L316" s="227"/>
      <c r="M316" s="228"/>
      <c r="N316" s="229"/>
      <c r="O316" s="229"/>
      <c r="P316" s="229"/>
      <c r="Q316" s="229"/>
      <c r="R316" s="229"/>
      <c r="S316" s="229"/>
      <c r="T316" s="230"/>
      <c r="AT316" s="231" t="s">
        <v>141</v>
      </c>
      <c r="AU316" s="231" t="s">
        <v>89</v>
      </c>
      <c r="AV316" s="15" t="s">
        <v>85</v>
      </c>
      <c r="AW316" s="15" t="s">
        <v>34</v>
      </c>
      <c r="AX316" s="15" t="s">
        <v>80</v>
      </c>
      <c r="AY316" s="231" t="s">
        <v>132</v>
      </c>
    </row>
    <row r="317" spans="1:65" s="13" customFormat="1" ht="11.25">
      <c r="B317" s="199"/>
      <c r="C317" s="200"/>
      <c r="D317" s="201" t="s">
        <v>141</v>
      </c>
      <c r="E317" s="202" t="s">
        <v>1</v>
      </c>
      <c r="F317" s="203" t="s">
        <v>404</v>
      </c>
      <c r="G317" s="200"/>
      <c r="H317" s="204">
        <v>3.41</v>
      </c>
      <c r="I317" s="205"/>
      <c r="J317" s="200"/>
      <c r="K317" s="200"/>
      <c r="L317" s="206"/>
      <c r="M317" s="207"/>
      <c r="N317" s="208"/>
      <c r="O317" s="208"/>
      <c r="P317" s="208"/>
      <c r="Q317" s="208"/>
      <c r="R317" s="208"/>
      <c r="S317" s="208"/>
      <c r="T317" s="209"/>
      <c r="AT317" s="210" t="s">
        <v>141</v>
      </c>
      <c r="AU317" s="210" t="s">
        <v>89</v>
      </c>
      <c r="AV317" s="13" t="s">
        <v>89</v>
      </c>
      <c r="AW317" s="13" t="s">
        <v>34</v>
      </c>
      <c r="AX317" s="13" t="s">
        <v>80</v>
      </c>
      <c r="AY317" s="210" t="s">
        <v>132</v>
      </c>
    </row>
    <row r="318" spans="1:65" s="15" customFormat="1" ht="11.25">
      <c r="B318" s="222"/>
      <c r="C318" s="223"/>
      <c r="D318" s="201" t="s">
        <v>141</v>
      </c>
      <c r="E318" s="224" t="s">
        <v>1</v>
      </c>
      <c r="F318" s="225" t="s">
        <v>280</v>
      </c>
      <c r="G318" s="223"/>
      <c r="H318" s="224" t="s">
        <v>1</v>
      </c>
      <c r="I318" s="226"/>
      <c r="J318" s="223"/>
      <c r="K318" s="223"/>
      <c r="L318" s="227"/>
      <c r="M318" s="228"/>
      <c r="N318" s="229"/>
      <c r="O318" s="229"/>
      <c r="P318" s="229"/>
      <c r="Q318" s="229"/>
      <c r="R318" s="229"/>
      <c r="S318" s="229"/>
      <c r="T318" s="230"/>
      <c r="AT318" s="231" t="s">
        <v>141</v>
      </c>
      <c r="AU318" s="231" t="s">
        <v>89</v>
      </c>
      <c r="AV318" s="15" t="s">
        <v>85</v>
      </c>
      <c r="AW318" s="15" t="s">
        <v>34</v>
      </c>
      <c r="AX318" s="15" t="s">
        <v>80</v>
      </c>
      <c r="AY318" s="231" t="s">
        <v>132</v>
      </c>
    </row>
    <row r="319" spans="1:65" s="13" customFormat="1" ht="11.25">
      <c r="B319" s="199"/>
      <c r="C319" s="200"/>
      <c r="D319" s="201" t="s">
        <v>141</v>
      </c>
      <c r="E319" s="202" t="s">
        <v>1</v>
      </c>
      <c r="F319" s="203" t="s">
        <v>405</v>
      </c>
      <c r="G319" s="200"/>
      <c r="H319" s="204">
        <v>50.7</v>
      </c>
      <c r="I319" s="205"/>
      <c r="J319" s="200"/>
      <c r="K319" s="200"/>
      <c r="L319" s="206"/>
      <c r="M319" s="207"/>
      <c r="N319" s="208"/>
      <c r="O319" s="208"/>
      <c r="P319" s="208"/>
      <c r="Q319" s="208"/>
      <c r="R319" s="208"/>
      <c r="S319" s="208"/>
      <c r="T319" s="209"/>
      <c r="AT319" s="210" t="s">
        <v>141</v>
      </c>
      <c r="AU319" s="210" t="s">
        <v>89</v>
      </c>
      <c r="AV319" s="13" t="s">
        <v>89</v>
      </c>
      <c r="AW319" s="13" t="s">
        <v>34</v>
      </c>
      <c r="AX319" s="13" t="s">
        <v>80</v>
      </c>
      <c r="AY319" s="210" t="s">
        <v>132</v>
      </c>
    </row>
    <row r="320" spans="1:65" s="15" customFormat="1" ht="11.25">
      <c r="B320" s="222"/>
      <c r="C320" s="223"/>
      <c r="D320" s="201" t="s">
        <v>141</v>
      </c>
      <c r="E320" s="224" t="s">
        <v>1</v>
      </c>
      <c r="F320" s="225" t="s">
        <v>282</v>
      </c>
      <c r="G320" s="223"/>
      <c r="H320" s="224" t="s">
        <v>1</v>
      </c>
      <c r="I320" s="226"/>
      <c r="J320" s="223"/>
      <c r="K320" s="223"/>
      <c r="L320" s="227"/>
      <c r="M320" s="228"/>
      <c r="N320" s="229"/>
      <c r="O320" s="229"/>
      <c r="P320" s="229"/>
      <c r="Q320" s="229"/>
      <c r="R320" s="229"/>
      <c r="S320" s="229"/>
      <c r="T320" s="230"/>
      <c r="AT320" s="231" t="s">
        <v>141</v>
      </c>
      <c r="AU320" s="231" t="s">
        <v>89</v>
      </c>
      <c r="AV320" s="15" t="s">
        <v>85</v>
      </c>
      <c r="AW320" s="15" t="s">
        <v>34</v>
      </c>
      <c r="AX320" s="15" t="s">
        <v>80</v>
      </c>
      <c r="AY320" s="231" t="s">
        <v>132</v>
      </c>
    </row>
    <row r="321" spans="1:65" s="13" customFormat="1" ht="11.25">
      <c r="B321" s="199"/>
      <c r="C321" s="200"/>
      <c r="D321" s="201" t="s">
        <v>141</v>
      </c>
      <c r="E321" s="202" t="s">
        <v>1</v>
      </c>
      <c r="F321" s="203" t="s">
        <v>406</v>
      </c>
      <c r="G321" s="200"/>
      <c r="H321" s="204">
        <v>1.8</v>
      </c>
      <c r="I321" s="205"/>
      <c r="J321" s="200"/>
      <c r="K321" s="200"/>
      <c r="L321" s="206"/>
      <c r="M321" s="207"/>
      <c r="N321" s="208"/>
      <c r="O321" s="208"/>
      <c r="P321" s="208"/>
      <c r="Q321" s="208"/>
      <c r="R321" s="208"/>
      <c r="S321" s="208"/>
      <c r="T321" s="209"/>
      <c r="AT321" s="210" t="s">
        <v>141</v>
      </c>
      <c r="AU321" s="210" t="s">
        <v>89</v>
      </c>
      <c r="AV321" s="13" t="s">
        <v>89</v>
      </c>
      <c r="AW321" s="13" t="s">
        <v>34</v>
      </c>
      <c r="AX321" s="13" t="s">
        <v>80</v>
      </c>
      <c r="AY321" s="210" t="s">
        <v>132</v>
      </c>
    </row>
    <row r="322" spans="1:65" s="14" customFormat="1" ht="11.25">
      <c r="B322" s="211"/>
      <c r="C322" s="212"/>
      <c r="D322" s="201" t="s">
        <v>141</v>
      </c>
      <c r="E322" s="213" t="s">
        <v>1</v>
      </c>
      <c r="F322" s="214" t="s">
        <v>143</v>
      </c>
      <c r="G322" s="212"/>
      <c r="H322" s="215">
        <v>55.91</v>
      </c>
      <c r="I322" s="216"/>
      <c r="J322" s="212"/>
      <c r="K322" s="212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141</v>
      </c>
      <c r="AU322" s="221" t="s">
        <v>89</v>
      </c>
      <c r="AV322" s="14" t="s">
        <v>139</v>
      </c>
      <c r="AW322" s="14" t="s">
        <v>34</v>
      </c>
      <c r="AX322" s="14" t="s">
        <v>85</v>
      </c>
      <c r="AY322" s="221" t="s">
        <v>132</v>
      </c>
    </row>
    <row r="323" spans="1:65" s="2" customFormat="1" ht="21.75" customHeight="1">
      <c r="A323" s="34"/>
      <c r="B323" s="35"/>
      <c r="C323" s="186" t="s">
        <v>407</v>
      </c>
      <c r="D323" s="186" t="s">
        <v>134</v>
      </c>
      <c r="E323" s="187" t="s">
        <v>408</v>
      </c>
      <c r="F323" s="188" t="s">
        <v>409</v>
      </c>
      <c r="G323" s="189" t="s">
        <v>137</v>
      </c>
      <c r="H323" s="190">
        <v>279</v>
      </c>
      <c r="I323" s="191"/>
      <c r="J323" s="192">
        <f>ROUND(I323*H323,2)</f>
        <v>0</v>
      </c>
      <c r="K323" s="188" t="s">
        <v>138</v>
      </c>
      <c r="L323" s="39"/>
      <c r="M323" s="193" t="s">
        <v>1</v>
      </c>
      <c r="N323" s="194" t="s">
        <v>45</v>
      </c>
      <c r="O323" s="71"/>
      <c r="P323" s="195">
        <f>O323*H323</f>
        <v>0</v>
      </c>
      <c r="Q323" s="195">
        <v>0.21251999999999999</v>
      </c>
      <c r="R323" s="195">
        <f>Q323*H323</f>
        <v>59.293079999999996</v>
      </c>
      <c r="S323" s="195">
        <v>0</v>
      </c>
      <c r="T323" s="196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97" t="s">
        <v>139</v>
      </c>
      <c r="AT323" s="197" t="s">
        <v>134</v>
      </c>
      <c r="AU323" s="197" t="s">
        <v>89</v>
      </c>
      <c r="AY323" s="17" t="s">
        <v>132</v>
      </c>
      <c r="BE323" s="198">
        <f>IF(N323="základní",J323,0)</f>
        <v>0</v>
      </c>
      <c r="BF323" s="198">
        <f>IF(N323="snížená",J323,0)</f>
        <v>0</v>
      </c>
      <c r="BG323" s="198">
        <f>IF(N323="zákl. přenesená",J323,0)</f>
        <v>0</v>
      </c>
      <c r="BH323" s="198">
        <f>IF(N323="sníž. přenesená",J323,0)</f>
        <v>0</v>
      </c>
      <c r="BI323" s="198">
        <f>IF(N323="nulová",J323,0)</f>
        <v>0</v>
      </c>
      <c r="BJ323" s="17" t="s">
        <v>85</v>
      </c>
      <c r="BK323" s="198">
        <f>ROUND(I323*H323,2)</f>
        <v>0</v>
      </c>
      <c r="BL323" s="17" t="s">
        <v>139</v>
      </c>
      <c r="BM323" s="197" t="s">
        <v>410</v>
      </c>
    </row>
    <row r="324" spans="1:65" s="15" customFormat="1" ht="11.25">
      <c r="B324" s="222"/>
      <c r="C324" s="223"/>
      <c r="D324" s="201" t="s">
        <v>141</v>
      </c>
      <c r="E324" s="224" t="s">
        <v>1</v>
      </c>
      <c r="F324" s="225" t="s">
        <v>411</v>
      </c>
      <c r="G324" s="223"/>
      <c r="H324" s="224" t="s">
        <v>1</v>
      </c>
      <c r="I324" s="226"/>
      <c r="J324" s="223"/>
      <c r="K324" s="223"/>
      <c r="L324" s="227"/>
      <c r="M324" s="228"/>
      <c r="N324" s="229"/>
      <c r="O324" s="229"/>
      <c r="P324" s="229"/>
      <c r="Q324" s="229"/>
      <c r="R324" s="229"/>
      <c r="S324" s="229"/>
      <c r="T324" s="230"/>
      <c r="AT324" s="231" t="s">
        <v>141</v>
      </c>
      <c r="AU324" s="231" t="s">
        <v>89</v>
      </c>
      <c r="AV324" s="15" t="s">
        <v>85</v>
      </c>
      <c r="AW324" s="15" t="s">
        <v>34</v>
      </c>
      <c r="AX324" s="15" t="s">
        <v>80</v>
      </c>
      <c r="AY324" s="231" t="s">
        <v>132</v>
      </c>
    </row>
    <row r="325" spans="1:65" s="13" customFormat="1" ht="11.25">
      <c r="B325" s="199"/>
      <c r="C325" s="200"/>
      <c r="D325" s="201" t="s">
        <v>141</v>
      </c>
      <c r="E325" s="202" t="s">
        <v>1</v>
      </c>
      <c r="F325" s="203" t="s">
        <v>412</v>
      </c>
      <c r="G325" s="200"/>
      <c r="H325" s="204">
        <v>121.5</v>
      </c>
      <c r="I325" s="205"/>
      <c r="J325" s="200"/>
      <c r="K325" s="200"/>
      <c r="L325" s="206"/>
      <c r="M325" s="207"/>
      <c r="N325" s="208"/>
      <c r="O325" s="208"/>
      <c r="P325" s="208"/>
      <c r="Q325" s="208"/>
      <c r="R325" s="208"/>
      <c r="S325" s="208"/>
      <c r="T325" s="209"/>
      <c r="AT325" s="210" t="s">
        <v>141</v>
      </c>
      <c r="AU325" s="210" t="s">
        <v>89</v>
      </c>
      <c r="AV325" s="13" t="s">
        <v>89</v>
      </c>
      <c r="AW325" s="13" t="s">
        <v>34</v>
      </c>
      <c r="AX325" s="13" t="s">
        <v>80</v>
      </c>
      <c r="AY325" s="210" t="s">
        <v>132</v>
      </c>
    </row>
    <row r="326" spans="1:65" s="15" customFormat="1" ht="11.25">
      <c r="B326" s="222"/>
      <c r="C326" s="223"/>
      <c r="D326" s="201" t="s">
        <v>141</v>
      </c>
      <c r="E326" s="224" t="s">
        <v>1</v>
      </c>
      <c r="F326" s="225" t="s">
        <v>240</v>
      </c>
      <c r="G326" s="223"/>
      <c r="H326" s="224" t="s">
        <v>1</v>
      </c>
      <c r="I326" s="226"/>
      <c r="J326" s="223"/>
      <c r="K326" s="223"/>
      <c r="L326" s="227"/>
      <c r="M326" s="228"/>
      <c r="N326" s="229"/>
      <c r="O326" s="229"/>
      <c r="P326" s="229"/>
      <c r="Q326" s="229"/>
      <c r="R326" s="229"/>
      <c r="S326" s="229"/>
      <c r="T326" s="230"/>
      <c r="AT326" s="231" t="s">
        <v>141</v>
      </c>
      <c r="AU326" s="231" t="s">
        <v>89</v>
      </c>
      <c r="AV326" s="15" t="s">
        <v>85</v>
      </c>
      <c r="AW326" s="15" t="s">
        <v>34</v>
      </c>
      <c r="AX326" s="15" t="s">
        <v>80</v>
      </c>
      <c r="AY326" s="231" t="s">
        <v>132</v>
      </c>
    </row>
    <row r="327" spans="1:65" s="13" customFormat="1" ht="11.25">
      <c r="B327" s="199"/>
      <c r="C327" s="200"/>
      <c r="D327" s="201" t="s">
        <v>141</v>
      </c>
      <c r="E327" s="202" t="s">
        <v>1</v>
      </c>
      <c r="F327" s="203" t="s">
        <v>413</v>
      </c>
      <c r="G327" s="200"/>
      <c r="H327" s="204">
        <v>157.5</v>
      </c>
      <c r="I327" s="205"/>
      <c r="J327" s="200"/>
      <c r="K327" s="200"/>
      <c r="L327" s="206"/>
      <c r="M327" s="207"/>
      <c r="N327" s="208"/>
      <c r="O327" s="208"/>
      <c r="P327" s="208"/>
      <c r="Q327" s="208"/>
      <c r="R327" s="208"/>
      <c r="S327" s="208"/>
      <c r="T327" s="209"/>
      <c r="AT327" s="210" t="s">
        <v>141</v>
      </c>
      <c r="AU327" s="210" t="s">
        <v>89</v>
      </c>
      <c r="AV327" s="13" t="s">
        <v>89</v>
      </c>
      <c r="AW327" s="13" t="s">
        <v>34</v>
      </c>
      <c r="AX327" s="13" t="s">
        <v>80</v>
      </c>
      <c r="AY327" s="210" t="s">
        <v>132</v>
      </c>
    </row>
    <row r="328" spans="1:65" s="14" customFormat="1" ht="11.25">
      <c r="B328" s="211"/>
      <c r="C328" s="212"/>
      <c r="D328" s="201" t="s">
        <v>141</v>
      </c>
      <c r="E328" s="213" t="s">
        <v>1</v>
      </c>
      <c r="F328" s="214" t="s">
        <v>143</v>
      </c>
      <c r="G328" s="212"/>
      <c r="H328" s="215">
        <v>279</v>
      </c>
      <c r="I328" s="216"/>
      <c r="J328" s="212"/>
      <c r="K328" s="212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141</v>
      </c>
      <c r="AU328" s="221" t="s">
        <v>89</v>
      </c>
      <c r="AV328" s="14" t="s">
        <v>139</v>
      </c>
      <c r="AW328" s="14" t="s">
        <v>34</v>
      </c>
      <c r="AX328" s="14" t="s">
        <v>85</v>
      </c>
      <c r="AY328" s="221" t="s">
        <v>132</v>
      </c>
    </row>
    <row r="329" spans="1:65" s="2" customFormat="1" ht="24.2" customHeight="1">
      <c r="A329" s="34"/>
      <c r="B329" s="35"/>
      <c r="C329" s="186" t="s">
        <v>414</v>
      </c>
      <c r="D329" s="186" t="s">
        <v>134</v>
      </c>
      <c r="E329" s="187" t="s">
        <v>415</v>
      </c>
      <c r="F329" s="188" t="s">
        <v>416</v>
      </c>
      <c r="G329" s="189" t="s">
        <v>164</v>
      </c>
      <c r="H329" s="190">
        <v>83.7</v>
      </c>
      <c r="I329" s="191"/>
      <c r="J329" s="192">
        <f>ROUND(I329*H329,2)</f>
        <v>0</v>
      </c>
      <c r="K329" s="188" t="s">
        <v>138</v>
      </c>
      <c r="L329" s="39"/>
      <c r="M329" s="193" t="s">
        <v>1</v>
      </c>
      <c r="N329" s="194" t="s">
        <v>45</v>
      </c>
      <c r="O329" s="71"/>
      <c r="P329" s="195">
        <f>O329*H329</f>
        <v>0</v>
      </c>
      <c r="Q329" s="195">
        <v>1.9967999999999999</v>
      </c>
      <c r="R329" s="195">
        <f>Q329*H329</f>
        <v>167.13216</v>
      </c>
      <c r="S329" s="195">
        <v>0</v>
      </c>
      <c r="T329" s="196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197" t="s">
        <v>139</v>
      </c>
      <c r="AT329" s="197" t="s">
        <v>134</v>
      </c>
      <c r="AU329" s="197" t="s">
        <v>89</v>
      </c>
      <c r="AY329" s="17" t="s">
        <v>132</v>
      </c>
      <c r="BE329" s="198">
        <f>IF(N329="základní",J329,0)</f>
        <v>0</v>
      </c>
      <c r="BF329" s="198">
        <f>IF(N329="snížená",J329,0)</f>
        <v>0</v>
      </c>
      <c r="BG329" s="198">
        <f>IF(N329="zákl. přenesená",J329,0)</f>
        <v>0</v>
      </c>
      <c r="BH329" s="198">
        <f>IF(N329="sníž. přenesená",J329,0)</f>
        <v>0</v>
      </c>
      <c r="BI329" s="198">
        <f>IF(N329="nulová",J329,0)</f>
        <v>0</v>
      </c>
      <c r="BJ329" s="17" t="s">
        <v>85</v>
      </c>
      <c r="BK329" s="198">
        <f>ROUND(I329*H329,2)</f>
        <v>0</v>
      </c>
      <c r="BL329" s="17" t="s">
        <v>139</v>
      </c>
      <c r="BM329" s="197" t="s">
        <v>417</v>
      </c>
    </row>
    <row r="330" spans="1:65" s="15" customFormat="1" ht="11.25">
      <c r="B330" s="222"/>
      <c r="C330" s="223"/>
      <c r="D330" s="201" t="s">
        <v>141</v>
      </c>
      <c r="E330" s="224" t="s">
        <v>1</v>
      </c>
      <c r="F330" s="225" t="s">
        <v>411</v>
      </c>
      <c r="G330" s="223"/>
      <c r="H330" s="224" t="s">
        <v>1</v>
      </c>
      <c r="I330" s="226"/>
      <c r="J330" s="223"/>
      <c r="K330" s="223"/>
      <c r="L330" s="227"/>
      <c r="M330" s="228"/>
      <c r="N330" s="229"/>
      <c r="O330" s="229"/>
      <c r="P330" s="229"/>
      <c r="Q330" s="229"/>
      <c r="R330" s="229"/>
      <c r="S330" s="229"/>
      <c r="T330" s="230"/>
      <c r="AT330" s="231" t="s">
        <v>141</v>
      </c>
      <c r="AU330" s="231" t="s">
        <v>89</v>
      </c>
      <c r="AV330" s="15" t="s">
        <v>85</v>
      </c>
      <c r="AW330" s="15" t="s">
        <v>34</v>
      </c>
      <c r="AX330" s="15" t="s">
        <v>80</v>
      </c>
      <c r="AY330" s="231" t="s">
        <v>132</v>
      </c>
    </row>
    <row r="331" spans="1:65" s="13" customFormat="1" ht="11.25">
      <c r="B331" s="199"/>
      <c r="C331" s="200"/>
      <c r="D331" s="201" t="s">
        <v>141</v>
      </c>
      <c r="E331" s="202" t="s">
        <v>1</v>
      </c>
      <c r="F331" s="203" t="s">
        <v>418</v>
      </c>
      <c r="G331" s="200"/>
      <c r="H331" s="204">
        <v>36.450000000000003</v>
      </c>
      <c r="I331" s="205"/>
      <c r="J331" s="200"/>
      <c r="K331" s="200"/>
      <c r="L331" s="206"/>
      <c r="M331" s="207"/>
      <c r="N331" s="208"/>
      <c r="O331" s="208"/>
      <c r="P331" s="208"/>
      <c r="Q331" s="208"/>
      <c r="R331" s="208"/>
      <c r="S331" s="208"/>
      <c r="T331" s="209"/>
      <c r="AT331" s="210" t="s">
        <v>141</v>
      </c>
      <c r="AU331" s="210" t="s">
        <v>89</v>
      </c>
      <c r="AV331" s="13" t="s">
        <v>89</v>
      </c>
      <c r="AW331" s="13" t="s">
        <v>34</v>
      </c>
      <c r="AX331" s="13" t="s">
        <v>80</v>
      </c>
      <c r="AY331" s="210" t="s">
        <v>132</v>
      </c>
    </row>
    <row r="332" spans="1:65" s="15" customFormat="1" ht="11.25">
      <c r="B332" s="222"/>
      <c r="C332" s="223"/>
      <c r="D332" s="201" t="s">
        <v>141</v>
      </c>
      <c r="E332" s="224" t="s">
        <v>1</v>
      </c>
      <c r="F332" s="225" t="s">
        <v>240</v>
      </c>
      <c r="G332" s="223"/>
      <c r="H332" s="224" t="s">
        <v>1</v>
      </c>
      <c r="I332" s="226"/>
      <c r="J332" s="223"/>
      <c r="K332" s="223"/>
      <c r="L332" s="227"/>
      <c r="M332" s="228"/>
      <c r="N332" s="229"/>
      <c r="O332" s="229"/>
      <c r="P332" s="229"/>
      <c r="Q332" s="229"/>
      <c r="R332" s="229"/>
      <c r="S332" s="229"/>
      <c r="T332" s="230"/>
      <c r="AT332" s="231" t="s">
        <v>141</v>
      </c>
      <c r="AU332" s="231" t="s">
        <v>89</v>
      </c>
      <c r="AV332" s="15" t="s">
        <v>85</v>
      </c>
      <c r="AW332" s="15" t="s">
        <v>34</v>
      </c>
      <c r="AX332" s="15" t="s">
        <v>80</v>
      </c>
      <c r="AY332" s="231" t="s">
        <v>132</v>
      </c>
    </row>
    <row r="333" spans="1:65" s="13" customFormat="1" ht="11.25">
      <c r="B333" s="199"/>
      <c r="C333" s="200"/>
      <c r="D333" s="201" t="s">
        <v>141</v>
      </c>
      <c r="E333" s="202" t="s">
        <v>1</v>
      </c>
      <c r="F333" s="203" t="s">
        <v>419</v>
      </c>
      <c r="G333" s="200"/>
      <c r="H333" s="204">
        <v>47.25</v>
      </c>
      <c r="I333" s="205"/>
      <c r="J333" s="200"/>
      <c r="K333" s="200"/>
      <c r="L333" s="206"/>
      <c r="M333" s="207"/>
      <c r="N333" s="208"/>
      <c r="O333" s="208"/>
      <c r="P333" s="208"/>
      <c r="Q333" s="208"/>
      <c r="R333" s="208"/>
      <c r="S333" s="208"/>
      <c r="T333" s="209"/>
      <c r="AT333" s="210" t="s">
        <v>141</v>
      </c>
      <c r="AU333" s="210" t="s">
        <v>89</v>
      </c>
      <c r="AV333" s="13" t="s">
        <v>89</v>
      </c>
      <c r="AW333" s="13" t="s">
        <v>34</v>
      </c>
      <c r="AX333" s="13" t="s">
        <v>80</v>
      </c>
      <c r="AY333" s="210" t="s">
        <v>132</v>
      </c>
    </row>
    <row r="334" spans="1:65" s="14" customFormat="1" ht="11.25">
      <c r="B334" s="211"/>
      <c r="C334" s="212"/>
      <c r="D334" s="201" t="s">
        <v>141</v>
      </c>
      <c r="E334" s="213" t="s">
        <v>1</v>
      </c>
      <c r="F334" s="214" t="s">
        <v>143</v>
      </c>
      <c r="G334" s="212"/>
      <c r="H334" s="215">
        <v>83.7</v>
      </c>
      <c r="I334" s="216"/>
      <c r="J334" s="212"/>
      <c r="K334" s="212"/>
      <c r="L334" s="217"/>
      <c r="M334" s="218"/>
      <c r="N334" s="219"/>
      <c r="O334" s="219"/>
      <c r="P334" s="219"/>
      <c r="Q334" s="219"/>
      <c r="R334" s="219"/>
      <c r="S334" s="219"/>
      <c r="T334" s="220"/>
      <c r="AT334" s="221" t="s">
        <v>141</v>
      </c>
      <c r="AU334" s="221" t="s">
        <v>89</v>
      </c>
      <c r="AV334" s="14" t="s">
        <v>139</v>
      </c>
      <c r="AW334" s="14" t="s">
        <v>34</v>
      </c>
      <c r="AX334" s="14" t="s">
        <v>85</v>
      </c>
      <c r="AY334" s="221" t="s">
        <v>132</v>
      </c>
    </row>
    <row r="335" spans="1:65" s="2" customFormat="1" ht="16.5" customHeight="1">
      <c r="A335" s="34"/>
      <c r="B335" s="35"/>
      <c r="C335" s="186" t="s">
        <v>420</v>
      </c>
      <c r="D335" s="186" t="s">
        <v>134</v>
      </c>
      <c r="E335" s="187" t="s">
        <v>421</v>
      </c>
      <c r="F335" s="188" t="s">
        <v>422</v>
      </c>
      <c r="G335" s="189" t="s">
        <v>137</v>
      </c>
      <c r="H335" s="190">
        <v>279</v>
      </c>
      <c r="I335" s="191"/>
      <c r="J335" s="192">
        <f>ROUND(I335*H335,2)</f>
        <v>0</v>
      </c>
      <c r="K335" s="188" t="s">
        <v>138</v>
      </c>
      <c r="L335" s="39"/>
      <c r="M335" s="193" t="s">
        <v>1</v>
      </c>
      <c r="N335" s="194" t="s">
        <v>45</v>
      </c>
      <c r="O335" s="71"/>
      <c r="P335" s="195">
        <f>O335*H335</f>
        <v>0</v>
      </c>
      <c r="Q335" s="195">
        <v>0</v>
      </c>
      <c r="R335" s="195">
        <f>Q335*H335</f>
        <v>0</v>
      </c>
      <c r="S335" s="195">
        <v>0</v>
      </c>
      <c r="T335" s="196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7" t="s">
        <v>139</v>
      </c>
      <c r="AT335" s="197" t="s">
        <v>134</v>
      </c>
      <c r="AU335" s="197" t="s">
        <v>89</v>
      </c>
      <c r="AY335" s="17" t="s">
        <v>132</v>
      </c>
      <c r="BE335" s="198">
        <f>IF(N335="základní",J335,0)</f>
        <v>0</v>
      </c>
      <c r="BF335" s="198">
        <f>IF(N335="snížená",J335,0)</f>
        <v>0</v>
      </c>
      <c r="BG335" s="198">
        <f>IF(N335="zákl. přenesená",J335,0)</f>
        <v>0</v>
      </c>
      <c r="BH335" s="198">
        <f>IF(N335="sníž. přenesená",J335,0)</f>
        <v>0</v>
      </c>
      <c r="BI335" s="198">
        <f>IF(N335="nulová",J335,0)</f>
        <v>0</v>
      </c>
      <c r="BJ335" s="17" t="s">
        <v>85</v>
      </c>
      <c r="BK335" s="198">
        <f>ROUND(I335*H335,2)</f>
        <v>0</v>
      </c>
      <c r="BL335" s="17" t="s">
        <v>139</v>
      </c>
      <c r="BM335" s="197" t="s">
        <v>423</v>
      </c>
    </row>
    <row r="336" spans="1:65" s="15" customFormat="1" ht="11.25">
      <c r="B336" s="222"/>
      <c r="C336" s="223"/>
      <c r="D336" s="201" t="s">
        <v>141</v>
      </c>
      <c r="E336" s="224" t="s">
        <v>1</v>
      </c>
      <c r="F336" s="225" t="s">
        <v>411</v>
      </c>
      <c r="G336" s="223"/>
      <c r="H336" s="224" t="s">
        <v>1</v>
      </c>
      <c r="I336" s="226"/>
      <c r="J336" s="223"/>
      <c r="K336" s="223"/>
      <c r="L336" s="227"/>
      <c r="M336" s="228"/>
      <c r="N336" s="229"/>
      <c r="O336" s="229"/>
      <c r="P336" s="229"/>
      <c r="Q336" s="229"/>
      <c r="R336" s="229"/>
      <c r="S336" s="229"/>
      <c r="T336" s="230"/>
      <c r="AT336" s="231" t="s">
        <v>141</v>
      </c>
      <c r="AU336" s="231" t="s">
        <v>89</v>
      </c>
      <c r="AV336" s="15" t="s">
        <v>85</v>
      </c>
      <c r="AW336" s="15" t="s">
        <v>34</v>
      </c>
      <c r="AX336" s="15" t="s">
        <v>80</v>
      </c>
      <c r="AY336" s="231" t="s">
        <v>132</v>
      </c>
    </row>
    <row r="337" spans="1:65" s="13" customFormat="1" ht="11.25">
      <c r="B337" s="199"/>
      <c r="C337" s="200"/>
      <c r="D337" s="201" t="s">
        <v>141</v>
      </c>
      <c r="E337" s="202" t="s">
        <v>1</v>
      </c>
      <c r="F337" s="203" t="s">
        <v>412</v>
      </c>
      <c r="G337" s="200"/>
      <c r="H337" s="204">
        <v>121.5</v>
      </c>
      <c r="I337" s="205"/>
      <c r="J337" s="200"/>
      <c r="K337" s="200"/>
      <c r="L337" s="206"/>
      <c r="M337" s="207"/>
      <c r="N337" s="208"/>
      <c r="O337" s="208"/>
      <c r="P337" s="208"/>
      <c r="Q337" s="208"/>
      <c r="R337" s="208"/>
      <c r="S337" s="208"/>
      <c r="T337" s="209"/>
      <c r="AT337" s="210" t="s">
        <v>141</v>
      </c>
      <c r="AU337" s="210" t="s">
        <v>89</v>
      </c>
      <c r="AV337" s="13" t="s">
        <v>89</v>
      </c>
      <c r="AW337" s="13" t="s">
        <v>34</v>
      </c>
      <c r="AX337" s="13" t="s">
        <v>80</v>
      </c>
      <c r="AY337" s="210" t="s">
        <v>132</v>
      </c>
    </row>
    <row r="338" spans="1:65" s="15" customFormat="1" ht="11.25">
      <c r="B338" s="222"/>
      <c r="C338" s="223"/>
      <c r="D338" s="201" t="s">
        <v>141</v>
      </c>
      <c r="E338" s="224" t="s">
        <v>1</v>
      </c>
      <c r="F338" s="225" t="s">
        <v>240</v>
      </c>
      <c r="G338" s="223"/>
      <c r="H338" s="224" t="s">
        <v>1</v>
      </c>
      <c r="I338" s="226"/>
      <c r="J338" s="223"/>
      <c r="K338" s="223"/>
      <c r="L338" s="227"/>
      <c r="M338" s="228"/>
      <c r="N338" s="229"/>
      <c r="O338" s="229"/>
      <c r="P338" s="229"/>
      <c r="Q338" s="229"/>
      <c r="R338" s="229"/>
      <c r="S338" s="229"/>
      <c r="T338" s="230"/>
      <c r="AT338" s="231" t="s">
        <v>141</v>
      </c>
      <c r="AU338" s="231" t="s">
        <v>89</v>
      </c>
      <c r="AV338" s="15" t="s">
        <v>85</v>
      </c>
      <c r="AW338" s="15" t="s">
        <v>34</v>
      </c>
      <c r="AX338" s="15" t="s">
        <v>80</v>
      </c>
      <c r="AY338" s="231" t="s">
        <v>132</v>
      </c>
    </row>
    <row r="339" spans="1:65" s="13" customFormat="1" ht="11.25">
      <c r="B339" s="199"/>
      <c r="C339" s="200"/>
      <c r="D339" s="201" t="s">
        <v>141</v>
      </c>
      <c r="E339" s="202" t="s">
        <v>1</v>
      </c>
      <c r="F339" s="203" t="s">
        <v>413</v>
      </c>
      <c r="G339" s="200"/>
      <c r="H339" s="204">
        <v>157.5</v>
      </c>
      <c r="I339" s="205"/>
      <c r="J339" s="200"/>
      <c r="K339" s="200"/>
      <c r="L339" s="206"/>
      <c r="M339" s="207"/>
      <c r="N339" s="208"/>
      <c r="O339" s="208"/>
      <c r="P339" s="208"/>
      <c r="Q339" s="208"/>
      <c r="R339" s="208"/>
      <c r="S339" s="208"/>
      <c r="T339" s="209"/>
      <c r="AT339" s="210" t="s">
        <v>141</v>
      </c>
      <c r="AU339" s="210" t="s">
        <v>89</v>
      </c>
      <c r="AV339" s="13" t="s">
        <v>89</v>
      </c>
      <c r="AW339" s="13" t="s">
        <v>34</v>
      </c>
      <c r="AX339" s="13" t="s">
        <v>80</v>
      </c>
      <c r="AY339" s="210" t="s">
        <v>132</v>
      </c>
    </row>
    <row r="340" spans="1:65" s="14" customFormat="1" ht="11.25">
      <c r="B340" s="211"/>
      <c r="C340" s="212"/>
      <c r="D340" s="201" t="s">
        <v>141</v>
      </c>
      <c r="E340" s="213" t="s">
        <v>1</v>
      </c>
      <c r="F340" s="214" t="s">
        <v>143</v>
      </c>
      <c r="G340" s="212"/>
      <c r="H340" s="215">
        <v>279</v>
      </c>
      <c r="I340" s="216"/>
      <c r="J340" s="212"/>
      <c r="K340" s="212"/>
      <c r="L340" s="217"/>
      <c r="M340" s="218"/>
      <c r="N340" s="219"/>
      <c r="O340" s="219"/>
      <c r="P340" s="219"/>
      <c r="Q340" s="219"/>
      <c r="R340" s="219"/>
      <c r="S340" s="219"/>
      <c r="T340" s="220"/>
      <c r="AT340" s="221" t="s">
        <v>141</v>
      </c>
      <c r="AU340" s="221" t="s">
        <v>89</v>
      </c>
      <c r="AV340" s="14" t="s">
        <v>139</v>
      </c>
      <c r="AW340" s="14" t="s">
        <v>34</v>
      </c>
      <c r="AX340" s="14" t="s">
        <v>85</v>
      </c>
      <c r="AY340" s="221" t="s">
        <v>132</v>
      </c>
    </row>
    <row r="341" spans="1:65" s="2" customFormat="1" ht="24.2" customHeight="1">
      <c r="A341" s="34"/>
      <c r="B341" s="35"/>
      <c r="C341" s="186" t="s">
        <v>424</v>
      </c>
      <c r="D341" s="186" t="s">
        <v>134</v>
      </c>
      <c r="E341" s="187" t="s">
        <v>425</v>
      </c>
      <c r="F341" s="188" t="s">
        <v>426</v>
      </c>
      <c r="G341" s="189" t="s">
        <v>137</v>
      </c>
      <c r="H341" s="190">
        <v>55.91</v>
      </c>
      <c r="I341" s="191"/>
      <c r="J341" s="192">
        <f>ROUND(I341*H341,2)</f>
        <v>0</v>
      </c>
      <c r="K341" s="188" t="s">
        <v>138</v>
      </c>
      <c r="L341" s="39"/>
      <c r="M341" s="193" t="s">
        <v>1</v>
      </c>
      <c r="N341" s="194" t="s">
        <v>45</v>
      </c>
      <c r="O341" s="71"/>
      <c r="P341" s="195">
        <f>O341*H341</f>
        <v>0</v>
      </c>
      <c r="Q341" s="195">
        <v>0.74326999999999999</v>
      </c>
      <c r="R341" s="195">
        <f>Q341*H341</f>
        <v>41.556225699999999</v>
      </c>
      <c r="S341" s="195">
        <v>0</v>
      </c>
      <c r="T341" s="196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7" t="s">
        <v>139</v>
      </c>
      <c r="AT341" s="197" t="s">
        <v>134</v>
      </c>
      <c r="AU341" s="197" t="s">
        <v>89</v>
      </c>
      <c r="AY341" s="17" t="s">
        <v>132</v>
      </c>
      <c r="BE341" s="198">
        <f>IF(N341="základní",J341,0)</f>
        <v>0</v>
      </c>
      <c r="BF341" s="198">
        <f>IF(N341="snížená",J341,0)</f>
        <v>0</v>
      </c>
      <c r="BG341" s="198">
        <f>IF(N341="zákl. přenesená",J341,0)</f>
        <v>0</v>
      </c>
      <c r="BH341" s="198">
        <f>IF(N341="sníž. přenesená",J341,0)</f>
        <v>0</v>
      </c>
      <c r="BI341" s="198">
        <f>IF(N341="nulová",J341,0)</f>
        <v>0</v>
      </c>
      <c r="BJ341" s="17" t="s">
        <v>85</v>
      </c>
      <c r="BK341" s="198">
        <f>ROUND(I341*H341,2)</f>
        <v>0</v>
      </c>
      <c r="BL341" s="17" t="s">
        <v>139</v>
      </c>
      <c r="BM341" s="197" t="s">
        <v>427</v>
      </c>
    </row>
    <row r="342" spans="1:65" s="15" customFormat="1" ht="11.25">
      <c r="B342" s="222"/>
      <c r="C342" s="223"/>
      <c r="D342" s="201" t="s">
        <v>141</v>
      </c>
      <c r="E342" s="224" t="s">
        <v>1</v>
      </c>
      <c r="F342" s="225" t="s">
        <v>403</v>
      </c>
      <c r="G342" s="223"/>
      <c r="H342" s="224" t="s">
        <v>1</v>
      </c>
      <c r="I342" s="226"/>
      <c r="J342" s="223"/>
      <c r="K342" s="223"/>
      <c r="L342" s="227"/>
      <c r="M342" s="228"/>
      <c r="N342" s="229"/>
      <c r="O342" s="229"/>
      <c r="P342" s="229"/>
      <c r="Q342" s="229"/>
      <c r="R342" s="229"/>
      <c r="S342" s="229"/>
      <c r="T342" s="230"/>
      <c r="AT342" s="231" t="s">
        <v>141</v>
      </c>
      <c r="AU342" s="231" t="s">
        <v>89</v>
      </c>
      <c r="AV342" s="15" t="s">
        <v>85</v>
      </c>
      <c r="AW342" s="15" t="s">
        <v>34</v>
      </c>
      <c r="AX342" s="15" t="s">
        <v>80</v>
      </c>
      <c r="AY342" s="231" t="s">
        <v>132</v>
      </c>
    </row>
    <row r="343" spans="1:65" s="13" customFormat="1" ht="11.25">
      <c r="B343" s="199"/>
      <c r="C343" s="200"/>
      <c r="D343" s="201" t="s">
        <v>141</v>
      </c>
      <c r="E343" s="202" t="s">
        <v>1</v>
      </c>
      <c r="F343" s="203" t="s">
        <v>404</v>
      </c>
      <c r="G343" s="200"/>
      <c r="H343" s="204">
        <v>3.41</v>
      </c>
      <c r="I343" s="205"/>
      <c r="J343" s="200"/>
      <c r="K343" s="200"/>
      <c r="L343" s="206"/>
      <c r="M343" s="207"/>
      <c r="N343" s="208"/>
      <c r="O343" s="208"/>
      <c r="P343" s="208"/>
      <c r="Q343" s="208"/>
      <c r="R343" s="208"/>
      <c r="S343" s="208"/>
      <c r="T343" s="209"/>
      <c r="AT343" s="210" t="s">
        <v>141</v>
      </c>
      <c r="AU343" s="210" t="s">
        <v>89</v>
      </c>
      <c r="AV343" s="13" t="s">
        <v>89</v>
      </c>
      <c r="AW343" s="13" t="s">
        <v>34</v>
      </c>
      <c r="AX343" s="13" t="s">
        <v>80</v>
      </c>
      <c r="AY343" s="210" t="s">
        <v>132</v>
      </c>
    </row>
    <row r="344" spans="1:65" s="15" customFormat="1" ht="11.25">
      <c r="B344" s="222"/>
      <c r="C344" s="223"/>
      <c r="D344" s="201" t="s">
        <v>141</v>
      </c>
      <c r="E344" s="224" t="s">
        <v>1</v>
      </c>
      <c r="F344" s="225" t="s">
        <v>280</v>
      </c>
      <c r="G344" s="223"/>
      <c r="H344" s="224" t="s">
        <v>1</v>
      </c>
      <c r="I344" s="226"/>
      <c r="J344" s="223"/>
      <c r="K344" s="223"/>
      <c r="L344" s="227"/>
      <c r="M344" s="228"/>
      <c r="N344" s="229"/>
      <c r="O344" s="229"/>
      <c r="P344" s="229"/>
      <c r="Q344" s="229"/>
      <c r="R344" s="229"/>
      <c r="S344" s="229"/>
      <c r="T344" s="230"/>
      <c r="AT344" s="231" t="s">
        <v>141</v>
      </c>
      <c r="AU344" s="231" t="s">
        <v>89</v>
      </c>
      <c r="AV344" s="15" t="s">
        <v>85</v>
      </c>
      <c r="AW344" s="15" t="s">
        <v>34</v>
      </c>
      <c r="AX344" s="15" t="s">
        <v>80</v>
      </c>
      <c r="AY344" s="231" t="s">
        <v>132</v>
      </c>
    </row>
    <row r="345" spans="1:65" s="13" customFormat="1" ht="11.25">
      <c r="B345" s="199"/>
      <c r="C345" s="200"/>
      <c r="D345" s="201" t="s">
        <v>141</v>
      </c>
      <c r="E345" s="202" t="s">
        <v>1</v>
      </c>
      <c r="F345" s="203" t="s">
        <v>405</v>
      </c>
      <c r="G345" s="200"/>
      <c r="H345" s="204">
        <v>50.7</v>
      </c>
      <c r="I345" s="205"/>
      <c r="J345" s="200"/>
      <c r="K345" s="200"/>
      <c r="L345" s="206"/>
      <c r="M345" s="207"/>
      <c r="N345" s="208"/>
      <c r="O345" s="208"/>
      <c r="P345" s="208"/>
      <c r="Q345" s="208"/>
      <c r="R345" s="208"/>
      <c r="S345" s="208"/>
      <c r="T345" s="209"/>
      <c r="AT345" s="210" t="s">
        <v>141</v>
      </c>
      <c r="AU345" s="210" t="s">
        <v>89</v>
      </c>
      <c r="AV345" s="13" t="s">
        <v>89</v>
      </c>
      <c r="AW345" s="13" t="s">
        <v>34</v>
      </c>
      <c r="AX345" s="13" t="s">
        <v>80</v>
      </c>
      <c r="AY345" s="210" t="s">
        <v>132</v>
      </c>
    </row>
    <row r="346" spans="1:65" s="15" customFormat="1" ht="11.25">
      <c r="B346" s="222"/>
      <c r="C346" s="223"/>
      <c r="D346" s="201" t="s">
        <v>141</v>
      </c>
      <c r="E346" s="224" t="s">
        <v>1</v>
      </c>
      <c r="F346" s="225" t="s">
        <v>282</v>
      </c>
      <c r="G346" s="223"/>
      <c r="H346" s="224" t="s">
        <v>1</v>
      </c>
      <c r="I346" s="226"/>
      <c r="J346" s="223"/>
      <c r="K346" s="223"/>
      <c r="L346" s="227"/>
      <c r="M346" s="228"/>
      <c r="N346" s="229"/>
      <c r="O346" s="229"/>
      <c r="P346" s="229"/>
      <c r="Q346" s="229"/>
      <c r="R346" s="229"/>
      <c r="S346" s="229"/>
      <c r="T346" s="230"/>
      <c r="AT346" s="231" t="s">
        <v>141</v>
      </c>
      <c r="AU346" s="231" t="s">
        <v>89</v>
      </c>
      <c r="AV346" s="15" t="s">
        <v>85</v>
      </c>
      <c r="AW346" s="15" t="s">
        <v>34</v>
      </c>
      <c r="AX346" s="15" t="s">
        <v>80</v>
      </c>
      <c r="AY346" s="231" t="s">
        <v>132</v>
      </c>
    </row>
    <row r="347" spans="1:65" s="13" customFormat="1" ht="11.25">
      <c r="B347" s="199"/>
      <c r="C347" s="200"/>
      <c r="D347" s="201" t="s">
        <v>141</v>
      </c>
      <c r="E347" s="202" t="s">
        <v>1</v>
      </c>
      <c r="F347" s="203" t="s">
        <v>406</v>
      </c>
      <c r="G347" s="200"/>
      <c r="H347" s="204">
        <v>1.8</v>
      </c>
      <c r="I347" s="205"/>
      <c r="J347" s="200"/>
      <c r="K347" s="200"/>
      <c r="L347" s="206"/>
      <c r="M347" s="207"/>
      <c r="N347" s="208"/>
      <c r="O347" s="208"/>
      <c r="P347" s="208"/>
      <c r="Q347" s="208"/>
      <c r="R347" s="208"/>
      <c r="S347" s="208"/>
      <c r="T347" s="209"/>
      <c r="AT347" s="210" t="s">
        <v>141</v>
      </c>
      <c r="AU347" s="210" t="s">
        <v>89</v>
      </c>
      <c r="AV347" s="13" t="s">
        <v>89</v>
      </c>
      <c r="AW347" s="13" t="s">
        <v>34</v>
      </c>
      <c r="AX347" s="13" t="s">
        <v>80</v>
      </c>
      <c r="AY347" s="210" t="s">
        <v>132</v>
      </c>
    </row>
    <row r="348" spans="1:65" s="14" customFormat="1" ht="11.25">
      <c r="B348" s="211"/>
      <c r="C348" s="212"/>
      <c r="D348" s="201" t="s">
        <v>141</v>
      </c>
      <c r="E348" s="213" t="s">
        <v>1</v>
      </c>
      <c r="F348" s="214" t="s">
        <v>143</v>
      </c>
      <c r="G348" s="212"/>
      <c r="H348" s="215">
        <v>55.91</v>
      </c>
      <c r="I348" s="216"/>
      <c r="J348" s="212"/>
      <c r="K348" s="212"/>
      <c r="L348" s="217"/>
      <c r="M348" s="218"/>
      <c r="N348" s="219"/>
      <c r="O348" s="219"/>
      <c r="P348" s="219"/>
      <c r="Q348" s="219"/>
      <c r="R348" s="219"/>
      <c r="S348" s="219"/>
      <c r="T348" s="220"/>
      <c r="AT348" s="221" t="s">
        <v>141</v>
      </c>
      <c r="AU348" s="221" t="s">
        <v>89</v>
      </c>
      <c r="AV348" s="14" t="s">
        <v>139</v>
      </c>
      <c r="AW348" s="14" t="s">
        <v>34</v>
      </c>
      <c r="AX348" s="14" t="s">
        <v>85</v>
      </c>
      <c r="AY348" s="221" t="s">
        <v>132</v>
      </c>
    </row>
    <row r="349" spans="1:65" s="12" customFormat="1" ht="22.9" customHeight="1">
      <c r="B349" s="170"/>
      <c r="C349" s="171"/>
      <c r="D349" s="172" t="s">
        <v>79</v>
      </c>
      <c r="E349" s="184" t="s">
        <v>196</v>
      </c>
      <c r="F349" s="184" t="s">
        <v>428</v>
      </c>
      <c r="G349" s="171"/>
      <c r="H349" s="171"/>
      <c r="I349" s="174"/>
      <c r="J349" s="185">
        <f>BK349</f>
        <v>0</v>
      </c>
      <c r="K349" s="171"/>
      <c r="L349" s="176"/>
      <c r="M349" s="177"/>
      <c r="N349" s="178"/>
      <c r="O349" s="178"/>
      <c r="P349" s="179">
        <f>SUM(P350:P410)</f>
        <v>0</v>
      </c>
      <c r="Q349" s="178"/>
      <c r="R349" s="179">
        <f>SUM(R350:R410)</f>
        <v>54.457228520000001</v>
      </c>
      <c r="S349" s="178"/>
      <c r="T349" s="180">
        <f>SUM(T350:T410)</f>
        <v>88.410899999999998</v>
      </c>
      <c r="AR349" s="181" t="s">
        <v>85</v>
      </c>
      <c r="AT349" s="182" t="s">
        <v>79</v>
      </c>
      <c r="AU349" s="182" t="s">
        <v>85</v>
      </c>
      <c r="AY349" s="181" t="s">
        <v>132</v>
      </c>
      <c r="BK349" s="183">
        <f>SUM(BK350:BK410)</f>
        <v>0</v>
      </c>
    </row>
    <row r="350" spans="1:65" s="2" customFormat="1" ht="16.5" customHeight="1">
      <c r="A350" s="34"/>
      <c r="B350" s="35"/>
      <c r="C350" s="186" t="s">
        <v>429</v>
      </c>
      <c r="D350" s="186" t="s">
        <v>134</v>
      </c>
      <c r="E350" s="187" t="s">
        <v>430</v>
      </c>
      <c r="F350" s="188" t="s">
        <v>431</v>
      </c>
      <c r="G350" s="189" t="s">
        <v>137</v>
      </c>
      <c r="H350" s="190">
        <v>1.716</v>
      </c>
      <c r="I350" s="191"/>
      <c r="J350" s="192">
        <f>ROUND(I350*H350,2)</f>
        <v>0</v>
      </c>
      <c r="K350" s="188" t="s">
        <v>432</v>
      </c>
      <c r="L350" s="39"/>
      <c r="M350" s="193" t="s">
        <v>1</v>
      </c>
      <c r="N350" s="194" t="s">
        <v>45</v>
      </c>
      <c r="O350" s="71"/>
      <c r="P350" s="195">
        <f>O350*H350</f>
        <v>0</v>
      </c>
      <c r="Q350" s="195">
        <v>4.6219999999999997E-2</v>
      </c>
      <c r="R350" s="195">
        <f>Q350*H350</f>
        <v>7.9313519999999998E-2</v>
      </c>
      <c r="S350" s="195">
        <v>0</v>
      </c>
      <c r="T350" s="196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7" t="s">
        <v>139</v>
      </c>
      <c r="AT350" s="197" t="s">
        <v>134</v>
      </c>
      <c r="AU350" s="197" t="s">
        <v>89</v>
      </c>
      <c r="AY350" s="17" t="s">
        <v>132</v>
      </c>
      <c r="BE350" s="198">
        <f>IF(N350="základní",J350,0)</f>
        <v>0</v>
      </c>
      <c r="BF350" s="198">
        <f>IF(N350="snížená",J350,0)</f>
        <v>0</v>
      </c>
      <c r="BG350" s="198">
        <f>IF(N350="zákl. přenesená",J350,0)</f>
        <v>0</v>
      </c>
      <c r="BH350" s="198">
        <f>IF(N350="sníž. přenesená",J350,0)</f>
        <v>0</v>
      </c>
      <c r="BI350" s="198">
        <f>IF(N350="nulová",J350,0)</f>
        <v>0</v>
      </c>
      <c r="BJ350" s="17" t="s">
        <v>85</v>
      </c>
      <c r="BK350" s="198">
        <f>ROUND(I350*H350,2)</f>
        <v>0</v>
      </c>
      <c r="BL350" s="17" t="s">
        <v>139</v>
      </c>
      <c r="BM350" s="197" t="s">
        <v>433</v>
      </c>
    </row>
    <row r="351" spans="1:65" s="2" customFormat="1" ht="19.5">
      <c r="A351" s="34"/>
      <c r="B351" s="35"/>
      <c r="C351" s="36"/>
      <c r="D351" s="201" t="s">
        <v>264</v>
      </c>
      <c r="E351" s="36"/>
      <c r="F351" s="242" t="s">
        <v>434</v>
      </c>
      <c r="G351" s="36"/>
      <c r="H351" s="36"/>
      <c r="I351" s="243"/>
      <c r="J351" s="36"/>
      <c r="K351" s="36"/>
      <c r="L351" s="39"/>
      <c r="M351" s="244"/>
      <c r="N351" s="245"/>
      <c r="O351" s="71"/>
      <c r="P351" s="71"/>
      <c r="Q351" s="71"/>
      <c r="R351" s="71"/>
      <c r="S351" s="71"/>
      <c r="T351" s="72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T351" s="17" t="s">
        <v>264</v>
      </c>
      <c r="AU351" s="17" t="s">
        <v>89</v>
      </c>
    </row>
    <row r="352" spans="1:65" s="13" customFormat="1" ht="11.25">
      <c r="B352" s="199"/>
      <c r="C352" s="200"/>
      <c r="D352" s="201" t="s">
        <v>141</v>
      </c>
      <c r="E352" s="202" t="s">
        <v>1</v>
      </c>
      <c r="F352" s="203" t="s">
        <v>435</v>
      </c>
      <c r="G352" s="200"/>
      <c r="H352" s="204">
        <v>1.716</v>
      </c>
      <c r="I352" s="205"/>
      <c r="J352" s="200"/>
      <c r="K352" s="200"/>
      <c r="L352" s="206"/>
      <c r="M352" s="207"/>
      <c r="N352" s="208"/>
      <c r="O352" s="208"/>
      <c r="P352" s="208"/>
      <c r="Q352" s="208"/>
      <c r="R352" s="208"/>
      <c r="S352" s="208"/>
      <c r="T352" s="209"/>
      <c r="AT352" s="210" t="s">
        <v>141</v>
      </c>
      <c r="AU352" s="210" t="s">
        <v>89</v>
      </c>
      <c r="AV352" s="13" t="s">
        <v>89</v>
      </c>
      <c r="AW352" s="13" t="s">
        <v>34</v>
      </c>
      <c r="AX352" s="13" t="s">
        <v>80</v>
      </c>
      <c r="AY352" s="210" t="s">
        <v>132</v>
      </c>
    </row>
    <row r="353" spans="1:65" s="14" customFormat="1" ht="11.25">
      <c r="B353" s="211"/>
      <c r="C353" s="212"/>
      <c r="D353" s="201" t="s">
        <v>141</v>
      </c>
      <c r="E353" s="213" t="s">
        <v>1</v>
      </c>
      <c r="F353" s="214" t="s">
        <v>143</v>
      </c>
      <c r="G353" s="212"/>
      <c r="H353" s="215">
        <v>1.716</v>
      </c>
      <c r="I353" s="216"/>
      <c r="J353" s="212"/>
      <c r="K353" s="212"/>
      <c r="L353" s="217"/>
      <c r="M353" s="218"/>
      <c r="N353" s="219"/>
      <c r="O353" s="219"/>
      <c r="P353" s="219"/>
      <c r="Q353" s="219"/>
      <c r="R353" s="219"/>
      <c r="S353" s="219"/>
      <c r="T353" s="220"/>
      <c r="AT353" s="221" t="s">
        <v>141</v>
      </c>
      <c r="AU353" s="221" t="s">
        <v>89</v>
      </c>
      <c r="AV353" s="14" t="s">
        <v>139</v>
      </c>
      <c r="AW353" s="14" t="s">
        <v>34</v>
      </c>
      <c r="AX353" s="14" t="s">
        <v>85</v>
      </c>
      <c r="AY353" s="221" t="s">
        <v>132</v>
      </c>
    </row>
    <row r="354" spans="1:65" s="2" customFormat="1" ht="24.2" customHeight="1">
      <c r="A354" s="34"/>
      <c r="B354" s="35"/>
      <c r="C354" s="186" t="s">
        <v>436</v>
      </c>
      <c r="D354" s="186" t="s">
        <v>134</v>
      </c>
      <c r="E354" s="187" t="s">
        <v>437</v>
      </c>
      <c r="F354" s="188" t="s">
        <v>438</v>
      </c>
      <c r="G354" s="189" t="s">
        <v>439</v>
      </c>
      <c r="H354" s="190">
        <v>184</v>
      </c>
      <c r="I354" s="191"/>
      <c r="J354" s="192">
        <f>ROUND(I354*H354,2)</f>
        <v>0</v>
      </c>
      <c r="K354" s="188" t="s">
        <v>138</v>
      </c>
      <c r="L354" s="39"/>
      <c r="M354" s="193" t="s">
        <v>1</v>
      </c>
      <c r="N354" s="194" t="s">
        <v>45</v>
      </c>
      <c r="O354" s="71"/>
      <c r="P354" s="195">
        <f>O354*H354</f>
        <v>0</v>
      </c>
      <c r="Q354" s="195">
        <v>0.14760999999999999</v>
      </c>
      <c r="R354" s="195">
        <f>Q354*H354</f>
        <v>27.160239999999998</v>
      </c>
      <c r="S354" s="195">
        <v>0</v>
      </c>
      <c r="T354" s="196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7" t="s">
        <v>139</v>
      </c>
      <c r="AT354" s="197" t="s">
        <v>134</v>
      </c>
      <c r="AU354" s="197" t="s">
        <v>89</v>
      </c>
      <c r="AY354" s="17" t="s">
        <v>132</v>
      </c>
      <c r="BE354" s="198">
        <f>IF(N354="základní",J354,0)</f>
        <v>0</v>
      </c>
      <c r="BF354" s="198">
        <f>IF(N354="snížená",J354,0)</f>
        <v>0</v>
      </c>
      <c r="BG354" s="198">
        <f>IF(N354="zákl. přenesená",J354,0)</f>
        <v>0</v>
      </c>
      <c r="BH354" s="198">
        <f>IF(N354="sníž. přenesená",J354,0)</f>
        <v>0</v>
      </c>
      <c r="BI354" s="198">
        <f>IF(N354="nulová",J354,0)</f>
        <v>0</v>
      </c>
      <c r="BJ354" s="17" t="s">
        <v>85</v>
      </c>
      <c r="BK354" s="198">
        <f>ROUND(I354*H354,2)</f>
        <v>0</v>
      </c>
      <c r="BL354" s="17" t="s">
        <v>139</v>
      </c>
      <c r="BM354" s="197" t="s">
        <v>440</v>
      </c>
    </row>
    <row r="355" spans="1:65" s="2" customFormat="1" ht="24.2" customHeight="1">
      <c r="A355" s="34"/>
      <c r="B355" s="35"/>
      <c r="C355" s="232" t="s">
        <v>441</v>
      </c>
      <c r="D355" s="232" t="s">
        <v>249</v>
      </c>
      <c r="E355" s="233" t="s">
        <v>442</v>
      </c>
      <c r="F355" s="234" t="s">
        <v>443</v>
      </c>
      <c r="G355" s="235" t="s">
        <v>439</v>
      </c>
      <c r="H355" s="236">
        <v>184</v>
      </c>
      <c r="I355" s="237"/>
      <c r="J355" s="238">
        <f>ROUND(I355*H355,2)</f>
        <v>0</v>
      </c>
      <c r="K355" s="234" t="s">
        <v>138</v>
      </c>
      <c r="L355" s="239"/>
      <c r="M355" s="240" t="s">
        <v>1</v>
      </c>
      <c r="N355" s="241" t="s">
        <v>45</v>
      </c>
      <c r="O355" s="71"/>
      <c r="P355" s="195">
        <f>O355*H355</f>
        <v>0</v>
      </c>
      <c r="Q355" s="195">
        <v>0.14606</v>
      </c>
      <c r="R355" s="195">
        <f>Q355*H355</f>
        <v>26.875039999999998</v>
      </c>
      <c r="S355" s="195">
        <v>0</v>
      </c>
      <c r="T355" s="196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7" t="s">
        <v>187</v>
      </c>
      <c r="AT355" s="197" t="s">
        <v>249</v>
      </c>
      <c r="AU355" s="197" t="s">
        <v>89</v>
      </c>
      <c r="AY355" s="17" t="s">
        <v>132</v>
      </c>
      <c r="BE355" s="198">
        <f>IF(N355="základní",J355,0)</f>
        <v>0</v>
      </c>
      <c r="BF355" s="198">
        <f>IF(N355="snížená",J355,0)</f>
        <v>0</v>
      </c>
      <c r="BG355" s="198">
        <f>IF(N355="zákl. přenesená",J355,0)</f>
        <v>0</v>
      </c>
      <c r="BH355" s="198">
        <f>IF(N355="sníž. přenesená",J355,0)</f>
        <v>0</v>
      </c>
      <c r="BI355" s="198">
        <f>IF(N355="nulová",J355,0)</f>
        <v>0</v>
      </c>
      <c r="BJ355" s="17" t="s">
        <v>85</v>
      </c>
      <c r="BK355" s="198">
        <f>ROUND(I355*H355,2)</f>
        <v>0</v>
      </c>
      <c r="BL355" s="17" t="s">
        <v>139</v>
      </c>
      <c r="BM355" s="197" t="s">
        <v>444</v>
      </c>
    </row>
    <row r="356" spans="1:65" s="2" customFormat="1" ht="24.2" customHeight="1">
      <c r="A356" s="34"/>
      <c r="B356" s="35"/>
      <c r="C356" s="186" t="s">
        <v>445</v>
      </c>
      <c r="D356" s="186" t="s">
        <v>134</v>
      </c>
      <c r="E356" s="187" t="s">
        <v>446</v>
      </c>
      <c r="F356" s="188" t="s">
        <v>447</v>
      </c>
      <c r="G356" s="189" t="s">
        <v>439</v>
      </c>
      <c r="H356" s="190">
        <v>0.9</v>
      </c>
      <c r="I356" s="191"/>
      <c r="J356" s="192">
        <f>ROUND(I356*H356,2)</f>
        <v>0</v>
      </c>
      <c r="K356" s="188" t="s">
        <v>138</v>
      </c>
      <c r="L356" s="39"/>
      <c r="M356" s="193" t="s">
        <v>1</v>
      </c>
      <c r="N356" s="194" t="s">
        <v>45</v>
      </c>
      <c r="O356" s="71"/>
      <c r="P356" s="195">
        <f>O356*H356</f>
        <v>0</v>
      </c>
      <c r="Q356" s="195">
        <v>0.13095999999999999</v>
      </c>
      <c r="R356" s="195">
        <f>Q356*H356</f>
        <v>0.117864</v>
      </c>
      <c r="S356" s="195">
        <v>0</v>
      </c>
      <c r="T356" s="196">
        <f>S356*H356</f>
        <v>0</v>
      </c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R356" s="197" t="s">
        <v>139</v>
      </c>
      <c r="AT356" s="197" t="s">
        <v>134</v>
      </c>
      <c r="AU356" s="197" t="s">
        <v>89</v>
      </c>
      <c r="AY356" s="17" t="s">
        <v>132</v>
      </c>
      <c r="BE356" s="198">
        <f>IF(N356="základní",J356,0)</f>
        <v>0</v>
      </c>
      <c r="BF356" s="198">
        <f>IF(N356="snížená",J356,0)</f>
        <v>0</v>
      </c>
      <c r="BG356" s="198">
        <f>IF(N356="zákl. přenesená",J356,0)</f>
        <v>0</v>
      </c>
      <c r="BH356" s="198">
        <f>IF(N356="sníž. přenesená",J356,0)</f>
        <v>0</v>
      </c>
      <c r="BI356" s="198">
        <f>IF(N356="nulová",J356,0)</f>
        <v>0</v>
      </c>
      <c r="BJ356" s="17" t="s">
        <v>85</v>
      </c>
      <c r="BK356" s="198">
        <f>ROUND(I356*H356,2)</f>
        <v>0</v>
      </c>
      <c r="BL356" s="17" t="s">
        <v>139</v>
      </c>
      <c r="BM356" s="197" t="s">
        <v>448</v>
      </c>
    </row>
    <row r="357" spans="1:65" s="2" customFormat="1" ht="16.5" customHeight="1">
      <c r="A357" s="34"/>
      <c r="B357" s="35"/>
      <c r="C357" s="232" t="s">
        <v>449</v>
      </c>
      <c r="D357" s="232" t="s">
        <v>249</v>
      </c>
      <c r="E357" s="233" t="s">
        <v>450</v>
      </c>
      <c r="F357" s="234" t="s">
        <v>451</v>
      </c>
      <c r="G357" s="235" t="s">
        <v>439</v>
      </c>
      <c r="H357" s="236">
        <v>0.9</v>
      </c>
      <c r="I357" s="237"/>
      <c r="J357" s="238">
        <f>ROUND(I357*H357,2)</f>
        <v>0</v>
      </c>
      <c r="K357" s="234" t="s">
        <v>138</v>
      </c>
      <c r="L357" s="239"/>
      <c r="M357" s="240" t="s">
        <v>1</v>
      </c>
      <c r="N357" s="241" t="s">
        <v>45</v>
      </c>
      <c r="O357" s="71"/>
      <c r="P357" s="195">
        <f>O357*H357</f>
        <v>0</v>
      </c>
      <c r="Q357" s="195">
        <v>0.24</v>
      </c>
      <c r="R357" s="195">
        <f>Q357*H357</f>
        <v>0.216</v>
      </c>
      <c r="S357" s="195">
        <v>0</v>
      </c>
      <c r="T357" s="196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7" t="s">
        <v>187</v>
      </c>
      <c r="AT357" s="197" t="s">
        <v>249</v>
      </c>
      <c r="AU357" s="197" t="s">
        <v>89</v>
      </c>
      <c r="AY357" s="17" t="s">
        <v>132</v>
      </c>
      <c r="BE357" s="198">
        <f>IF(N357="základní",J357,0)</f>
        <v>0</v>
      </c>
      <c r="BF357" s="198">
        <f>IF(N357="snížená",J357,0)</f>
        <v>0</v>
      </c>
      <c r="BG357" s="198">
        <f>IF(N357="zákl. přenesená",J357,0)</f>
        <v>0</v>
      </c>
      <c r="BH357" s="198">
        <f>IF(N357="sníž. přenesená",J357,0)</f>
        <v>0</v>
      </c>
      <c r="BI357" s="198">
        <f>IF(N357="nulová",J357,0)</f>
        <v>0</v>
      </c>
      <c r="BJ357" s="17" t="s">
        <v>85</v>
      </c>
      <c r="BK357" s="198">
        <f>ROUND(I357*H357,2)</f>
        <v>0</v>
      </c>
      <c r="BL357" s="17" t="s">
        <v>139</v>
      </c>
      <c r="BM357" s="197" t="s">
        <v>452</v>
      </c>
    </row>
    <row r="358" spans="1:65" s="2" customFormat="1" ht="24.2" customHeight="1">
      <c r="A358" s="34"/>
      <c r="B358" s="35"/>
      <c r="C358" s="186" t="s">
        <v>453</v>
      </c>
      <c r="D358" s="186" t="s">
        <v>134</v>
      </c>
      <c r="E358" s="187" t="s">
        <v>454</v>
      </c>
      <c r="F358" s="188" t="s">
        <v>455</v>
      </c>
      <c r="G358" s="189" t="s">
        <v>439</v>
      </c>
      <c r="H358" s="190">
        <v>8.9499999999999993</v>
      </c>
      <c r="I358" s="191"/>
      <c r="J358" s="192">
        <f>ROUND(I358*H358,2)</f>
        <v>0</v>
      </c>
      <c r="K358" s="188" t="s">
        <v>138</v>
      </c>
      <c r="L358" s="39"/>
      <c r="M358" s="193" t="s">
        <v>1</v>
      </c>
      <c r="N358" s="194" t="s">
        <v>45</v>
      </c>
      <c r="O358" s="71"/>
      <c r="P358" s="195">
        <f>O358*H358</f>
        <v>0</v>
      </c>
      <c r="Q358" s="195">
        <v>9.7999999999999997E-4</v>
      </c>
      <c r="R358" s="195">
        <f>Q358*H358</f>
        <v>8.7709999999999993E-3</v>
      </c>
      <c r="S358" s="195">
        <v>0</v>
      </c>
      <c r="T358" s="196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7" t="s">
        <v>139</v>
      </c>
      <c r="AT358" s="197" t="s">
        <v>134</v>
      </c>
      <c r="AU358" s="197" t="s">
        <v>89</v>
      </c>
      <c r="AY358" s="17" t="s">
        <v>132</v>
      </c>
      <c r="BE358" s="198">
        <f>IF(N358="základní",J358,0)</f>
        <v>0</v>
      </c>
      <c r="BF358" s="198">
        <f>IF(N358="snížená",J358,0)</f>
        <v>0</v>
      </c>
      <c r="BG358" s="198">
        <f>IF(N358="zákl. přenesená",J358,0)</f>
        <v>0</v>
      </c>
      <c r="BH358" s="198">
        <f>IF(N358="sníž. přenesená",J358,0)</f>
        <v>0</v>
      </c>
      <c r="BI358" s="198">
        <f>IF(N358="nulová",J358,0)</f>
        <v>0</v>
      </c>
      <c r="BJ358" s="17" t="s">
        <v>85</v>
      </c>
      <c r="BK358" s="198">
        <f>ROUND(I358*H358,2)</f>
        <v>0</v>
      </c>
      <c r="BL358" s="17" t="s">
        <v>139</v>
      </c>
      <c r="BM358" s="197" t="s">
        <v>456</v>
      </c>
    </row>
    <row r="359" spans="1:65" s="13" customFormat="1" ht="11.25">
      <c r="B359" s="199"/>
      <c r="C359" s="200"/>
      <c r="D359" s="201" t="s">
        <v>141</v>
      </c>
      <c r="E359" s="202" t="s">
        <v>1</v>
      </c>
      <c r="F359" s="203" t="s">
        <v>457</v>
      </c>
      <c r="G359" s="200"/>
      <c r="H359" s="204">
        <v>4.5999999999999996</v>
      </c>
      <c r="I359" s="205"/>
      <c r="J359" s="200"/>
      <c r="K359" s="200"/>
      <c r="L359" s="206"/>
      <c r="M359" s="207"/>
      <c r="N359" s="208"/>
      <c r="O359" s="208"/>
      <c r="P359" s="208"/>
      <c r="Q359" s="208"/>
      <c r="R359" s="208"/>
      <c r="S359" s="208"/>
      <c r="T359" s="209"/>
      <c r="AT359" s="210" t="s">
        <v>141</v>
      </c>
      <c r="AU359" s="210" t="s">
        <v>89</v>
      </c>
      <c r="AV359" s="13" t="s">
        <v>89</v>
      </c>
      <c r="AW359" s="13" t="s">
        <v>34</v>
      </c>
      <c r="AX359" s="13" t="s">
        <v>80</v>
      </c>
      <c r="AY359" s="210" t="s">
        <v>132</v>
      </c>
    </row>
    <row r="360" spans="1:65" s="13" customFormat="1" ht="11.25">
      <c r="B360" s="199"/>
      <c r="C360" s="200"/>
      <c r="D360" s="201" t="s">
        <v>141</v>
      </c>
      <c r="E360" s="202" t="s">
        <v>1</v>
      </c>
      <c r="F360" s="203" t="s">
        <v>458</v>
      </c>
      <c r="G360" s="200"/>
      <c r="H360" s="204">
        <v>4.3499999999999996</v>
      </c>
      <c r="I360" s="205"/>
      <c r="J360" s="200"/>
      <c r="K360" s="200"/>
      <c r="L360" s="206"/>
      <c r="M360" s="207"/>
      <c r="N360" s="208"/>
      <c r="O360" s="208"/>
      <c r="P360" s="208"/>
      <c r="Q360" s="208"/>
      <c r="R360" s="208"/>
      <c r="S360" s="208"/>
      <c r="T360" s="209"/>
      <c r="AT360" s="210" t="s">
        <v>141</v>
      </c>
      <c r="AU360" s="210" t="s">
        <v>89</v>
      </c>
      <c r="AV360" s="13" t="s">
        <v>89</v>
      </c>
      <c r="AW360" s="13" t="s">
        <v>34</v>
      </c>
      <c r="AX360" s="13" t="s">
        <v>80</v>
      </c>
      <c r="AY360" s="210" t="s">
        <v>132</v>
      </c>
    </row>
    <row r="361" spans="1:65" s="14" customFormat="1" ht="11.25">
      <c r="B361" s="211"/>
      <c r="C361" s="212"/>
      <c r="D361" s="201" t="s">
        <v>141</v>
      </c>
      <c r="E361" s="213" t="s">
        <v>1</v>
      </c>
      <c r="F361" s="214" t="s">
        <v>143</v>
      </c>
      <c r="G361" s="212"/>
      <c r="H361" s="215">
        <v>8.9499999999999993</v>
      </c>
      <c r="I361" s="216"/>
      <c r="J361" s="212"/>
      <c r="K361" s="212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141</v>
      </c>
      <c r="AU361" s="221" t="s">
        <v>89</v>
      </c>
      <c r="AV361" s="14" t="s">
        <v>139</v>
      </c>
      <c r="AW361" s="14" t="s">
        <v>34</v>
      </c>
      <c r="AX361" s="14" t="s">
        <v>85</v>
      </c>
      <c r="AY361" s="221" t="s">
        <v>132</v>
      </c>
    </row>
    <row r="362" spans="1:65" s="2" customFormat="1" ht="24.2" customHeight="1">
      <c r="A362" s="34"/>
      <c r="B362" s="35"/>
      <c r="C362" s="186" t="s">
        <v>459</v>
      </c>
      <c r="D362" s="186" t="s">
        <v>134</v>
      </c>
      <c r="E362" s="187" t="s">
        <v>460</v>
      </c>
      <c r="F362" s="188" t="s">
        <v>461</v>
      </c>
      <c r="G362" s="189" t="s">
        <v>164</v>
      </c>
      <c r="H362" s="190">
        <v>9.99</v>
      </c>
      <c r="I362" s="191"/>
      <c r="J362" s="192">
        <f>ROUND(I362*H362,2)</f>
        <v>0</v>
      </c>
      <c r="K362" s="188" t="s">
        <v>138</v>
      </c>
      <c r="L362" s="39"/>
      <c r="M362" s="193" t="s">
        <v>1</v>
      </c>
      <c r="N362" s="194" t="s">
        <v>45</v>
      </c>
      <c r="O362" s="71"/>
      <c r="P362" s="195">
        <f>O362*H362</f>
        <v>0</v>
      </c>
      <c r="Q362" s="195">
        <v>0</v>
      </c>
      <c r="R362" s="195">
        <f>Q362*H362</f>
        <v>0</v>
      </c>
      <c r="S362" s="195">
        <v>2.27</v>
      </c>
      <c r="T362" s="196">
        <f>S362*H362</f>
        <v>22.677299999999999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7" t="s">
        <v>139</v>
      </c>
      <c r="AT362" s="197" t="s">
        <v>134</v>
      </c>
      <c r="AU362" s="197" t="s">
        <v>89</v>
      </c>
      <c r="AY362" s="17" t="s">
        <v>132</v>
      </c>
      <c r="BE362" s="198">
        <f>IF(N362="základní",J362,0)</f>
        <v>0</v>
      </c>
      <c r="BF362" s="198">
        <f>IF(N362="snížená",J362,0)</f>
        <v>0</v>
      </c>
      <c r="BG362" s="198">
        <f>IF(N362="zákl. přenesená",J362,0)</f>
        <v>0</v>
      </c>
      <c r="BH362" s="198">
        <f>IF(N362="sníž. přenesená",J362,0)</f>
        <v>0</v>
      </c>
      <c r="BI362" s="198">
        <f>IF(N362="nulová",J362,0)</f>
        <v>0</v>
      </c>
      <c r="BJ362" s="17" t="s">
        <v>85</v>
      </c>
      <c r="BK362" s="198">
        <f>ROUND(I362*H362,2)</f>
        <v>0</v>
      </c>
      <c r="BL362" s="17" t="s">
        <v>139</v>
      </c>
      <c r="BM362" s="197" t="s">
        <v>462</v>
      </c>
    </row>
    <row r="363" spans="1:65" s="13" customFormat="1" ht="11.25">
      <c r="B363" s="199"/>
      <c r="C363" s="200"/>
      <c r="D363" s="201" t="s">
        <v>141</v>
      </c>
      <c r="E363" s="202" t="s">
        <v>1</v>
      </c>
      <c r="F363" s="203" t="s">
        <v>463</v>
      </c>
      <c r="G363" s="200"/>
      <c r="H363" s="204">
        <v>9.99</v>
      </c>
      <c r="I363" s="205"/>
      <c r="J363" s="200"/>
      <c r="K363" s="200"/>
      <c r="L363" s="206"/>
      <c r="M363" s="207"/>
      <c r="N363" s="208"/>
      <c r="O363" s="208"/>
      <c r="P363" s="208"/>
      <c r="Q363" s="208"/>
      <c r="R363" s="208"/>
      <c r="S363" s="208"/>
      <c r="T363" s="209"/>
      <c r="AT363" s="210" t="s">
        <v>141</v>
      </c>
      <c r="AU363" s="210" t="s">
        <v>89</v>
      </c>
      <c r="AV363" s="13" t="s">
        <v>89</v>
      </c>
      <c r="AW363" s="13" t="s">
        <v>34</v>
      </c>
      <c r="AX363" s="13" t="s">
        <v>80</v>
      </c>
      <c r="AY363" s="210" t="s">
        <v>132</v>
      </c>
    </row>
    <row r="364" spans="1:65" s="14" customFormat="1" ht="11.25">
      <c r="B364" s="211"/>
      <c r="C364" s="212"/>
      <c r="D364" s="201" t="s">
        <v>141</v>
      </c>
      <c r="E364" s="213" t="s">
        <v>1</v>
      </c>
      <c r="F364" s="214" t="s">
        <v>143</v>
      </c>
      <c r="G364" s="212"/>
      <c r="H364" s="215">
        <v>9.99</v>
      </c>
      <c r="I364" s="216"/>
      <c r="J364" s="212"/>
      <c r="K364" s="212"/>
      <c r="L364" s="217"/>
      <c r="M364" s="218"/>
      <c r="N364" s="219"/>
      <c r="O364" s="219"/>
      <c r="P364" s="219"/>
      <c r="Q364" s="219"/>
      <c r="R364" s="219"/>
      <c r="S364" s="219"/>
      <c r="T364" s="220"/>
      <c r="AT364" s="221" t="s">
        <v>141</v>
      </c>
      <c r="AU364" s="221" t="s">
        <v>89</v>
      </c>
      <c r="AV364" s="14" t="s">
        <v>139</v>
      </c>
      <c r="AW364" s="14" t="s">
        <v>34</v>
      </c>
      <c r="AX364" s="14" t="s">
        <v>85</v>
      </c>
      <c r="AY364" s="221" t="s">
        <v>132</v>
      </c>
    </row>
    <row r="365" spans="1:65" s="2" customFormat="1" ht="24.2" customHeight="1">
      <c r="A365" s="34"/>
      <c r="B365" s="35"/>
      <c r="C365" s="186" t="s">
        <v>464</v>
      </c>
      <c r="D365" s="186" t="s">
        <v>134</v>
      </c>
      <c r="E365" s="187" t="s">
        <v>465</v>
      </c>
      <c r="F365" s="188" t="s">
        <v>466</v>
      </c>
      <c r="G365" s="189" t="s">
        <v>164</v>
      </c>
      <c r="H365" s="190">
        <v>3.9060000000000001</v>
      </c>
      <c r="I365" s="191"/>
      <c r="J365" s="192">
        <f>ROUND(I365*H365,2)</f>
        <v>0</v>
      </c>
      <c r="K365" s="188" t="s">
        <v>138</v>
      </c>
      <c r="L365" s="39"/>
      <c r="M365" s="193" t="s">
        <v>1</v>
      </c>
      <c r="N365" s="194" t="s">
        <v>45</v>
      </c>
      <c r="O365" s="71"/>
      <c r="P365" s="195">
        <f>O365*H365</f>
        <v>0</v>
      </c>
      <c r="Q365" s="195">
        <v>0</v>
      </c>
      <c r="R365" s="195">
        <f>Q365*H365</f>
        <v>0</v>
      </c>
      <c r="S365" s="195">
        <v>2.2000000000000002</v>
      </c>
      <c r="T365" s="196">
        <f>S365*H365</f>
        <v>8.5932000000000013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7" t="s">
        <v>139</v>
      </c>
      <c r="AT365" s="197" t="s">
        <v>134</v>
      </c>
      <c r="AU365" s="197" t="s">
        <v>89</v>
      </c>
      <c r="AY365" s="17" t="s">
        <v>132</v>
      </c>
      <c r="BE365" s="198">
        <f>IF(N365="základní",J365,0)</f>
        <v>0</v>
      </c>
      <c r="BF365" s="198">
        <f>IF(N365="snížená",J365,0)</f>
        <v>0</v>
      </c>
      <c r="BG365" s="198">
        <f>IF(N365="zákl. přenesená",J365,0)</f>
        <v>0</v>
      </c>
      <c r="BH365" s="198">
        <f>IF(N365="sníž. přenesená",J365,0)</f>
        <v>0</v>
      </c>
      <c r="BI365" s="198">
        <f>IF(N365="nulová",J365,0)</f>
        <v>0</v>
      </c>
      <c r="BJ365" s="17" t="s">
        <v>85</v>
      </c>
      <c r="BK365" s="198">
        <f>ROUND(I365*H365,2)</f>
        <v>0</v>
      </c>
      <c r="BL365" s="17" t="s">
        <v>139</v>
      </c>
      <c r="BM365" s="197" t="s">
        <v>467</v>
      </c>
    </row>
    <row r="366" spans="1:65" s="13" customFormat="1" ht="11.25">
      <c r="B366" s="199"/>
      <c r="C366" s="200"/>
      <c r="D366" s="201" t="s">
        <v>141</v>
      </c>
      <c r="E366" s="202" t="s">
        <v>1</v>
      </c>
      <c r="F366" s="203" t="s">
        <v>468</v>
      </c>
      <c r="G366" s="200"/>
      <c r="H366" s="204">
        <v>2.6459999999999999</v>
      </c>
      <c r="I366" s="205"/>
      <c r="J366" s="200"/>
      <c r="K366" s="200"/>
      <c r="L366" s="206"/>
      <c r="M366" s="207"/>
      <c r="N366" s="208"/>
      <c r="O366" s="208"/>
      <c r="P366" s="208"/>
      <c r="Q366" s="208"/>
      <c r="R366" s="208"/>
      <c r="S366" s="208"/>
      <c r="T366" s="209"/>
      <c r="AT366" s="210" t="s">
        <v>141</v>
      </c>
      <c r="AU366" s="210" t="s">
        <v>89</v>
      </c>
      <c r="AV366" s="13" t="s">
        <v>89</v>
      </c>
      <c r="AW366" s="13" t="s">
        <v>34</v>
      </c>
      <c r="AX366" s="13" t="s">
        <v>80</v>
      </c>
      <c r="AY366" s="210" t="s">
        <v>132</v>
      </c>
    </row>
    <row r="367" spans="1:65" s="13" customFormat="1" ht="11.25">
      <c r="B367" s="199"/>
      <c r="C367" s="200"/>
      <c r="D367" s="201" t="s">
        <v>141</v>
      </c>
      <c r="E367" s="202" t="s">
        <v>1</v>
      </c>
      <c r="F367" s="203" t="s">
        <v>469</v>
      </c>
      <c r="G367" s="200"/>
      <c r="H367" s="204">
        <v>1.26</v>
      </c>
      <c r="I367" s="205"/>
      <c r="J367" s="200"/>
      <c r="K367" s="200"/>
      <c r="L367" s="206"/>
      <c r="M367" s="207"/>
      <c r="N367" s="208"/>
      <c r="O367" s="208"/>
      <c r="P367" s="208"/>
      <c r="Q367" s="208"/>
      <c r="R367" s="208"/>
      <c r="S367" s="208"/>
      <c r="T367" s="209"/>
      <c r="AT367" s="210" t="s">
        <v>141</v>
      </c>
      <c r="AU367" s="210" t="s">
        <v>89</v>
      </c>
      <c r="AV367" s="13" t="s">
        <v>89</v>
      </c>
      <c r="AW367" s="13" t="s">
        <v>34</v>
      </c>
      <c r="AX367" s="13" t="s">
        <v>80</v>
      </c>
      <c r="AY367" s="210" t="s">
        <v>132</v>
      </c>
    </row>
    <row r="368" spans="1:65" s="14" customFormat="1" ht="11.25">
      <c r="B368" s="211"/>
      <c r="C368" s="212"/>
      <c r="D368" s="201" t="s">
        <v>141</v>
      </c>
      <c r="E368" s="213" t="s">
        <v>1</v>
      </c>
      <c r="F368" s="214" t="s">
        <v>143</v>
      </c>
      <c r="G368" s="212"/>
      <c r="H368" s="215">
        <v>3.9059999999999997</v>
      </c>
      <c r="I368" s="216"/>
      <c r="J368" s="212"/>
      <c r="K368" s="212"/>
      <c r="L368" s="217"/>
      <c r="M368" s="218"/>
      <c r="N368" s="219"/>
      <c r="O368" s="219"/>
      <c r="P368" s="219"/>
      <c r="Q368" s="219"/>
      <c r="R368" s="219"/>
      <c r="S368" s="219"/>
      <c r="T368" s="220"/>
      <c r="AT368" s="221" t="s">
        <v>141</v>
      </c>
      <c r="AU368" s="221" t="s">
        <v>89</v>
      </c>
      <c r="AV368" s="14" t="s">
        <v>139</v>
      </c>
      <c r="AW368" s="14" t="s">
        <v>34</v>
      </c>
      <c r="AX368" s="14" t="s">
        <v>85</v>
      </c>
      <c r="AY368" s="221" t="s">
        <v>132</v>
      </c>
    </row>
    <row r="369" spans="1:65" s="2" customFormat="1" ht="24.2" customHeight="1">
      <c r="A369" s="34"/>
      <c r="B369" s="35"/>
      <c r="C369" s="186" t="s">
        <v>470</v>
      </c>
      <c r="D369" s="186" t="s">
        <v>134</v>
      </c>
      <c r="E369" s="187" t="s">
        <v>471</v>
      </c>
      <c r="F369" s="188" t="s">
        <v>472</v>
      </c>
      <c r="G369" s="189" t="s">
        <v>150</v>
      </c>
      <c r="H369" s="190">
        <v>2</v>
      </c>
      <c r="I369" s="191"/>
      <c r="J369" s="192">
        <f>ROUND(I369*H369,2)</f>
        <v>0</v>
      </c>
      <c r="K369" s="188" t="s">
        <v>138</v>
      </c>
      <c r="L369" s="39"/>
      <c r="M369" s="193" t="s">
        <v>1</v>
      </c>
      <c r="N369" s="194" t="s">
        <v>45</v>
      </c>
      <c r="O369" s="71"/>
      <c r="P369" s="195">
        <f>O369*H369</f>
        <v>0</v>
      </c>
      <c r="Q369" s="195">
        <v>0</v>
      </c>
      <c r="R369" s="195">
        <f>Q369*H369</f>
        <v>0</v>
      </c>
      <c r="S369" s="195">
        <v>0.48</v>
      </c>
      <c r="T369" s="196">
        <f>S369*H369</f>
        <v>0.96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97" t="s">
        <v>139</v>
      </c>
      <c r="AT369" s="197" t="s">
        <v>134</v>
      </c>
      <c r="AU369" s="197" t="s">
        <v>89</v>
      </c>
      <c r="AY369" s="17" t="s">
        <v>132</v>
      </c>
      <c r="BE369" s="198">
        <f>IF(N369="základní",J369,0)</f>
        <v>0</v>
      </c>
      <c r="BF369" s="198">
        <f>IF(N369="snížená",J369,0)</f>
        <v>0</v>
      </c>
      <c r="BG369" s="198">
        <f>IF(N369="zákl. přenesená",J369,0)</f>
        <v>0</v>
      </c>
      <c r="BH369" s="198">
        <f>IF(N369="sníž. přenesená",J369,0)</f>
        <v>0</v>
      </c>
      <c r="BI369" s="198">
        <f>IF(N369="nulová",J369,0)</f>
        <v>0</v>
      </c>
      <c r="BJ369" s="17" t="s">
        <v>85</v>
      </c>
      <c r="BK369" s="198">
        <f>ROUND(I369*H369,2)</f>
        <v>0</v>
      </c>
      <c r="BL369" s="17" t="s">
        <v>139</v>
      </c>
      <c r="BM369" s="197" t="s">
        <v>473</v>
      </c>
    </row>
    <row r="370" spans="1:65" s="2" customFormat="1" ht="24.2" customHeight="1">
      <c r="A370" s="34"/>
      <c r="B370" s="35"/>
      <c r="C370" s="186" t="s">
        <v>474</v>
      </c>
      <c r="D370" s="186" t="s">
        <v>134</v>
      </c>
      <c r="E370" s="187" t="s">
        <v>475</v>
      </c>
      <c r="F370" s="188" t="s">
        <v>476</v>
      </c>
      <c r="G370" s="189" t="s">
        <v>439</v>
      </c>
      <c r="H370" s="190">
        <v>34.299999999999997</v>
      </c>
      <c r="I370" s="191"/>
      <c r="J370" s="192">
        <f>ROUND(I370*H370,2)</f>
        <v>0</v>
      </c>
      <c r="K370" s="188" t="s">
        <v>1</v>
      </c>
      <c r="L370" s="39"/>
      <c r="M370" s="193" t="s">
        <v>1</v>
      </c>
      <c r="N370" s="194" t="s">
        <v>45</v>
      </c>
      <c r="O370" s="71"/>
      <c r="P370" s="195">
        <f>O370*H370</f>
        <v>0</v>
      </c>
      <c r="Q370" s="195">
        <v>0</v>
      </c>
      <c r="R370" s="195">
        <f>Q370*H370</f>
        <v>0</v>
      </c>
      <c r="S370" s="195">
        <v>0</v>
      </c>
      <c r="T370" s="196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197" t="s">
        <v>139</v>
      </c>
      <c r="AT370" s="197" t="s">
        <v>134</v>
      </c>
      <c r="AU370" s="197" t="s">
        <v>89</v>
      </c>
      <c r="AY370" s="17" t="s">
        <v>132</v>
      </c>
      <c r="BE370" s="198">
        <f>IF(N370="základní",J370,0)</f>
        <v>0</v>
      </c>
      <c r="BF370" s="198">
        <f>IF(N370="snížená",J370,0)</f>
        <v>0</v>
      </c>
      <c r="BG370" s="198">
        <f>IF(N370="zákl. přenesená",J370,0)</f>
        <v>0</v>
      </c>
      <c r="BH370" s="198">
        <f>IF(N370="sníž. přenesená",J370,0)</f>
        <v>0</v>
      </c>
      <c r="BI370" s="198">
        <f>IF(N370="nulová",J370,0)</f>
        <v>0</v>
      </c>
      <c r="BJ370" s="17" t="s">
        <v>85</v>
      </c>
      <c r="BK370" s="198">
        <f>ROUND(I370*H370,2)</f>
        <v>0</v>
      </c>
      <c r="BL370" s="17" t="s">
        <v>139</v>
      </c>
      <c r="BM370" s="197" t="s">
        <v>477</v>
      </c>
    </row>
    <row r="371" spans="1:65" s="2" customFormat="1" ht="48.75">
      <c r="A371" s="34"/>
      <c r="B371" s="35"/>
      <c r="C371" s="36"/>
      <c r="D371" s="201" t="s">
        <v>264</v>
      </c>
      <c r="E371" s="36"/>
      <c r="F371" s="242" t="s">
        <v>478</v>
      </c>
      <c r="G371" s="36"/>
      <c r="H371" s="36"/>
      <c r="I371" s="243"/>
      <c r="J371" s="36"/>
      <c r="K371" s="36"/>
      <c r="L371" s="39"/>
      <c r="M371" s="244"/>
      <c r="N371" s="245"/>
      <c r="O371" s="71"/>
      <c r="P371" s="71"/>
      <c r="Q371" s="71"/>
      <c r="R371" s="71"/>
      <c r="S371" s="71"/>
      <c r="T371" s="72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T371" s="17" t="s">
        <v>264</v>
      </c>
      <c r="AU371" s="17" t="s">
        <v>89</v>
      </c>
    </row>
    <row r="372" spans="1:65" s="13" customFormat="1" ht="11.25">
      <c r="B372" s="199"/>
      <c r="C372" s="200"/>
      <c r="D372" s="201" t="s">
        <v>141</v>
      </c>
      <c r="E372" s="202" t="s">
        <v>1</v>
      </c>
      <c r="F372" s="203" t="s">
        <v>479</v>
      </c>
      <c r="G372" s="200"/>
      <c r="H372" s="204">
        <v>34.299999999999997</v>
      </c>
      <c r="I372" s="205"/>
      <c r="J372" s="200"/>
      <c r="K372" s="200"/>
      <c r="L372" s="206"/>
      <c r="M372" s="207"/>
      <c r="N372" s="208"/>
      <c r="O372" s="208"/>
      <c r="P372" s="208"/>
      <c r="Q372" s="208"/>
      <c r="R372" s="208"/>
      <c r="S372" s="208"/>
      <c r="T372" s="209"/>
      <c r="AT372" s="210" t="s">
        <v>141</v>
      </c>
      <c r="AU372" s="210" t="s">
        <v>89</v>
      </c>
      <c r="AV372" s="13" t="s">
        <v>89</v>
      </c>
      <c r="AW372" s="13" t="s">
        <v>34</v>
      </c>
      <c r="AX372" s="13" t="s">
        <v>80</v>
      </c>
      <c r="AY372" s="210" t="s">
        <v>132</v>
      </c>
    </row>
    <row r="373" spans="1:65" s="14" customFormat="1" ht="11.25">
      <c r="B373" s="211"/>
      <c r="C373" s="212"/>
      <c r="D373" s="201" t="s">
        <v>141</v>
      </c>
      <c r="E373" s="213" t="s">
        <v>1</v>
      </c>
      <c r="F373" s="214" t="s">
        <v>143</v>
      </c>
      <c r="G373" s="212"/>
      <c r="H373" s="215">
        <v>34.299999999999997</v>
      </c>
      <c r="I373" s="216"/>
      <c r="J373" s="212"/>
      <c r="K373" s="212"/>
      <c r="L373" s="217"/>
      <c r="M373" s="218"/>
      <c r="N373" s="219"/>
      <c r="O373" s="219"/>
      <c r="P373" s="219"/>
      <c r="Q373" s="219"/>
      <c r="R373" s="219"/>
      <c r="S373" s="219"/>
      <c r="T373" s="220"/>
      <c r="AT373" s="221" t="s">
        <v>141</v>
      </c>
      <c r="AU373" s="221" t="s">
        <v>89</v>
      </c>
      <c r="AV373" s="14" t="s">
        <v>139</v>
      </c>
      <c r="AW373" s="14" t="s">
        <v>34</v>
      </c>
      <c r="AX373" s="14" t="s">
        <v>85</v>
      </c>
      <c r="AY373" s="221" t="s">
        <v>132</v>
      </c>
    </row>
    <row r="374" spans="1:65" s="2" customFormat="1" ht="24.2" customHeight="1">
      <c r="A374" s="34"/>
      <c r="B374" s="35"/>
      <c r="C374" s="186" t="s">
        <v>480</v>
      </c>
      <c r="D374" s="186" t="s">
        <v>134</v>
      </c>
      <c r="E374" s="187" t="s">
        <v>481</v>
      </c>
      <c r="F374" s="188" t="s">
        <v>482</v>
      </c>
      <c r="G374" s="189" t="s">
        <v>150</v>
      </c>
      <c r="H374" s="190">
        <v>4</v>
      </c>
      <c r="I374" s="191"/>
      <c r="J374" s="192">
        <f>ROUND(I374*H374,2)</f>
        <v>0</v>
      </c>
      <c r="K374" s="188" t="s">
        <v>138</v>
      </c>
      <c r="L374" s="39"/>
      <c r="M374" s="193" t="s">
        <v>1</v>
      </c>
      <c r="N374" s="194" t="s">
        <v>45</v>
      </c>
      <c r="O374" s="71"/>
      <c r="P374" s="195">
        <f>O374*H374</f>
        <v>0</v>
      </c>
      <c r="Q374" s="195">
        <v>0</v>
      </c>
      <c r="R374" s="195">
        <f>Q374*H374</f>
        <v>0</v>
      </c>
      <c r="S374" s="195">
        <v>6.0999999999999999E-2</v>
      </c>
      <c r="T374" s="196">
        <f>S374*H374</f>
        <v>0.24399999999999999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197" t="s">
        <v>139</v>
      </c>
      <c r="AT374" s="197" t="s">
        <v>134</v>
      </c>
      <c r="AU374" s="197" t="s">
        <v>89</v>
      </c>
      <c r="AY374" s="17" t="s">
        <v>132</v>
      </c>
      <c r="BE374" s="198">
        <f>IF(N374="základní",J374,0)</f>
        <v>0</v>
      </c>
      <c r="BF374" s="198">
        <f>IF(N374="snížená",J374,0)</f>
        <v>0</v>
      </c>
      <c r="BG374" s="198">
        <f>IF(N374="zákl. přenesená",J374,0)</f>
        <v>0</v>
      </c>
      <c r="BH374" s="198">
        <f>IF(N374="sníž. přenesená",J374,0)</f>
        <v>0</v>
      </c>
      <c r="BI374" s="198">
        <f>IF(N374="nulová",J374,0)</f>
        <v>0</v>
      </c>
      <c r="BJ374" s="17" t="s">
        <v>85</v>
      </c>
      <c r="BK374" s="198">
        <f>ROUND(I374*H374,2)</f>
        <v>0</v>
      </c>
      <c r="BL374" s="17" t="s">
        <v>139</v>
      </c>
      <c r="BM374" s="197" t="s">
        <v>483</v>
      </c>
    </row>
    <row r="375" spans="1:65" s="2" customFormat="1" ht="24.2" customHeight="1">
      <c r="A375" s="34"/>
      <c r="B375" s="35"/>
      <c r="C375" s="186" t="s">
        <v>484</v>
      </c>
      <c r="D375" s="186" t="s">
        <v>134</v>
      </c>
      <c r="E375" s="187" t="s">
        <v>485</v>
      </c>
      <c r="F375" s="188" t="s">
        <v>486</v>
      </c>
      <c r="G375" s="189" t="s">
        <v>439</v>
      </c>
      <c r="H375" s="190">
        <v>3.2</v>
      </c>
      <c r="I375" s="191"/>
      <c r="J375" s="192">
        <f>ROUND(I375*H375,2)</f>
        <v>0</v>
      </c>
      <c r="K375" s="188" t="s">
        <v>138</v>
      </c>
      <c r="L375" s="39"/>
      <c r="M375" s="193" t="s">
        <v>1</v>
      </c>
      <c r="N375" s="194" t="s">
        <v>45</v>
      </c>
      <c r="O375" s="71"/>
      <c r="P375" s="195">
        <f>O375*H375</f>
        <v>0</v>
      </c>
      <c r="Q375" s="195">
        <v>0</v>
      </c>
      <c r="R375" s="195">
        <f>Q375*H375</f>
        <v>0</v>
      </c>
      <c r="S375" s="195">
        <v>5.1999999999999998E-2</v>
      </c>
      <c r="T375" s="196">
        <f>S375*H375</f>
        <v>0.16639999999999999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97" t="s">
        <v>139</v>
      </c>
      <c r="AT375" s="197" t="s">
        <v>134</v>
      </c>
      <c r="AU375" s="197" t="s">
        <v>89</v>
      </c>
      <c r="AY375" s="17" t="s">
        <v>132</v>
      </c>
      <c r="BE375" s="198">
        <f>IF(N375="základní",J375,0)</f>
        <v>0</v>
      </c>
      <c r="BF375" s="198">
        <f>IF(N375="snížená",J375,0)</f>
        <v>0</v>
      </c>
      <c r="BG375" s="198">
        <f>IF(N375="zákl. přenesená",J375,0)</f>
        <v>0</v>
      </c>
      <c r="BH375" s="198">
        <f>IF(N375="sníž. přenesená",J375,0)</f>
        <v>0</v>
      </c>
      <c r="BI375" s="198">
        <f>IF(N375="nulová",J375,0)</f>
        <v>0</v>
      </c>
      <c r="BJ375" s="17" t="s">
        <v>85</v>
      </c>
      <c r="BK375" s="198">
        <f>ROUND(I375*H375,2)</f>
        <v>0</v>
      </c>
      <c r="BL375" s="17" t="s">
        <v>139</v>
      </c>
      <c r="BM375" s="197" t="s">
        <v>487</v>
      </c>
    </row>
    <row r="376" spans="1:65" s="13" customFormat="1" ht="11.25">
      <c r="B376" s="199"/>
      <c r="C376" s="200"/>
      <c r="D376" s="201" t="s">
        <v>141</v>
      </c>
      <c r="E376" s="202" t="s">
        <v>1</v>
      </c>
      <c r="F376" s="203" t="s">
        <v>488</v>
      </c>
      <c r="G376" s="200"/>
      <c r="H376" s="204">
        <v>3.2</v>
      </c>
      <c r="I376" s="205"/>
      <c r="J376" s="200"/>
      <c r="K376" s="200"/>
      <c r="L376" s="206"/>
      <c r="M376" s="207"/>
      <c r="N376" s="208"/>
      <c r="O376" s="208"/>
      <c r="P376" s="208"/>
      <c r="Q376" s="208"/>
      <c r="R376" s="208"/>
      <c r="S376" s="208"/>
      <c r="T376" s="209"/>
      <c r="AT376" s="210" t="s">
        <v>141</v>
      </c>
      <c r="AU376" s="210" t="s">
        <v>89</v>
      </c>
      <c r="AV376" s="13" t="s">
        <v>89</v>
      </c>
      <c r="AW376" s="13" t="s">
        <v>34</v>
      </c>
      <c r="AX376" s="13" t="s">
        <v>85</v>
      </c>
      <c r="AY376" s="210" t="s">
        <v>132</v>
      </c>
    </row>
    <row r="377" spans="1:65" s="2" customFormat="1" ht="24.2" customHeight="1">
      <c r="A377" s="34"/>
      <c r="B377" s="35"/>
      <c r="C377" s="186" t="s">
        <v>489</v>
      </c>
      <c r="D377" s="186" t="s">
        <v>134</v>
      </c>
      <c r="E377" s="187" t="s">
        <v>490</v>
      </c>
      <c r="F377" s="188" t="s">
        <v>491</v>
      </c>
      <c r="G377" s="189" t="s">
        <v>164</v>
      </c>
      <c r="H377" s="190">
        <v>5.1479999999999997</v>
      </c>
      <c r="I377" s="191"/>
      <c r="J377" s="192">
        <f>ROUND(I377*H377,2)</f>
        <v>0</v>
      </c>
      <c r="K377" s="188" t="s">
        <v>138</v>
      </c>
      <c r="L377" s="39"/>
      <c r="M377" s="193" t="s">
        <v>1</v>
      </c>
      <c r="N377" s="194" t="s">
        <v>45</v>
      </c>
      <c r="O377" s="71"/>
      <c r="P377" s="195">
        <f>O377*H377</f>
        <v>0</v>
      </c>
      <c r="Q377" s="195">
        <v>0</v>
      </c>
      <c r="R377" s="195">
        <f>Q377*H377</f>
        <v>0</v>
      </c>
      <c r="S377" s="195">
        <v>2.5</v>
      </c>
      <c r="T377" s="196">
        <f>S377*H377</f>
        <v>12.87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7" t="s">
        <v>139</v>
      </c>
      <c r="AT377" s="197" t="s">
        <v>134</v>
      </c>
      <c r="AU377" s="197" t="s">
        <v>89</v>
      </c>
      <c r="AY377" s="17" t="s">
        <v>132</v>
      </c>
      <c r="BE377" s="198">
        <f>IF(N377="základní",J377,0)</f>
        <v>0</v>
      </c>
      <c r="BF377" s="198">
        <f>IF(N377="snížená",J377,0)</f>
        <v>0</v>
      </c>
      <c r="BG377" s="198">
        <f>IF(N377="zákl. přenesená",J377,0)</f>
        <v>0</v>
      </c>
      <c r="BH377" s="198">
        <f>IF(N377="sníž. přenesená",J377,0)</f>
        <v>0</v>
      </c>
      <c r="BI377" s="198">
        <f>IF(N377="nulová",J377,0)</f>
        <v>0</v>
      </c>
      <c r="BJ377" s="17" t="s">
        <v>85</v>
      </c>
      <c r="BK377" s="198">
        <f>ROUND(I377*H377,2)</f>
        <v>0</v>
      </c>
      <c r="BL377" s="17" t="s">
        <v>139</v>
      </c>
      <c r="BM377" s="197" t="s">
        <v>492</v>
      </c>
    </row>
    <row r="378" spans="1:65" s="15" customFormat="1" ht="11.25">
      <c r="B378" s="222"/>
      <c r="C378" s="223"/>
      <c r="D378" s="201" t="s">
        <v>141</v>
      </c>
      <c r="E378" s="224" t="s">
        <v>1</v>
      </c>
      <c r="F378" s="225" t="s">
        <v>342</v>
      </c>
      <c r="G378" s="223"/>
      <c r="H378" s="224" t="s">
        <v>1</v>
      </c>
      <c r="I378" s="226"/>
      <c r="J378" s="223"/>
      <c r="K378" s="223"/>
      <c r="L378" s="227"/>
      <c r="M378" s="228"/>
      <c r="N378" s="229"/>
      <c r="O378" s="229"/>
      <c r="P378" s="229"/>
      <c r="Q378" s="229"/>
      <c r="R378" s="229"/>
      <c r="S378" s="229"/>
      <c r="T378" s="230"/>
      <c r="AT378" s="231" t="s">
        <v>141</v>
      </c>
      <c r="AU378" s="231" t="s">
        <v>89</v>
      </c>
      <c r="AV378" s="15" t="s">
        <v>85</v>
      </c>
      <c r="AW378" s="15" t="s">
        <v>34</v>
      </c>
      <c r="AX378" s="15" t="s">
        <v>80</v>
      </c>
      <c r="AY378" s="231" t="s">
        <v>132</v>
      </c>
    </row>
    <row r="379" spans="1:65" s="13" customFormat="1" ht="11.25">
      <c r="B379" s="199"/>
      <c r="C379" s="200"/>
      <c r="D379" s="201" t="s">
        <v>141</v>
      </c>
      <c r="E379" s="202" t="s">
        <v>1</v>
      </c>
      <c r="F379" s="203" t="s">
        <v>343</v>
      </c>
      <c r="G379" s="200"/>
      <c r="H379" s="204">
        <v>1.5840000000000001</v>
      </c>
      <c r="I379" s="205"/>
      <c r="J379" s="200"/>
      <c r="K379" s="200"/>
      <c r="L379" s="206"/>
      <c r="M379" s="207"/>
      <c r="N379" s="208"/>
      <c r="O379" s="208"/>
      <c r="P379" s="208"/>
      <c r="Q379" s="208"/>
      <c r="R379" s="208"/>
      <c r="S379" s="208"/>
      <c r="T379" s="209"/>
      <c r="AT379" s="210" t="s">
        <v>141</v>
      </c>
      <c r="AU379" s="210" t="s">
        <v>89</v>
      </c>
      <c r="AV379" s="13" t="s">
        <v>89</v>
      </c>
      <c r="AW379" s="13" t="s">
        <v>34</v>
      </c>
      <c r="AX379" s="13" t="s">
        <v>80</v>
      </c>
      <c r="AY379" s="210" t="s">
        <v>132</v>
      </c>
    </row>
    <row r="380" spans="1:65" s="15" customFormat="1" ht="11.25">
      <c r="B380" s="222"/>
      <c r="C380" s="223"/>
      <c r="D380" s="201" t="s">
        <v>141</v>
      </c>
      <c r="E380" s="224" t="s">
        <v>1</v>
      </c>
      <c r="F380" s="225" t="s">
        <v>350</v>
      </c>
      <c r="G380" s="223"/>
      <c r="H380" s="224" t="s">
        <v>1</v>
      </c>
      <c r="I380" s="226"/>
      <c r="J380" s="223"/>
      <c r="K380" s="223"/>
      <c r="L380" s="227"/>
      <c r="M380" s="228"/>
      <c r="N380" s="229"/>
      <c r="O380" s="229"/>
      <c r="P380" s="229"/>
      <c r="Q380" s="229"/>
      <c r="R380" s="229"/>
      <c r="S380" s="229"/>
      <c r="T380" s="230"/>
      <c r="AT380" s="231" t="s">
        <v>141</v>
      </c>
      <c r="AU380" s="231" t="s">
        <v>89</v>
      </c>
      <c r="AV380" s="15" t="s">
        <v>85</v>
      </c>
      <c r="AW380" s="15" t="s">
        <v>34</v>
      </c>
      <c r="AX380" s="15" t="s">
        <v>80</v>
      </c>
      <c r="AY380" s="231" t="s">
        <v>132</v>
      </c>
    </row>
    <row r="381" spans="1:65" s="13" customFormat="1" ht="11.25">
      <c r="B381" s="199"/>
      <c r="C381" s="200"/>
      <c r="D381" s="201" t="s">
        <v>141</v>
      </c>
      <c r="E381" s="202" t="s">
        <v>1</v>
      </c>
      <c r="F381" s="203" t="s">
        <v>351</v>
      </c>
      <c r="G381" s="200"/>
      <c r="H381" s="204">
        <v>1.5840000000000001</v>
      </c>
      <c r="I381" s="205"/>
      <c r="J381" s="200"/>
      <c r="K381" s="200"/>
      <c r="L381" s="206"/>
      <c r="M381" s="207"/>
      <c r="N381" s="208"/>
      <c r="O381" s="208"/>
      <c r="P381" s="208"/>
      <c r="Q381" s="208"/>
      <c r="R381" s="208"/>
      <c r="S381" s="208"/>
      <c r="T381" s="209"/>
      <c r="AT381" s="210" t="s">
        <v>141</v>
      </c>
      <c r="AU381" s="210" t="s">
        <v>89</v>
      </c>
      <c r="AV381" s="13" t="s">
        <v>89</v>
      </c>
      <c r="AW381" s="13" t="s">
        <v>34</v>
      </c>
      <c r="AX381" s="13" t="s">
        <v>80</v>
      </c>
      <c r="AY381" s="210" t="s">
        <v>132</v>
      </c>
    </row>
    <row r="382" spans="1:65" s="15" customFormat="1" ht="22.5">
      <c r="B382" s="222"/>
      <c r="C382" s="223"/>
      <c r="D382" s="201" t="s">
        <v>141</v>
      </c>
      <c r="E382" s="224" t="s">
        <v>1</v>
      </c>
      <c r="F382" s="225" t="s">
        <v>493</v>
      </c>
      <c r="G382" s="223"/>
      <c r="H382" s="224" t="s">
        <v>1</v>
      </c>
      <c r="I382" s="226"/>
      <c r="J382" s="223"/>
      <c r="K382" s="223"/>
      <c r="L382" s="227"/>
      <c r="M382" s="228"/>
      <c r="N382" s="229"/>
      <c r="O382" s="229"/>
      <c r="P382" s="229"/>
      <c r="Q382" s="229"/>
      <c r="R382" s="229"/>
      <c r="S382" s="229"/>
      <c r="T382" s="230"/>
      <c r="AT382" s="231" t="s">
        <v>141</v>
      </c>
      <c r="AU382" s="231" t="s">
        <v>89</v>
      </c>
      <c r="AV382" s="15" t="s">
        <v>85</v>
      </c>
      <c r="AW382" s="15" t="s">
        <v>34</v>
      </c>
      <c r="AX382" s="15" t="s">
        <v>80</v>
      </c>
      <c r="AY382" s="231" t="s">
        <v>132</v>
      </c>
    </row>
    <row r="383" spans="1:65" s="13" customFormat="1" ht="11.25">
      <c r="B383" s="199"/>
      <c r="C383" s="200"/>
      <c r="D383" s="201" t="s">
        <v>141</v>
      </c>
      <c r="E383" s="202" t="s">
        <v>1</v>
      </c>
      <c r="F383" s="203" t="s">
        <v>353</v>
      </c>
      <c r="G383" s="200"/>
      <c r="H383" s="204">
        <v>1.98</v>
      </c>
      <c r="I383" s="205"/>
      <c r="J383" s="200"/>
      <c r="K383" s="200"/>
      <c r="L383" s="206"/>
      <c r="M383" s="207"/>
      <c r="N383" s="208"/>
      <c r="O383" s="208"/>
      <c r="P383" s="208"/>
      <c r="Q383" s="208"/>
      <c r="R383" s="208"/>
      <c r="S383" s="208"/>
      <c r="T383" s="209"/>
      <c r="AT383" s="210" t="s">
        <v>141</v>
      </c>
      <c r="AU383" s="210" t="s">
        <v>89</v>
      </c>
      <c r="AV383" s="13" t="s">
        <v>89</v>
      </c>
      <c r="AW383" s="13" t="s">
        <v>34</v>
      </c>
      <c r="AX383" s="13" t="s">
        <v>80</v>
      </c>
      <c r="AY383" s="210" t="s">
        <v>132</v>
      </c>
    </row>
    <row r="384" spans="1:65" s="14" customFormat="1" ht="11.25">
      <c r="B384" s="211"/>
      <c r="C384" s="212"/>
      <c r="D384" s="201" t="s">
        <v>141</v>
      </c>
      <c r="E384" s="213" t="s">
        <v>1</v>
      </c>
      <c r="F384" s="214" t="s">
        <v>143</v>
      </c>
      <c r="G384" s="212"/>
      <c r="H384" s="215">
        <v>5.1479999999999997</v>
      </c>
      <c r="I384" s="216"/>
      <c r="J384" s="212"/>
      <c r="K384" s="212"/>
      <c r="L384" s="217"/>
      <c r="M384" s="218"/>
      <c r="N384" s="219"/>
      <c r="O384" s="219"/>
      <c r="P384" s="219"/>
      <c r="Q384" s="219"/>
      <c r="R384" s="219"/>
      <c r="S384" s="219"/>
      <c r="T384" s="220"/>
      <c r="AT384" s="221" t="s">
        <v>141</v>
      </c>
      <c r="AU384" s="221" t="s">
        <v>89</v>
      </c>
      <c r="AV384" s="14" t="s">
        <v>139</v>
      </c>
      <c r="AW384" s="14" t="s">
        <v>34</v>
      </c>
      <c r="AX384" s="14" t="s">
        <v>85</v>
      </c>
      <c r="AY384" s="221" t="s">
        <v>132</v>
      </c>
    </row>
    <row r="385" spans="1:65" s="2" customFormat="1" ht="24.2" customHeight="1">
      <c r="A385" s="34"/>
      <c r="B385" s="35"/>
      <c r="C385" s="186" t="s">
        <v>494</v>
      </c>
      <c r="D385" s="186" t="s">
        <v>134</v>
      </c>
      <c r="E385" s="187" t="s">
        <v>495</v>
      </c>
      <c r="F385" s="188" t="s">
        <v>496</v>
      </c>
      <c r="G385" s="189" t="s">
        <v>164</v>
      </c>
      <c r="H385" s="190">
        <v>17.16</v>
      </c>
      <c r="I385" s="191"/>
      <c r="J385" s="192">
        <f>ROUND(I385*H385,2)</f>
        <v>0</v>
      </c>
      <c r="K385" s="188" t="s">
        <v>138</v>
      </c>
      <c r="L385" s="39"/>
      <c r="M385" s="193" t="s">
        <v>1</v>
      </c>
      <c r="N385" s="194" t="s">
        <v>45</v>
      </c>
      <c r="O385" s="71"/>
      <c r="P385" s="195">
        <f>O385*H385</f>
        <v>0</v>
      </c>
      <c r="Q385" s="195">
        <v>0</v>
      </c>
      <c r="R385" s="195">
        <f>Q385*H385</f>
        <v>0</v>
      </c>
      <c r="S385" s="195">
        <v>2.5</v>
      </c>
      <c r="T385" s="196">
        <f>S385*H385</f>
        <v>42.9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7" t="s">
        <v>139</v>
      </c>
      <c r="AT385" s="197" t="s">
        <v>134</v>
      </c>
      <c r="AU385" s="197" t="s">
        <v>89</v>
      </c>
      <c r="AY385" s="17" t="s">
        <v>132</v>
      </c>
      <c r="BE385" s="198">
        <f>IF(N385="základní",J385,0)</f>
        <v>0</v>
      </c>
      <c r="BF385" s="198">
        <f>IF(N385="snížená",J385,0)</f>
        <v>0</v>
      </c>
      <c r="BG385" s="198">
        <f>IF(N385="zákl. přenesená",J385,0)</f>
        <v>0</v>
      </c>
      <c r="BH385" s="198">
        <f>IF(N385="sníž. přenesená",J385,0)</f>
        <v>0</v>
      </c>
      <c r="BI385" s="198">
        <f>IF(N385="nulová",J385,0)</f>
        <v>0</v>
      </c>
      <c r="BJ385" s="17" t="s">
        <v>85</v>
      </c>
      <c r="BK385" s="198">
        <f>ROUND(I385*H385,2)</f>
        <v>0</v>
      </c>
      <c r="BL385" s="17" t="s">
        <v>139</v>
      </c>
      <c r="BM385" s="197" t="s">
        <v>497</v>
      </c>
    </row>
    <row r="386" spans="1:65" s="15" customFormat="1" ht="11.25">
      <c r="B386" s="222"/>
      <c r="C386" s="223"/>
      <c r="D386" s="201" t="s">
        <v>141</v>
      </c>
      <c r="E386" s="224" t="s">
        <v>1</v>
      </c>
      <c r="F386" s="225" t="s">
        <v>344</v>
      </c>
      <c r="G386" s="223"/>
      <c r="H386" s="224" t="s">
        <v>1</v>
      </c>
      <c r="I386" s="226"/>
      <c r="J386" s="223"/>
      <c r="K386" s="223"/>
      <c r="L386" s="227"/>
      <c r="M386" s="228"/>
      <c r="N386" s="229"/>
      <c r="O386" s="229"/>
      <c r="P386" s="229"/>
      <c r="Q386" s="229"/>
      <c r="R386" s="229"/>
      <c r="S386" s="229"/>
      <c r="T386" s="230"/>
      <c r="AT386" s="231" t="s">
        <v>141</v>
      </c>
      <c r="AU386" s="231" t="s">
        <v>89</v>
      </c>
      <c r="AV386" s="15" t="s">
        <v>85</v>
      </c>
      <c r="AW386" s="15" t="s">
        <v>34</v>
      </c>
      <c r="AX386" s="15" t="s">
        <v>80</v>
      </c>
      <c r="AY386" s="231" t="s">
        <v>132</v>
      </c>
    </row>
    <row r="387" spans="1:65" s="13" customFormat="1" ht="11.25">
      <c r="B387" s="199"/>
      <c r="C387" s="200"/>
      <c r="D387" s="201" t="s">
        <v>141</v>
      </c>
      <c r="E387" s="202" t="s">
        <v>1</v>
      </c>
      <c r="F387" s="203" t="s">
        <v>345</v>
      </c>
      <c r="G387" s="200"/>
      <c r="H387" s="204">
        <v>3.1680000000000001</v>
      </c>
      <c r="I387" s="205"/>
      <c r="J387" s="200"/>
      <c r="K387" s="200"/>
      <c r="L387" s="206"/>
      <c r="M387" s="207"/>
      <c r="N387" s="208"/>
      <c r="O387" s="208"/>
      <c r="P387" s="208"/>
      <c r="Q387" s="208"/>
      <c r="R387" s="208"/>
      <c r="S387" s="208"/>
      <c r="T387" s="209"/>
      <c r="AT387" s="210" t="s">
        <v>141</v>
      </c>
      <c r="AU387" s="210" t="s">
        <v>89</v>
      </c>
      <c r="AV387" s="13" t="s">
        <v>89</v>
      </c>
      <c r="AW387" s="13" t="s">
        <v>34</v>
      </c>
      <c r="AX387" s="13" t="s">
        <v>80</v>
      </c>
      <c r="AY387" s="210" t="s">
        <v>132</v>
      </c>
    </row>
    <row r="388" spans="1:65" s="15" customFormat="1" ht="11.25">
      <c r="B388" s="222"/>
      <c r="C388" s="223"/>
      <c r="D388" s="201" t="s">
        <v>141</v>
      </c>
      <c r="E388" s="224" t="s">
        <v>1</v>
      </c>
      <c r="F388" s="225" t="s">
        <v>346</v>
      </c>
      <c r="G388" s="223"/>
      <c r="H388" s="224" t="s">
        <v>1</v>
      </c>
      <c r="I388" s="226"/>
      <c r="J388" s="223"/>
      <c r="K388" s="223"/>
      <c r="L388" s="227"/>
      <c r="M388" s="228"/>
      <c r="N388" s="229"/>
      <c r="O388" s="229"/>
      <c r="P388" s="229"/>
      <c r="Q388" s="229"/>
      <c r="R388" s="229"/>
      <c r="S388" s="229"/>
      <c r="T388" s="230"/>
      <c r="AT388" s="231" t="s">
        <v>141</v>
      </c>
      <c r="AU388" s="231" t="s">
        <v>89</v>
      </c>
      <c r="AV388" s="15" t="s">
        <v>85</v>
      </c>
      <c r="AW388" s="15" t="s">
        <v>34</v>
      </c>
      <c r="AX388" s="15" t="s">
        <v>80</v>
      </c>
      <c r="AY388" s="231" t="s">
        <v>132</v>
      </c>
    </row>
    <row r="389" spans="1:65" s="13" customFormat="1" ht="11.25">
      <c r="B389" s="199"/>
      <c r="C389" s="200"/>
      <c r="D389" s="201" t="s">
        <v>141</v>
      </c>
      <c r="E389" s="202" t="s">
        <v>1</v>
      </c>
      <c r="F389" s="203" t="s">
        <v>347</v>
      </c>
      <c r="G389" s="200"/>
      <c r="H389" s="204">
        <v>4.7519999999999998</v>
      </c>
      <c r="I389" s="205"/>
      <c r="J389" s="200"/>
      <c r="K389" s="200"/>
      <c r="L389" s="206"/>
      <c r="M389" s="207"/>
      <c r="N389" s="208"/>
      <c r="O389" s="208"/>
      <c r="P389" s="208"/>
      <c r="Q389" s="208"/>
      <c r="R389" s="208"/>
      <c r="S389" s="208"/>
      <c r="T389" s="209"/>
      <c r="AT389" s="210" t="s">
        <v>141</v>
      </c>
      <c r="AU389" s="210" t="s">
        <v>89</v>
      </c>
      <c r="AV389" s="13" t="s">
        <v>89</v>
      </c>
      <c r="AW389" s="13" t="s">
        <v>34</v>
      </c>
      <c r="AX389" s="13" t="s">
        <v>80</v>
      </c>
      <c r="AY389" s="210" t="s">
        <v>132</v>
      </c>
    </row>
    <row r="390" spans="1:65" s="15" customFormat="1" ht="11.25">
      <c r="B390" s="222"/>
      <c r="C390" s="223"/>
      <c r="D390" s="201" t="s">
        <v>141</v>
      </c>
      <c r="E390" s="224" t="s">
        <v>1</v>
      </c>
      <c r="F390" s="225" t="s">
        <v>348</v>
      </c>
      <c r="G390" s="223"/>
      <c r="H390" s="224" t="s">
        <v>1</v>
      </c>
      <c r="I390" s="226"/>
      <c r="J390" s="223"/>
      <c r="K390" s="223"/>
      <c r="L390" s="227"/>
      <c r="M390" s="228"/>
      <c r="N390" s="229"/>
      <c r="O390" s="229"/>
      <c r="P390" s="229"/>
      <c r="Q390" s="229"/>
      <c r="R390" s="229"/>
      <c r="S390" s="229"/>
      <c r="T390" s="230"/>
      <c r="AT390" s="231" t="s">
        <v>141</v>
      </c>
      <c r="AU390" s="231" t="s">
        <v>89</v>
      </c>
      <c r="AV390" s="15" t="s">
        <v>85</v>
      </c>
      <c r="AW390" s="15" t="s">
        <v>34</v>
      </c>
      <c r="AX390" s="15" t="s">
        <v>80</v>
      </c>
      <c r="AY390" s="231" t="s">
        <v>132</v>
      </c>
    </row>
    <row r="391" spans="1:65" s="13" customFormat="1" ht="11.25">
      <c r="B391" s="199"/>
      <c r="C391" s="200"/>
      <c r="D391" s="201" t="s">
        <v>141</v>
      </c>
      <c r="E391" s="202" t="s">
        <v>1</v>
      </c>
      <c r="F391" s="203" t="s">
        <v>349</v>
      </c>
      <c r="G391" s="200"/>
      <c r="H391" s="204">
        <v>4.62</v>
      </c>
      <c r="I391" s="205"/>
      <c r="J391" s="200"/>
      <c r="K391" s="200"/>
      <c r="L391" s="206"/>
      <c r="M391" s="207"/>
      <c r="N391" s="208"/>
      <c r="O391" s="208"/>
      <c r="P391" s="208"/>
      <c r="Q391" s="208"/>
      <c r="R391" s="208"/>
      <c r="S391" s="208"/>
      <c r="T391" s="209"/>
      <c r="AT391" s="210" t="s">
        <v>141</v>
      </c>
      <c r="AU391" s="210" t="s">
        <v>89</v>
      </c>
      <c r="AV391" s="13" t="s">
        <v>89</v>
      </c>
      <c r="AW391" s="13" t="s">
        <v>34</v>
      </c>
      <c r="AX391" s="13" t="s">
        <v>80</v>
      </c>
      <c r="AY391" s="210" t="s">
        <v>132</v>
      </c>
    </row>
    <row r="392" spans="1:65" s="15" customFormat="1" ht="11.25">
      <c r="B392" s="222"/>
      <c r="C392" s="223"/>
      <c r="D392" s="201" t="s">
        <v>141</v>
      </c>
      <c r="E392" s="224" t="s">
        <v>1</v>
      </c>
      <c r="F392" s="225" t="s">
        <v>498</v>
      </c>
      <c r="G392" s="223"/>
      <c r="H392" s="224" t="s">
        <v>1</v>
      </c>
      <c r="I392" s="226"/>
      <c r="J392" s="223"/>
      <c r="K392" s="223"/>
      <c r="L392" s="227"/>
      <c r="M392" s="228"/>
      <c r="N392" s="229"/>
      <c r="O392" s="229"/>
      <c r="P392" s="229"/>
      <c r="Q392" s="229"/>
      <c r="R392" s="229"/>
      <c r="S392" s="229"/>
      <c r="T392" s="230"/>
      <c r="AT392" s="231" t="s">
        <v>141</v>
      </c>
      <c r="AU392" s="231" t="s">
        <v>89</v>
      </c>
      <c r="AV392" s="15" t="s">
        <v>85</v>
      </c>
      <c r="AW392" s="15" t="s">
        <v>34</v>
      </c>
      <c r="AX392" s="15" t="s">
        <v>80</v>
      </c>
      <c r="AY392" s="231" t="s">
        <v>132</v>
      </c>
    </row>
    <row r="393" spans="1:65" s="13" customFormat="1" ht="11.25">
      <c r="B393" s="199"/>
      <c r="C393" s="200"/>
      <c r="D393" s="201" t="s">
        <v>141</v>
      </c>
      <c r="E393" s="202" t="s">
        <v>1</v>
      </c>
      <c r="F393" s="203" t="s">
        <v>349</v>
      </c>
      <c r="G393" s="200"/>
      <c r="H393" s="204">
        <v>4.62</v>
      </c>
      <c r="I393" s="205"/>
      <c r="J393" s="200"/>
      <c r="K393" s="200"/>
      <c r="L393" s="206"/>
      <c r="M393" s="207"/>
      <c r="N393" s="208"/>
      <c r="O393" s="208"/>
      <c r="P393" s="208"/>
      <c r="Q393" s="208"/>
      <c r="R393" s="208"/>
      <c r="S393" s="208"/>
      <c r="T393" s="209"/>
      <c r="AT393" s="210" t="s">
        <v>141</v>
      </c>
      <c r="AU393" s="210" t="s">
        <v>89</v>
      </c>
      <c r="AV393" s="13" t="s">
        <v>89</v>
      </c>
      <c r="AW393" s="13" t="s">
        <v>34</v>
      </c>
      <c r="AX393" s="13" t="s">
        <v>80</v>
      </c>
      <c r="AY393" s="210" t="s">
        <v>132</v>
      </c>
    </row>
    <row r="394" spans="1:65" s="14" customFormat="1" ht="11.25">
      <c r="B394" s="211"/>
      <c r="C394" s="212"/>
      <c r="D394" s="201" t="s">
        <v>141</v>
      </c>
      <c r="E394" s="213" t="s">
        <v>1</v>
      </c>
      <c r="F394" s="214" t="s">
        <v>143</v>
      </c>
      <c r="G394" s="212"/>
      <c r="H394" s="215">
        <v>17.16</v>
      </c>
      <c r="I394" s="216"/>
      <c r="J394" s="212"/>
      <c r="K394" s="212"/>
      <c r="L394" s="217"/>
      <c r="M394" s="218"/>
      <c r="N394" s="219"/>
      <c r="O394" s="219"/>
      <c r="P394" s="219"/>
      <c r="Q394" s="219"/>
      <c r="R394" s="219"/>
      <c r="S394" s="219"/>
      <c r="T394" s="220"/>
      <c r="AT394" s="221" t="s">
        <v>141</v>
      </c>
      <c r="AU394" s="221" t="s">
        <v>89</v>
      </c>
      <c r="AV394" s="14" t="s">
        <v>139</v>
      </c>
      <c r="AW394" s="14" t="s">
        <v>34</v>
      </c>
      <c r="AX394" s="14" t="s">
        <v>85</v>
      </c>
      <c r="AY394" s="221" t="s">
        <v>132</v>
      </c>
    </row>
    <row r="395" spans="1:65" s="2" customFormat="1" ht="21.75" customHeight="1">
      <c r="A395" s="34"/>
      <c r="B395" s="35"/>
      <c r="C395" s="186" t="s">
        <v>499</v>
      </c>
      <c r="D395" s="186" t="s">
        <v>134</v>
      </c>
      <c r="E395" s="187" t="s">
        <v>500</v>
      </c>
      <c r="F395" s="188" t="s">
        <v>501</v>
      </c>
      <c r="G395" s="189" t="s">
        <v>164</v>
      </c>
      <c r="H395" s="190">
        <v>22.308</v>
      </c>
      <c r="I395" s="191"/>
      <c r="J395" s="192">
        <f>ROUND(I395*H395,2)</f>
        <v>0</v>
      </c>
      <c r="K395" s="188" t="s">
        <v>138</v>
      </c>
      <c r="L395" s="39"/>
      <c r="M395" s="193" t="s">
        <v>1</v>
      </c>
      <c r="N395" s="194" t="s">
        <v>45</v>
      </c>
      <c r="O395" s="71"/>
      <c r="P395" s="195">
        <f>O395*H395</f>
        <v>0</v>
      </c>
      <c r="Q395" s="195">
        <v>0</v>
      </c>
      <c r="R395" s="195">
        <f>Q395*H395</f>
        <v>0</v>
      </c>
      <c r="S395" s="195">
        <v>0</v>
      </c>
      <c r="T395" s="196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97" t="s">
        <v>139</v>
      </c>
      <c r="AT395" s="197" t="s">
        <v>134</v>
      </c>
      <c r="AU395" s="197" t="s">
        <v>89</v>
      </c>
      <c r="AY395" s="17" t="s">
        <v>132</v>
      </c>
      <c r="BE395" s="198">
        <f>IF(N395="základní",J395,0)</f>
        <v>0</v>
      </c>
      <c r="BF395" s="198">
        <f>IF(N395="snížená",J395,0)</f>
        <v>0</v>
      </c>
      <c r="BG395" s="198">
        <f>IF(N395="zákl. přenesená",J395,0)</f>
        <v>0</v>
      </c>
      <c r="BH395" s="198">
        <f>IF(N395="sníž. přenesená",J395,0)</f>
        <v>0</v>
      </c>
      <c r="BI395" s="198">
        <f>IF(N395="nulová",J395,0)</f>
        <v>0</v>
      </c>
      <c r="BJ395" s="17" t="s">
        <v>85</v>
      </c>
      <c r="BK395" s="198">
        <f>ROUND(I395*H395,2)</f>
        <v>0</v>
      </c>
      <c r="BL395" s="17" t="s">
        <v>139</v>
      </c>
      <c r="BM395" s="197" t="s">
        <v>502</v>
      </c>
    </row>
    <row r="396" spans="1:65" s="15" customFormat="1" ht="11.25">
      <c r="B396" s="222"/>
      <c r="C396" s="223"/>
      <c r="D396" s="201" t="s">
        <v>141</v>
      </c>
      <c r="E396" s="224" t="s">
        <v>1</v>
      </c>
      <c r="F396" s="225" t="s">
        <v>342</v>
      </c>
      <c r="G396" s="223"/>
      <c r="H396" s="224" t="s">
        <v>1</v>
      </c>
      <c r="I396" s="226"/>
      <c r="J396" s="223"/>
      <c r="K396" s="223"/>
      <c r="L396" s="227"/>
      <c r="M396" s="228"/>
      <c r="N396" s="229"/>
      <c r="O396" s="229"/>
      <c r="P396" s="229"/>
      <c r="Q396" s="229"/>
      <c r="R396" s="229"/>
      <c r="S396" s="229"/>
      <c r="T396" s="230"/>
      <c r="AT396" s="231" t="s">
        <v>141</v>
      </c>
      <c r="AU396" s="231" t="s">
        <v>89</v>
      </c>
      <c r="AV396" s="15" t="s">
        <v>85</v>
      </c>
      <c r="AW396" s="15" t="s">
        <v>34</v>
      </c>
      <c r="AX396" s="15" t="s">
        <v>80</v>
      </c>
      <c r="AY396" s="231" t="s">
        <v>132</v>
      </c>
    </row>
    <row r="397" spans="1:65" s="13" customFormat="1" ht="11.25">
      <c r="B397" s="199"/>
      <c r="C397" s="200"/>
      <c r="D397" s="201" t="s">
        <v>141</v>
      </c>
      <c r="E397" s="202" t="s">
        <v>1</v>
      </c>
      <c r="F397" s="203" t="s">
        <v>343</v>
      </c>
      <c r="G397" s="200"/>
      <c r="H397" s="204">
        <v>1.5840000000000001</v>
      </c>
      <c r="I397" s="205"/>
      <c r="J397" s="200"/>
      <c r="K397" s="200"/>
      <c r="L397" s="206"/>
      <c r="M397" s="207"/>
      <c r="N397" s="208"/>
      <c r="O397" s="208"/>
      <c r="P397" s="208"/>
      <c r="Q397" s="208"/>
      <c r="R397" s="208"/>
      <c r="S397" s="208"/>
      <c r="T397" s="209"/>
      <c r="AT397" s="210" t="s">
        <v>141</v>
      </c>
      <c r="AU397" s="210" t="s">
        <v>89</v>
      </c>
      <c r="AV397" s="13" t="s">
        <v>89</v>
      </c>
      <c r="AW397" s="13" t="s">
        <v>34</v>
      </c>
      <c r="AX397" s="13" t="s">
        <v>80</v>
      </c>
      <c r="AY397" s="210" t="s">
        <v>132</v>
      </c>
    </row>
    <row r="398" spans="1:65" s="15" customFormat="1" ht="11.25">
      <c r="B398" s="222"/>
      <c r="C398" s="223"/>
      <c r="D398" s="201" t="s">
        <v>141</v>
      </c>
      <c r="E398" s="224" t="s">
        <v>1</v>
      </c>
      <c r="F398" s="225" t="s">
        <v>344</v>
      </c>
      <c r="G398" s="223"/>
      <c r="H398" s="224" t="s">
        <v>1</v>
      </c>
      <c r="I398" s="226"/>
      <c r="J398" s="223"/>
      <c r="K398" s="223"/>
      <c r="L398" s="227"/>
      <c r="M398" s="228"/>
      <c r="N398" s="229"/>
      <c r="O398" s="229"/>
      <c r="P398" s="229"/>
      <c r="Q398" s="229"/>
      <c r="R398" s="229"/>
      <c r="S398" s="229"/>
      <c r="T398" s="230"/>
      <c r="AT398" s="231" t="s">
        <v>141</v>
      </c>
      <c r="AU398" s="231" t="s">
        <v>89</v>
      </c>
      <c r="AV398" s="15" t="s">
        <v>85</v>
      </c>
      <c r="AW398" s="15" t="s">
        <v>34</v>
      </c>
      <c r="AX398" s="15" t="s">
        <v>80</v>
      </c>
      <c r="AY398" s="231" t="s">
        <v>132</v>
      </c>
    </row>
    <row r="399" spans="1:65" s="13" customFormat="1" ht="11.25">
      <c r="B399" s="199"/>
      <c r="C399" s="200"/>
      <c r="D399" s="201" t="s">
        <v>141</v>
      </c>
      <c r="E399" s="202" t="s">
        <v>1</v>
      </c>
      <c r="F399" s="203" t="s">
        <v>345</v>
      </c>
      <c r="G399" s="200"/>
      <c r="H399" s="204">
        <v>3.1680000000000001</v>
      </c>
      <c r="I399" s="205"/>
      <c r="J399" s="200"/>
      <c r="K399" s="200"/>
      <c r="L399" s="206"/>
      <c r="M399" s="207"/>
      <c r="N399" s="208"/>
      <c r="O399" s="208"/>
      <c r="P399" s="208"/>
      <c r="Q399" s="208"/>
      <c r="R399" s="208"/>
      <c r="S399" s="208"/>
      <c r="T399" s="209"/>
      <c r="AT399" s="210" t="s">
        <v>141</v>
      </c>
      <c r="AU399" s="210" t="s">
        <v>89</v>
      </c>
      <c r="AV399" s="13" t="s">
        <v>89</v>
      </c>
      <c r="AW399" s="13" t="s">
        <v>34</v>
      </c>
      <c r="AX399" s="13" t="s">
        <v>80</v>
      </c>
      <c r="AY399" s="210" t="s">
        <v>132</v>
      </c>
    </row>
    <row r="400" spans="1:65" s="15" customFormat="1" ht="11.25">
      <c r="B400" s="222"/>
      <c r="C400" s="223"/>
      <c r="D400" s="201" t="s">
        <v>141</v>
      </c>
      <c r="E400" s="224" t="s">
        <v>1</v>
      </c>
      <c r="F400" s="225" t="s">
        <v>346</v>
      </c>
      <c r="G400" s="223"/>
      <c r="H400" s="224" t="s">
        <v>1</v>
      </c>
      <c r="I400" s="226"/>
      <c r="J400" s="223"/>
      <c r="K400" s="223"/>
      <c r="L400" s="227"/>
      <c r="M400" s="228"/>
      <c r="N400" s="229"/>
      <c r="O400" s="229"/>
      <c r="P400" s="229"/>
      <c r="Q400" s="229"/>
      <c r="R400" s="229"/>
      <c r="S400" s="229"/>
      <c r="T400" s="230"/>
      <c r="AT400" s="231" t="s">
        <v>141</v>
      </c>
      <c r="AU400" s="231" t="s">
        <v>89</v>
      </c>
      <c r="AV400" s="15" t="s">
        <v>85</v>
      </c>
      <c r="AW400" s="15" t="s">
        <v>34</v>
      </c>
      <c r="AX400" s="15" t="s">
        <v>80</v>
      </c>
      <c r="AY400" s="231" t="s">
        <v>132</v>
      </c>
    </row>
    <row r="401" spans="1:65" s="13" customFormat="1" ht="11.25">
      <c r="B401" s="199"/>
      <c r="C401" s="200"/>
      <c r="D401" s="201" t="s">
        <v>141</v>
      </c>
      <c r="E401" s="202" t="s">
        <v>1</v>
      </c>
      <c r="F401" s="203" t="s">
        <v>347</v>
      </c>
      <c r="G401" s="200"/>
      <c r="H401" s="204">
        <v>4.7519999999999998</v>
      </c>
      <c r="I401" s="205"/>
      <c r="J401" s="200"/>
      <c r="K401" s="200"/>
      <c r="L401" s="206"/>
      <c r="M401" s="207"/>
      <c r="N401" s="208"/>
      <c r="O401" s="208"/>
      <c r="P401" s="208"/>
      <c r="Q401" s="208"/>
      <c r="R401" s="208"/>
      <c r="S401" s="208"/>
      <c r="T401" s="209"/>
      <c r="AT401" s="210" t="s">
        <v>141</v>
      </c>
      <c r="AU401" s="210" t="s">
        <v>89</v>
      </c>
      <c r="AV401" s="13" t="s">
        <v>89</v>
      </c>
      <c r="AW401" s="13" t="s">
        <v>34</v>
      </c>
      <c r="AX401" s="13" t="s">
        <v>80</v>
      </c>
      <c r="AY401" s="210" t="s">
        <v>132</v>
      </c>
    </row>
    <row r="402" spans="1:65" s="15" customFormat="1" ht="11.25">
      <c r="B402" s="222"/>
      <c r="C402" s="223"/>
      <c r="D402" s="201" t="s">
        <v>141</v>
      </c>
      <c r="E402" s="224" t="s">
        <v>1</v>
      </c>
      <c r="F402" s="225" t="s">
        <v>348</v>
      </c>
      <c r="G402" s="223"/>
      <c r="H402" s="224" t="s">
        <v>1</v>
      </c>
      <c r="I402" s="226"/>
      <c r="J402" s="223"/>
      <c r="K402" s="223"/>
      <c r="L402" s="227"/>
      <c r="M402" s="228"/>
      <c r="N402" s="229"/>
      <c r="O402" s="229"/>
      <c r="P402" s="229"/>
      <c r="Q402" s="229"/>
      <c r="R402" s="229"/>
      <c r="S402" s="229"/>
      <c r="T402" s="230"/>
      <c r="AT402" s="231" t="s">
        <v>141</v>
      </c>
      <c r="AU402" s="231" t="s">
        <v>89</v>
      </c>
      <c r="AV402" s="15" t="s">
        <v>85</v>
      </c>
      <c r="AW402" s="15" t="s">
        <v>34</v>
      </c>
      <c r="AX402" s="15" t="s">
        <v>80</v>
      </c>
      <c r="AY402" s="231" t="s">
        <v>132</v>
      </c>
    </row>
    <row r="403" spans="1:65" s="13" customFormat="1" ht="11.25">
      <c r="B403" s="199"/>
      <c r="C403" s="200"/>
      <c r="D403" s="201" t="s">
        <v>141</v>
      </c>
      <c r="E403" s="202" t="s">
        <v>1</v>
      </c>
      <c r="F403" s="203" t="s">
        <v>349</v>
      </c>
      <c r="G403" s="200"/>
      <c r="H403" s="204">
        <v>4.62</v>
      </c>
      <c r="I403" s="205"/>
      <c r="J403" s="200"/>
      <c r="K403" s="200"/>
      <c r="L403" s="206"/>
      <c r="M403" s="207"/>
      <c r="N403" s="208"/>
      <c r="O403" s="208"/>
      <c r="P403" s="208"/>
      <c r="Q403" s="208"/>
      <c r="R403" s="208"/>
      <c r="S403" s="208"/>
      <c r="T403" s="209"/>
      <c r="AT403" s="210" t="s">
        <v>141</v>
      </c>
      <c r="AU403" s="210" t="s">
        <v>89</v>
      </c>
      <c r="AV403" s="13" t="s">
        <v>89</v>
      </c>
      <c r="AW403" s="13" t="s">
        <v>34</v>
      </c>
      <c r="AX403" s="13" t="s">
        <v>80</v>
      </c>
      <c r="AY403" s="210" t="s">
        <v>132</v>
      </c>
    </row>
    <row r="404" spans="1:65" s="15" customFormat="1" ht="11.25">
      <c r="B404" s="222"/>
      <c r="C404" s="223"/>
      <c r="D404" s="201" t="s">
        <v>141</v>
      </c>
      <c r="E404" s="224" t="s">
        <v>1</v>
      </c>
      <c r="F404" s="225" t="s">
        <v>350</v>
      </c>
      <c r="G404" s="223"/>
      <c r="H404" s="224" t="s">
        <v>1</v>
      </c>
      <c r="I404" s="226"/>
      <c r="J404" s="223"/>
      <c r="K404" s="223"/>
      <c r="L404" s="227"/>
      <c r="M404" s="228"/>
      <c r="N404" s="229"/>
      <c r="O404" s="229"/>
      <c r="P404" s="229"/>
      <c r="Q404" s="229"/>
      <c r="R404" s="229"/>
      <c r="S404" s="229"/>
      <c r="T404" s="230"/>
      <c r="AT404" s="231" t="s">
        <v>141</v>
      </c>
      <c r="AU404" s="231" t="s">
        <v>89</v>
      </c>
      <c r="AV404" s="15" t="s">
        <v>85</v>
      </c>
      <c r="AW404" s="15" t="s">
        <v>34</v>
      </c>
      <c r="AX404" s="15" t="s">
        <v>80</v>
      </c>
      <c r="AY404" s="231" t="s">
        <v>132</v>
      </c>
    </row>
    <row r="405" spans="1:65" s="13" customFormat="1" ht="11.25">
      <c r="B405" s="199"/>
      <c r="C405" s="200"/>
      <c r="D405" s="201" t="s">
        <v>141</v>
      </c>
      <c r="E405" s="202" t="s">
        <v>1</v>
      </c>
      <c r="F405" s="203" t="s">
        <v>351</v>
      </c>
      <c r="G405" s="200"/>
      <c r="H405" s="204">
        <v>1.5840000000000001</v>
      </c>
      <c r="I405" s="205"/>
      <c r="J405" s="200"/>
      <c r="K405" s="200"/>
      <c r="L405" s="206"/>
      <c r="M405" s="207"/>
      <c r="N405" s="208"/>
      <c r="O405" s="208"/>
      <c r="P405" s="208"/>
      <c r="Q405" s="208"/>
      <c r="R405" s="208"/>
      <c r="S405" s="208"/>
      <c r="T405" s="209"/>
      <c r="AT405" s="210" t="s">
        <v>141</v>
      </c>
      <c r="AU405" s="210" t="s">
        <v>89</v>
      </c>
      <c r="AV405" s="13" t="s">
        <v>89</v>
      </c>
      <c r="AW405" s="13" t="s">
        <v>34</v>
      </c>
      <c r="AX405" s="13" t="s">
        <v>80</v>
      </c>
      <c r="AY405" s="210" t="s">
        <v>132</v>
      </c>
    </row>
    <row r="406" spans="1:65" s="15" customFormat="1" ht="22.5">
      <c r="B406" s="222"/>
      <c r="C406" s="223"/>
      <c r="D406" s="201" t="s">
        <v>141</v>
      </c>
      <c r="E406" s="224" t="s">
        <v>1</v>
      </c>
      <c r="F406" s="225" t="s">
        <v>493</v>
      </c>
      <c r="G406" s="223"/>
      <c r="H406" s="224" t="s">
        <v>1</v>
      </c>
      <c r="I406" s="226"/>
      <c r="J406" s="223"/>
      <c r="K406" s="223"/>
      <c r="L406" s="227"/>
      <c r="M406" s="228"/>
      <c r="N406" s="229"/>
      <c r="O406" s="229"/>
      <c r="P406" s="229"/>
      <c r="Q406" s="229"/>
      <c r="R406" s="229"/>
      <c r="S406" s="229"/>
      <c r="T406" s="230"/>
      <c r="AT406" s="231" t="s">
        <v>141</v>
      </c>
      <c r="AU406" s="231" t="s">
        <v>89</v>
      </c>
      <c r="AV406" s="15" t="s">
        <v>85</v>
      </c>
      <c r="AW406" s="15" t="s">
        <v>34</v>
      </c>
      <c r="AX406" s="15" t="s">
        <v>80</v>
      </c>
      <c r="AY406" s="231" t="s">
        <v>132</v>
      </c>
    </row>
    <row r="407" spans="1:65" s="13" customFormat="1" ht="11.25">
      <c r="B407" s="199"/>
      <c r="C407" s="200"/>
      <c r="D407" s="201" t="s">
        <v>141</v>
      </c>
      <c r="E407" s="202" t="s">
        <v>1</v>
      </c>
      <c r="F407" s="203" t="s">
        <v>353</v>
      </c>
      <c r="G407" s="200"/>
      <c r="H407" s="204">
        <v>1.98</v>
      </c>
      <c r="I407" s="205"/>
      <c r="J407" s="200"/>
      <c r="K407" s="200"/>
      <c r="L407" s="206"/>
      <c r="M407" s="207"/>
      <c r="N407" s="208"/>
      <c r="O407" s="208"/>
      <c r="P407" s="208"/>
      <c r="Q407" s="208"/>
      <c r="R407" s="208"/>
      <c r="S407" s="208"/>
      <c r="T407" s="209"/>
      <c r="AT407" s="210" t="s">
        <v>141</v>
      </c>
      <c r="AU407" s="210" t="s">
        <v>89</v>
      </c>
      <c r="AV407" s="13" t="s">
        <v>89</v>
      </c>
      <c r="AW407" s="13" t="s">
        <v>34</v>
      </c>
      <c r="AX407" s="13" t="s">
        <v>80</v>
      </c>
      <c r="AY407" s="210" t="s">
        <v>132</v>
      </c>
    </row>
    <row r="408" spans="1:65" s="15" customFormat="1" ht="11.25">
      <c r="B408" s="222"/>
      <c r="C408" s="223"/>
      <c r="D408" s="201" t="s">
        <v>141</v>
      </c>
      <c r="E408" s="224" t="s">
        <v>1</v>
      </c>
      <c r="F408" s="225" t="s">
        <v>498</v>
      </c>
      <c r="G408" s="223"/>
      <c r="H408" s="224" t="s">
        <v>1</v>
      </c>
      <c r="I408" s="226"/>
      <c r="J408" s="223"/>
      <c r="K408" s="223"/>
      <c r="L408" s="227"/>
      <c r="M408" s="228"/>
      <c r="N408" s="229"/>
      <c r="O408" s="229"/>
      <c r="P408" s="229"/>
      <c r="Q408" s="229"/>
      <c r="R408" s="229"/>
      <c r="S408" s="229"/>
      <c r="T408" s="230"/>
      <c r="AT408" s="231" t="s">
        <v>141</v>
      </c>
      <c r="AU408" s="231" t="s">
        <v>89</v>
      </c>
      <c r="AV408" s="15" t="s">
        <v>85</v>
      </c>
      <c r="AW408" s="15" t="s">
        <v>34</v>
      </c>
      <c r="AX408" s="15" t="s">
        <v>80</v>
      </c>
      <c r="AY408" s="231" t="s">
        <v>132</v>
      </c>
    </row>
    <row r="409" spans="1:65" s="13" customFormat="1" ht="11.25">
      <c r="B409" s="199"/>
      <c r="C409" s="200"/>
      <c r="D409" s="201" t="s">
        <v>141</v>
      </c>
      <c r="E409" s="202" t="s">
        <v>1</v>
      </c>
      <c r="F409" s="203" t="s">
        <v>349</v>
      </c>
      <c r="G409" s="200"/>
      <c r="H409" s="204">
        <v>4.62</v>
      </c>
      <c r="I409" s="205"/>
      <c r="J409" s="200"/>
      <c r="K409" s="200"/>
      <c r="L409" s="206"/>
      <c r="M409" s="207"/>
      <c r="N409" s="208"/>
      <c r="O409" s="208"/>
      <c r="P409" s="208"/>
      <c r="Q409" s="208"/>
      <c r="R409" s="208"/>
      <c r="S409" s="208"/>
      <c r="T409" s="209"/>
      <c r="AT409" s="210" t="s">
        <v>141</v>
      </c>
      <c r="AU409" s="210" t="s">
        <v>89</v>
      </c>
      <c r="AV409" s="13" t="s">
        <v>89</v>
      </c>
      <c r="AW409" s="13" t="s">
        <v>34</v>
      </c>
      <c r="AX409" s="13" t="s">
        <v>80</v>
      </c>
      <c r="AY409" s="210" t="s">
        <v>132</v>
      </c>
    </row>
    <row r="410" spans="1:65" s="14" customFormat="1" ht="11.25">
      <c r="B410" s="211"/>
      <c r="C410" s="212"/>
      <c r="D410" s="201" t="s">
        <v>141</v>
      </c>
      <c r="E410" s="213" t="s">
        <v>1</v>
      </c>
      <c r="F410" s="214" t="s">
        <v>143</v>
      </c>
      <c r="G410" s="212"/>
      <c r="H410" s="215">
        <v>22.308000000000003</v>
      </c>
      <c r="I410" s="216"/>
      <c r="J410" s="212"/>
      <c r="K410" s="212"/>
      <c r="L410" s="217"/>
      <c r="M410" s="218"/>
      <c r="N410" s="219"/>
      <c r="O410" s="219"/>
      <c r="P410" s="219"/>
      <c r="Q410" s="219"/>
      <c r="R410" s="219"/>
      <c r="S410" s="219"/>
      <c r="T410" s="220"/>
      <c r="AT410" s="221" t="s">
        <v>141</v>
      </c>
      <c r="AU410" s="221" t="s">
        <v>89</v>
      </c>
      <c r="AV410" s="14" t="s">
        <v>139</v>
      </c>
      <c r="AW410" s="14" t="s">
        <v>34</v>
      </c>
      <c r="AX410" s="14" t="s">
        <v>85</v>
      </c>
      <c r="AY410" s="221" t="s">
        <v>132</v>
      </c>
    </row>
    <row r="411" spans="1:65" s="12" customFormat="1" ht="22.9" customHeight="1">
      <c r="B411" s="170"/>
      <c r="C411" s="171"/>
      <c r="D411" s="172" t="s">
        <v>79</v>
      </c>
      <c r="E411" s="184" t="s">
        <v>503</v>
      </c>
      <c r="F411" s="184" t="s">
        <v>504</v>
      </c>
      <c r="G411" s="171"/>
      <c r="H411" s="171"/>
      <c r="I411" s="174"/>
      <c r="J411" s="185">
        <f>BK411</f>
        <v>0</v>
      </c>
      <c r="K411" s="171"/>
      <c r="L411" s="176"/>
      <c r="M411" s="177"/>
      <c r="N411" s="178"/>
      <c r="O411" s="178"/>
      <c r="P411" s="179">
        <f>SUM(P412:P430)</f>
        <v>0</v>
      </c>
      <c r="Q411" s="178"/>
      <c r="R411" s="179">
        <f>SUM(R412:R430)</f>
        <v>0</v>
      </c>
      <c r="S411" s="178"/>
      <c r="T411" s="180">
        <f>SUM(T412:T430)</f>
        <v>0</v>
      </c>
      <c r="AR411" s="181" t="s">
        <v>85</v>
      </c>
      <c r="AT411" s="182" t="s">
        <v>79</v>
      </c>
      <c r="AU411" s="182" t="s">
        <v>85</v>
      </c>
      <c r="AY411" s="181" t="s">
        <v>132</v>
      </c>
      <c r="BK411" s="183">
        <f>SUM(BK412:BK430)</f>
        <v>0</v>
      </c>
    </row>
    <row r="412" spans="1:65" s="2" customFormat="1" ht="24.2" customHeight="1">
      <c r="A412" s="34"/>
      <c r="B412" s="35"/>
      <c r="C412" s="186" t="s">
        <v>505</v>
      </c>
      <c r="D412" s="186" t="s">
        <v>134</v>
      </c>
      <c r="E412" s="187" t="s">
        <v>506</v>
      </c>
      <c r="F412" s="188" t="s">
        <v>507</v>
      </c>
      <c r="G412" s="189" t="s">
        <v>252</v>
      </c>
      <c r="H412" s="190">
        <v>269.64400000000001</v>
      </c>
      <c r="I412" s="191"/>
      <c r="J412" s="192">
        <f>ROUND(I412*H412,2)</f>
        <v>0</v>
      </c>
      <c r="K412" s="188" t="s">
        <v>138</v>
      </c>
      <c r="L412" s="39"/>
      <c r="M412" s="193" t="s">
        <v>1</v>
      </c>
      <c r="N412" s="194" t="s">
        <v>45</v>
      </c>
      <c r="O412" s="71"/>
      <c r="P412" s="195">
        <f>O412*H412</f>
        <v>0</v>
      </c>
      <c r="Q412" s="195">
        <v>0</v>
      </c>
      <c r="R412" s="195">
        <f>Q412*H412</f>
        <v>0</v>
      </c>
      <c r="S412" s="195">
        <v>0</v>
      </c>
      <c r="T412" s="196">
        <f>S412*H412</f>
        <v>0</v>
      </c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R412" s="197" t="s">
        <v>139</v>
      </c>
      <c r="AT412" s="197" t="s">
        <v>134</v>
      </c>
      <c r="AU412" s="197" t="s">
        <v>89</v>
      </c>
      <c r="AY412" s="17" t="s">
        <v>132</v>
      </c>
      <c r="BE412" s="198">
        <f>IF(N412="základní",J412,0)</f>
        <v>0</v>
      </c>
      <c r="BF412" s="198">
        <f>IF(N412="snížená",J412,0)</f>
        <v>0</v>
      </c>
      <c r="BG412" s="198">
        <f>IF(N412="zákl. přenesená",J412,0)</f>
        <v>0</v>
      </c>
      <c r="BH412" s="198">
        <f>IF(N412="sníž. přenesená",J412,0)</f>
        <v>0</v>
      </c>
      <c r="BI412" s="198">
        <f>IF(N412="nulová",J412,0)</f>
        <v>0</v>
      </c>
      <c r="BJ412" s="17" t="s">
        <v>85</v>
      </c>
      <c r="BK412" s="198">
        <f>ROUND(I412*H412,2)</f>
        <v>0</v>
      </c>
      <c r="BL412" s="17" t="s">
        <v>139</v>
      </c>
      <c r="BM412" s="197" t="s">
        <v>508</v>
      </c>
    </row>
    <row r="413" spans="1:65" s="2" customFormat="1" ht="24.2" customHeight="1">
      <c r="A413" s="34"/>
      <c r="B413" s="35"/>
      <c r="C413" s="186" t="s">
        <v>509</v>
      </c>
      <c r="D413" s="186" t="s">
        <v>134</v>
      </c>
      <c r="E413" s="187" t="s">
        <v>510</v>
      </c>
      <c r="F413" s="188" t="s">
        <v>511</v>
      </c>
      <c r="G413" s="189" t="s">
        <v>252</v>
      </c>
      <c r="H413" s="190">
        <v>2426.7959999999998</v>
      </c>
      <c r="I413" s="191"/>
      <c r="J413" s="192">
        <f>ROUND(I413*H413,2)</f>
        <v>0</v>
      </c>
      <c r="K413" s="188" t="s">
        <v>138</v>
      </c>
      <c r="L413" s="39"/>
      <c r="M413" s="193" t="s">
        <v>1</v>
      </c>
      <c r="N413" s="194" t="s">
        <v>45</v>
      </c>
      <c r="O413" s="71"/>
      <c r="P413" s="195">
        <f>O413*H413</f>
        <v>0</v>
      </c>
      <c r="Q413" s="195">
        <v>0</v>
      </c>
      <c r="R413" s="195">
        <f>Q413*H413</f>
        <v>0</v>
      </c>
      <c r="S413" s="195">
        <v>0</v>
      </c>
      <c r="T413" s="196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7" t="s">
        <v>139</v>
      </c>
      <c r="AT413" s="197" t="s">
        <v>134</v>
      </c>
      <c r="AU413" s="197" t="s">
        <v>89</v>
      </c>
      <c r="AY413" s="17" t="s">
        <v>132</v>
      </c>
      <c r="BE413" s="198">
        <f>IF(N413="základní",J413,0)</f>
        <v>0</v>
      </c>
      <c r="BF413" s="198">
        <f>IF(N413="snížená",J413,0)</f>
        <v>0</v>
      </c>
      <c r="BG413" s="198">
        <f>IF(N413="zákl. přenesená",J413,0)</f>
        <v>0</v>
      </c>
      <c r="BH413" s="198">
        <f>IF(N413="sníž. přenesená",J413,0)</f>
        <v>0</v>
      </c>
      <c r="BI413" s="198">
        <f>IF(N413="nulová",J413,0)</f>
        <v>0</v>
      </c>
      <c r="BJ413" s="17" t="s">
        <v>85</v>
      </c>
      <c r="BK413" s="198">
        <f>ROUND(I413*H413,2)</f>
        <v>0</v>
      </c>
      <c r="BL413" s="17" t="s">
        <v>139</v>
      </c>
      <c r="BM413" s="197" t="s">
        <v>512</v>
      </c>
    </row>
    <row r="414" spans="1:65" s="13" customFormat="1" ht="11.25">
      <c r="B414" s="199"/>
      <c r="C414" s="200"/>
      <c r="D414" s="201" t="s">
        <v>141</v>
      </c>
      <c r="E414" s="200"/>
      <c r="F414" s="203" t="s">
        <v>513</v>
      </c>
      <c r="G414" s="200"/>
      <c r="H414" s="204">
        <v>2426.7959999999998</v>
      </c>
      <c r="I414" s="205"/>
      <c r="J414" s="200"/>
      <c r="K414" s="200"/>
      <c r="L414" s="206"/>
      <c r="M414" s="207"/>
      <c r="N414" s="208"/>
      <c r="O414" s="208"/>
      <c r="P414" s="208"/>
      <c r="Q414" s="208"/>
      <c r="R414" s="208"/>
      <c r="S414" s="208"/>
      <c r="T414" s="209"/>
      <c r="AT414" s="210" t="s">
        <v>141</v>
      </c>
      <c r="AU414" s="210" t="s">
        <v>89</v>
      </c>
      <c r="AV414" s="13" t="s">
        <v>89</v>
      </c>
      <c r="AW414" s="13" t="s">
        <v>4</v>
      </c>
      <c r="AX414" s="13" t="s">
        <v>85</v>
      </c>
      <c r="AY414" s="210" t="s">
        <v>132</v>
      </c>
    </row>
    <row r="415" spans="1:65" s="2" customFormat="1" ht="33" customHeight="1">
      <c r="A415" s="34"/>
      <c r="B415" s="35"/>
      <c r="C415" s="186" t="s">
        <v>514</v>
      </c>
      <c r="D415" s="186" t="s">
        <v>134</v>
      </c>
      <c r="E415" s="187" t="s">
        <v>515</v>
      </c>
      <c r="F415" s="188" t="s">
        <v>516</v>
      </c>
      <c r="G415" s="189" t="s">
        <v>252</v>
      </c>
      <c r="H415" s="190">
        <v>9.5530000000000008</v>
      </c>
      <c r="I415" s="191"/>
      <c r="J415" s="192">
        <f>ROUND(I415*H415,2)</f>
        <v>0</v>
      </c>
      <c r="K415" s="188" t="s">
        <v>138</v>
      </c>
      <c r="L415" s="39"/>
      <c r="M415" s="193" t="s">
        <v>1</v>
      </c>
      <c r="N415" s="194" t="s">
        <v>45</v>
      </c>
      <c r="O415" s="71"/>
      <c r="P415" s="195">
        <f>O415*H415</f>
        <v>0</v>
      </c>
      <c r="Q415" s="195">
        <v>0</v>
      </c>
      <c r="R415" s="195">
        <f>Q415*H415</f>
        <v>0</v>
      </c>
      <c r="S415" s="195">
        <v>0</v>
      </c>
      <c r="T415" s="196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97" t="s">
        <v>139</v>
      </c>
      <c r="AT415" s="197" t="s">
        <v>134</v>
      </c>
      <c r="AU415" s="197" t="s">
        <v>89</v>
      </c>
      <c r="AY415" s="17" t="s">
        <v>132</v>
      </c>
      <c r="BE415" s="198">
        <f>IF(N415="základní",J415,0)</f>
        <v>0</v>
      </c>
      <c r="BF415" s="198">
        <f>IF(N415="snížená",J415,0)</f>
        <v>0</v>
      </c>
      <c r="BG415" s="198">
        <f>IF(N415="zákl. přenesená",J415,0)</f>
        <v>0</v>
      </c>
      <c r="BH415" s="198">
        <f>IF(N415="sníž. přenesená",J415,0)</f>
        <v>0</v>
      </c>
      <c r="BI415" s="198">
        <f>IF(N415="nulová",J415,0)</f>
        <v>0</v>
      </c>
      <c r="BJ415" s="17" t="s">
        <v>85</v>
      </c>
      <c r="BK415" s="198">
        <f>ROUND(I415*H415,2)</f>
        <v>0</v>
      </c>
      <c r="BL415" s="17" t="s">
        <v>139</v>
      </c>
      <c r="BM415" s="197" t="s">
        <v>517</v>
      </c>
    </row>
    <row r="416" spans="1:65" s="13" customFormat="1" ht="11.25">
      <c r="B416" s="199"/>
      <c r="C416" s="200"/>
      <c r="D416" s="201" t="s">
        <v>141</v>
      </c>
      <c r="E416" s="202" t="s">
        <v>1</v>
      </c>
      <c r="F416" s="203" t="s">
        <v>518</v>
      </c>
      <c r="G416" s="200"/>
      <c r="H416" s="204">
        <v>8.593</v>
      </c>
      <c r="I416" s="205"/>
      <c r="J416" s="200"/>
      <c r="K416" s="200"/>
      <c r="L416" s="206"/>
      <c r="M416" s="207"/>
      <c r="N416" s="208"/>
      <c r="O416" s="208"/>
      <c r="P416" s="208"/>
      <c r="Q416" s="208"/>
      <c r="R416" s="208"/>
      <c r="S416" s="208"/>
      <c r="T416" s="209"/>
      <c r="AT416" s="210" t="s">
        <v>141</v>
      </c>
      <c r="AU416" s="210" t="s">
        <v>89</v>
      </c>
      <c r="AV416" s="13" t="s">
        <v>89</v>
      </c>
      <c r="AW416" s="13" t="s">
        <v>34</v>
      </c>
      <c r="AX416" s="13" t="s">
        <v>80</v>
      </c>
      <c r="AY416" s="210" t="s">
        <v>132</v>
      </c>
    </row>
    <row r="417" spans="1:65" s="13" customFormat="1" ht="11.25">
      <c r="B417" s="199"/>
      <c r="C417" s="200"/>
      <c r="D417" s="201" t="s">
        <v>141</v>
      </c>
      <c r="E417" s="202" t="s">
        <v>1</v>
      </c>
      <c r="F417" s="203" t="s">
        <v>519</v>
      </c>
      <c r="G417" s="200"/>
      <c r="H417" s="204">
        <v>0.96</v>
      </c>
      <c r="I417" s="205"/>
      <c r="J417" s="200"/>
      <c r="K417" s="200"/>
      <c r="L417" s="206"/>
      <c r="M417" s="207"/>
      <c r="N417" s="208"/>
      <c r="O417" s="208"/>
      <c r="P417" s="208"/>
      <c r="Q417" s="208"/>
      <c r="R417" s="208"/>
      <c r="S417" s="208"/>
      <c r="T417" s="209"/>
      <c r="AT417" s="210" t="s">
        <v>141</v>
      </c>
      <c r="AU417" s="210" t="s">
        <v>89</v>
      </c>
      <c r="AV417" s="13" t="s">
        <v>89</v>
      </c>
      <c r="AW417" s="13" t="s">
        <v>34</v>
      </c>
      <c r="AX417" s="13" t="s">
        <v>80</v>
      </c>
      <c r="AY417" s="210" t="s">
        <v>132</v>
      </c>
    </row>
    <row r="418" spans="1:65" s="14" customFormat="1" ht="11.25">
      <c r="B418" s="211"/>
      <c r="C418" s="212"/>
      <c r="D418" s="201" t="s">
        <v>141</v>
      </c>
      <c r="E418" s="213" t="s">
        <v>1</v>
      </c>
      <c r="F418" s="214" t="s">
        <v>143</v>
      </c>
      <c r="G418" s="212"/>
      <c r="H418" s="215">
        <v>9.5530000000000008</v>
      </c>
      <c r="I418" s="216"/>
      <c r="J418" s="212"/>
      <c r="K418" s="212"/>
      <c r="L418" s="217"/>
      <c r="M418" s="218"/>
      <c r="N418" s="219"/>
      <c r="O418" s="219"/>
      <c r="P418" s="219"/>
      <c r="Q418" s="219"/>
      <c r="R418" s="219"/>
      <c r="S418" s="219"/>
      <c r="T418" s="220"/>
      <c r="AT418" s="221" t="s">
        <v>141</v>
      </c>
      <c r="AU418" s="221" t="s">
        <v>89</v>
      </c>
      <c r="AV418" s="14" t="s">
        <v>139</v>
      </c>
      <c r="AW418" s="14" t="s">
        <v>34</v>
      </c>
      <c r="AX418" s="14" t="s">
        <v>85</v>
      </c>
      <c r="AY418" s="221" t="s">
        <v>132</v>
      </c>
    </row>
    <row r="419" spans="1:65" s="2" customFormat="1" ht="33" customHeight="1">
      <c r="A419" s="34"/>
      <c r="B419" s="35"/>
      <c r="C419" s="186" t="s">
        <v>520</v>
      </c>
      <c r="D419" s="186" t="s">
        <v>134</v>
      </c>
      <c r="E419" s="187" t="s">
        <v>521</v>
      </c>
      <c r="F419" s="188" t="s">
        <v>522</v>
      </c>
      <c r="G419" s="189" t="s">
        <v>252</v>
      </c>
      <c r="H419" s="190">
        <v>8</v>
      </c>
      <c r="I419" s="191"/>
      <c r="J419" s="192">
        <f>ROUND(I419*H419,2)</f>
        <v>0</v>
      </c>
      <c r="K419" s="188" t="s">
        <v>138</v>
      </c>
      <c r="L419" s="39"/>
      <c r="M419" s="193" t="s">
        <v>1</v>
      </c>
      <c r="N419" s="194" t="s">
        <v>45</v>
      </c>
      <c r="O419" s="71"/>
      <c r="P419" s="195">
        <f>O419*H419</f>
        <v>0</v>
      </c>
      <c r="Q419" s="195">
        <v>0</v>
      </c>
      <c r="R419" s="195">
        <f>Q419*H419</f>
        <v>0</v>
      </c>
      <c r="S419" s="195">
        <v>0</v>
      </c>
      <c r="T419" s="196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7" t="s">
        <v>139</v>
      </c>
      <c r="AT419" s="197" t="s">
        <v>134</v>
      </c>
      <c r="AU419" s="197" t="s">
        <v>89</v>
      </c>
      <c r="AY419" s="17" t="s">
        <v>132</v>
      </c>
      <c r="BE419" s="198">
        <f>IF(N419="základní",J419,0)</f>
        <v>0</v>
      </c>
      <c r="BF419" s="198">
        <f>IF(N419="snížená",J419,0)</f>
        <v>0</v>
      </c>
      <c r="BG419" s="198">
        <f>IF(N419="zákl. přenesená",J419,0)</f>
        <v>0</v>
      </c>
      <c r="BH419" s="198">
        <f>IF(N419="sníž. přenesená",J419,0)</f>
        <v>0</v>
      </c>
      <c r="BI419" s="198">
        <f>IF(N419="nulová",J419,0)</f>
        <v>0</v>
      </c>
      <c r="BJ419" s="17" t="s">
        <v>85</v>
      </c>
      <c r="BK419" s="198">
        <f>ROUND(I419*H419,2)</f>
        <v>0</v>
      </c>
      <c r="BL419" s="17" t="s">
        <v>139</v>
      </c>
      <c r="BM419" s="197" t="s">
        <v>523</v>
      </c>
    </row>
    <row r="420" spans="1:65" s="13" customFormat="1" ht="11.25">
      <c r="B420" s="199"/>
      <c r="C420" s="200"/>
      <c r="D420" s="201" t="s">
        <v>141</v>
      </c>
      <c r="E420" s="202" t="s">
        <v>1</v>
      </c>
      <c r="F420" s="203" t="s">
        <v>524</v>
      </c>
      <c r="G420" s="200"/>
      <c r="H420" s="204">
        <v>8</v>
      </c>
      <c r="I420" s="205"/>
      <c r="J420" s="200"/>
      <c r="K420" s="200"/>
      <c r="L420" s="206"/>
      <c r="M420" s="207"/>
      <c r="N420" s="208"/>
      <c r="O420" s="208"/>
      <c r="P420" s="208"/>
      <c r="Q420" s="208"/>
      <c r="R420" s="208"/>
      <c r="S420" s="208"/>
      <c r="T420" s="209"/>
      <c r="AT420" s="210" t="s">
        <v>141</v>
      </c>
      <c r="AU420" s="210" t="s">
        <v>89</v>
      </c>
      <c r="AV420" s="13" t="s">
        <v>89</v>
      </c>
      <c r="AW420" s="13" t="s">
        <v>34</v>
      </c>
      <c r="AX420" s="13" t="s">
        <v>80</v>
      </c>
      <c r="AY420" s="210" t="s">
        <v>132</v>
      </c>
    </row>
    <row r="421" spans="1:65" s="14" customFormat="1" ht="11.25">
      <c r="B421" s="211"/>
      <c r="C421" s="212"/>
      <c r="D421" s="201" t="s">
        <v>141</v>
      </c>
      <c r="E421" s="213" t="s">
        <v>1</v>
      </c>
      <c r="F421" s="214" t="s">
        <v>143</v>
      </c>
      <c r="G421" s="212"/>
      <c r="H421" s="215">
        <v>8</v>
      </c>
      <c r="I421" s="216"/>
      <c r="J421" s="212"/>
      <c r="K421" s="212"/>
      <c r="L421" s="217"/>
      <c r="M421" s="218"/>
      <c r="N421" s="219"/>
      <c r="O421" s="219"/>
      <c r="P421" s="219"/>
      <c r="Q421" s="219"/>
      <c r="R421" s="219"/>
      <c r="S421" s="219"/>
      <c r="T421" s="220"/>
      <c r="AT421" s="221" t="s">
        <v>141</v>
      </c>
      <c r="AU421" s="221" t="s">
        <v>89</v>
      </c>
      <c r="AV421" s="14" t="s">
        <v>139</v>
      </c>
      <c r="AW421" s="14" t="s">
        <v>34</v>
      </c>
      <c r="AX421" s="14" t="s">
        <v>85</v>
      </c>
      <c r="AY421" s="221" t="s">
        <v>132</v>
      </c>
    </row>
    <row r="422" spans="1:65" s="2" customFormat="1" ht="33" customHeight="1">
      <c r="A422" s="34"/>
      <c r="B422" s="35"/>
      <c r="C422" s="186" t="s">
        <v>525</v>
      </c>
      <c r="D422" s="186" t="s">
        <v>134</v>
      </c>
      <c r="E422" s="187" t="s">
        <v>526</v>
      </c>
      <c r="F422" s="188" t="s">
        <v>527</v>
      </c>
      <c r="G422" s="189" t="s">
        <v>252</v>
      </c>
      <c r="H422" s="190">
        <v>0.33300000000000002</v>
      </c>
      <c r="I422" s="191"/>
      <c r="J422" s="192">
        <f>ROUND(I422*H422,2)</f>
        <v>0</v>
      </c>
      <c r="K422" s="188" t="s">
        <v>138</v>
      </c>
      <c r="L422" s="39"/>
      <c r="M422" s="193" t="s">
        <v>1</v>
      </c>
      <c r="N422" s="194" t="s">
        <v>45</v>
      </c>
      <c r="O422" s="71"/>
      <c r="P422" s="195">
        <f>O422*H422</f>
        <v>0</v>
      </c>
      <c r="Q422" s="195">
        <v>0</v>
      </c>
      <c r="R422" s="195">
        <f>Q422*H422</f>
        <v>0</v>
      </c>
      <c r="S422" s="195">
        <v>0</v>
      </c>
      <c r="T422" s="196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197" t="s">
        <v>139</v>
      </c>
      <c r="AT422" s="197" t="s">
        <v>134</v>
      </c>
      <c r="AU422" s="197" t="s">
        <v>89</v>
      </c>
      <c r="AY422" s="17" t="s">
        <v>132</v>
      </c>
      <c r="BE422" s="198">
        <f>IF(N422="základní",J422,0)</f>
        <v>0</v>
      </c>
      <c r="BF422" s="198">
        <f>IF(N422="snížená",J422,0)</f>
        <v>0</v>
      </c>
      <c r="BG422" s="198">
        <f>IF(N422="zákl. přenesená",J422,0)</f>
        <v>0</v>
      </c>
      <c r="BH422" s="198">
        <f>IF(N422="sníž. přenesená",J422,0)</f>
        <v>0</v>
      </c>
      <c r="BI422" s="198">
        <f>IF(N422="nulová",J422,0)</f>
        <v>0</v>
      </c>
      <c r="BJ422" s="17" t="s">
        <v>85</v>
      </c>
      <c r="BK422" s="198">
        <f>ROUND(I422*H422,2)</f>
        <v>0</v>
      </c>
      <c r="BL422" s="17" t="s">
        <v>139</v>
      </c>
      <c r="BM422" s="197" t="s">
        <v>528</v>
      </c>
    </row>
    <row r="423" spans="1:65" s="13" customFormat="1" ht="11.25">
      <c r="B423" s="199"/>
      <c r="C423" s="200"/>
      <c r="D423" s="201" t="s">
        <v>141</v>
      </c>
      <c r="E423" s="202" t="s">
        <v>1</v>
      </c>
      <c r="F423" s="203" t="s">
        <v>529</v>
      </c>
      <c r="G423" s="200"/>
      <c r="H423" s="204">
        <v>0.183</v>
      </c>
      <c r="I423" s="205"/>
      <c r="J423" s="200"/>
      <c r="K423" s="200"/>
      <c r="L423" s="206"/>
      <c r="M423" s="207"/>
      <c r="N423" s="208"/>
      <c r="O423" s="208"/>
      <c r="P423" s="208"/>
      <c r="Q423" s="208"/>
      <c r="R423" s="208"/>
      <c r="S423" s="208"/>
      <c r="T423" s="209"/>
      <c r="AT423" s="210" t="s">
        <v>141</v>
      </c>
      <c r="AU423" s="210" t="s">
        <v>89</v>
      </c>
      <c r="AV423" s="13" t="s">
        <v>89</v>
      </c>
      <c r="AW423" s="13" t="s">
        <v>34</v>
      </c>
      <c r="AX423" s="13" t="s">
        <v>80</v>
      </c>
      <c r="AY423" s="210" t="s">
        <v>132</v>
      </c>
    </row>
    <row r="424" spans="1:65" s="13" customFormat="1" ht="11.25">
      <c r="B424" s="199"/>
      <c r="C424" s="200"/>
      <c r="D424" s="201" t="s">
        <v>141</v>
      </c>
      <c r="E424" s="202" t="s">
        <v>1</v>
      </c>
      <c r="F424" s="203" t="s">
        <v>530</v>
      </c>
      <c r="G424" s="200"/>
      <c r="H424" s="204">
        <v>0.15</v>
      </c>
      <c r="I424" s="205"/>
      <c r="J424" s="200"/>
      <c r="K424" s="200"/>
      <c r="L424" s="206"/>
      <c r="M424" s="207"/>
      <c r="N424" s="208"/>
      <c r="O424" s="208"/>
      <c r="P424" s="208"/>
      <c r="Q424" s="208"/>
      <c r="R424" s="208"/>
      <c r="S424" s="208"/>
      <c r="T424" s="209"/>
      <c r="AT424" s="210" t="s">
        <v>141</v>
      </c>
      <c r="AU424" s="210" t="s">
        <v>89</v>
      </c>
      <c r="AV424" s="13" t="s">
        <v>89</v>
      </c>
      <c r="AW424" s="13" t="s">
        <v>34</v>
      </c>
      <c r="AX424" s="13" t="s">
        <v>80</v>
      </c>
      <c r="AY424" s="210" t="s">
        <v>132</v>
      </c>
    </row>
    <row r="425" spans="1:65" s="14" customFormat="1" ht="11.25">
      <c r="B425" s="211"/>
      <c r="C425" s="212"/>
      <c r="D425" s="201" t="s">
        <v>141</v>
      </c>
      <c r="E425" s="213" t="s">
        <v>1</v>
      </c>
      <c r="F425" s="214" t="s">
        <v>143</v>
      </c>
      <c r="G425" s="212"/>
      <c r="H425" s="215">
        <v>0.33299999999999996</v>
      </c>
      <c r="I425" s="216"/>
      <c r="J425" s="212"/>
      <c r="K425" s="212"/>
      <c r="L425" s="217"/>
      <c r="M425" s="218"/>
      <c r="N425" s="219"/>
      <c r="O425" s="219"/>
      <c r="P425" s="219"/>
      <c r="Q425" s="219"/>
      <c r="R425" s="219"/>
      <c r="S425" s="219"/>
      <c r="T425" s="220"/>
      <c r="AT425" s="221" t="s">
        <v>141</v>
      </c>
      <c r="AU425" s="221" t="s">
        <v>89</v>
      </c>
      <c r="AV425" s="14" t="s">
        <v>139</v>
      </c>
      <c r="AW425" s="14" t="s">
        <v>34</v>
      </c>
      <c r="AX425" s="14" t="s">
        <v>85</v>
      </c>
      <c r="AY425" s="221" t="s">
        <v>132</v>
      </c>
    </row>
    <row r="426" spans="1:65" s="2" customFormat="1" ht="24.2" customHeight="1">
      <c r="A426" s="34"/>
      <c r="B426" s="35"/>
      <c r="C426" s="186" t="s">
        <v>531</v>
      </c>
      <c r="D426" s="186" t="s">
        <v>134</v>
      </c>
      <c r="E426" s="187" t="s">
        <v>532</v>
      </c>
      <c r="F426" s="188" t="s">
        <v>533</v>
      </c>
      <c r="G426" s="189" t="s">
        <v>252</v>
      </c>
      <c r="H426" s="190">
        <v>15.087</v>
      </c>
      <c r="I426" s="191"/>
      <c r="J426" s="192">
        <f>ROUND(I426*H426,2)</f>
        <v>0</v>
      </c>
      <c r="K426" s="188" t="s">
        <v>138</v>
      </c>
      <c r="L426" s="39"/>
      <c r="M426" s="193" t="s">
        <v>1</v>
      </c>
      <c r="N426" s="194" t="s">
        <v>45</v>
      </c>
      <c r="O426" s="71"/>
      <c r="P426" s="195">
        <f>O426*H426</f>
        <v>0</v>
      </c>
      <c r="Q426" s="195">
        <v>0</v>
      </c>
      <c r="R426" s="195">
        <f>Q426*H426</f>
        <v>0</v>
      </c>
      <c r="S426" s="195">
        <v>0</v>
      </c>
      <c r="T426" s="196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7" t="s">
        <v>139</v>
      </c>
      <c r="AT426" s="197" t="s">
        <v>134</v>
      </c>
      <c r="AU426" s="197" t="s">
        <v>89</v>
      </c>
      <c r="AY426" s="17" t="s">
        <v>132</v>
      </c>
      <c r="BE426" s="198">
        <f>IF(N426="základní",J426,0)</f>
        <v>0</v>
      </c>
      <c r="BF426" s="198">
        <f>IF(N426="snížená",J426,0)</f>
        <v>0</v>
      </c>
      <c r="BG426" s="198">
        <f>IF(N426="zákl. přenesená",J426,0)</f>
        <v>0</v>
      </c>
      <c r="BH426" s="198">
        <f>IF(N426="sníž. přenesená",J426,0)</f>
        <v>0</v>
      </c>
      <c r="BI426" s="198">
        <f>IF(N426="nulová",J426,0)</f>
        <v>0</v>
      </c>
      <c r="BJ426" s="17" t="s">
        <v>85</v>
      </c>
      <c r="BK426" s="198">
        <f>ROUND(I426*H426,2)</f>
        <v>0</v>
      </c>
      <c r="BL426" s="17" t="s">
        <v>139</v>
      </c>
      <c r="BM426" s="197" t="s">
        <v>534</v>
      </c>
    </row>
    <row r="427" spans="1:65" s="13" customFormat="1" ht="11.25">
      <c r="B427" s="199"/>
      <c r="C427" s="200"/>
      <c r="D427" s="201" t="s">
        <v>141</v>
      </c>
      <c r="E427" s="202" t="s">
        <v>1</v>
      </c>
      <c r="F427" s="203" t="s">
        <v>535</v>
      </c>
      <c r="G427" s="200"/>
      <c r="H427" s="204">
        <v>14.677</v>
      </c>
      <c r="I427" s="205"/>
      <c r="J427" s="200"/>
      <c r="K427" s="200"/>
      <c r="L427" s="206"/>
      <c r="M427" s="207"/>
      <c r="N427" s="208"/>
      <c r="O427" s="208"/>
      <c r="P427" s="208"/>
      <c r="Q427" s="208"/>
      <c r="R427" s="208"/>
      <c r="S427" s="208"/>
      <c r="T427" s="209"/>
      <c r="AT427" s="210" t="s">
        <v>141</v>
      </c>
      <c r="AU427" s="210" t="s">
        <v>89</v>
      </c>
      <c r="AV427" s="13" t="s">
        <v>89</v>
      </c>
      <c r="AW427" s="13" t="s">
        <v>34</v>
      </c>
      <c r="AX427" s="13" t="s">
        <v>80</v>
      </c>
      <c r="AY427" s="210" t="s">
        <v>132</v>
      </c>
    </row>
    <row r="428" spans="1:65" s="13" customFormat="1" ht="11.25">
      <c r="B428" s="199"/>
      <c r="C428" s="200"/>
      <c r="D428" s="201" t="s">
        <v>141</v>
      </c>
      <c r="E428" s="202" t="s">
        <v>1</v>
      </c>
      <c r="F428" s="203" t="s">
        <v>536</v>
      </c>
      <c r="G428" s="200"/>
      <c r="H428" s="204">
        <v>0.24399999999999999</v>
      </c>
      <c r="I428" s="205"/>
      <c r="J428" s="200"/>
      <c r="K428" s="200"/>
      <c r="L428" s="206"/>
      <c r="M428" s="207"/>
      <c r="N428" s="208"/>
      <c r="O428" s="208"/>
      <c r="P428" s="208"/>
      <c r="Q428" s="208"/>
      <c r="R428" s="208"/>
      <c r="S428" s="208"/>
      <c r="T428" s="209"/>
      <c r="AT428" s="210" t="s">
        <v>141</v>
      </c>
      <c r="AU428" s="210" t="s">
        <v>89</v>
      </c>
      <c r="AV428" s="13" t="s">
        <v>89</v>
      </c>
      <c r="AW428" s="13" t="s">
        <v>34</v>
      </c>
      <c r="AX428" s="13" t="s">
        <v>80</v>
      </c>
      <c r="AY428" s="210" t="s">
        <v>132</v>
      </c>
    </row>
    <row r="429" spans="1:65" s="13" customFormat="1" ht="11.25">
      <c r="B429" s="199"/>
      <c r="C429" s="200"/>
      <c r="D429" s="201" t="s">
        <v>141</v>
      </c>
      <c r="E429" s="202" t="s">
        <v>1</v>
      </c>
      <c r="F429" s="203" t="s">
        <v>537</v>
      </c>
      <c r="G429" s="200"/>
      <c r="H429" s="204">
        <v>0.16600000000000001</v>
      </c>
      <c r="I429" s="205"/>
      <c r="J429" s="200"/>
      <c r="K429" s="200"/>
      <c r="L429" s="206"/>
      <c r="M429" s="207"/>
      <c r="N429" s="208"/>
      <c r="O429" s="208"/>
      <c r="P429" s="208"/>
      <c r="Q429" s="208"/>
      <c r="R429" s="208"/>
      <c r="S429" s="208"/>
      <c r="T429" s="209"/>
      <c r="AT429" s="210" t="s">
        <v>141</v>
      </c>
      <c r="AU429" s="210" t="s">
        <v>89</v>
      </c>
      <c r="AV429" s="13" t="s">
        <v>89</v>
      </c>
      <c r="AW429" s="13" t="s">
        <v>34</v>
      </c>
      <c r="AX429" s="13" t="s">
        <v>80</v>
      </c>
      <c r="AY429" s="210" t="s">
        <v>132</v>
      </c>
    </row>
    <row r="430" spans="1:65" s="14" customFormat="1" ht="11.25">
      <c r="B430" s="211"/>
      <c r="C430" s="212"/>
      <c r="D430" s="201" t="s">
        <v>141</v>
      </c>
      <c r="E430" s="213" t="s">
        <v>1</v>
      </c>
      <c r="F430" s="214" t="s">
        <v>143</v>
      </c>
      <c r="G430" s="212"/>
      <c r="H430" s="215">
        <v>15.087</v>
      </c>
      <c r="I430" s="216"/>
      <c r="J430" s="212"/>
      <c r="K430" s="212"/>
      <c r="L430" s="217"/>
      <c r="M430" s="218"/>
      <c r="N430" s="219"/>
      <c r="O430" s="219"/>
      <c r="P430" s="219"/>
      <c r="Q430" s="219"/>
      <c r="R430" s="219"/>
      <c r="S430" s="219"/>
      <c r="T430" s="220"/>
      <c r="AT430" s="221" t="s">
        <v>141</v>
      </c>
      <c r="AU430" s="221" t="s">
        <v>89</v>
      </c>
      <c r="AV430" s="14" t="s">
        <v>139</v>
      </c>
      <c r="AW430" s="14" t="s">
        <v>34</v>
      </c>
      <c r="AX430" s="14" t="s">
        <v>85</v>
      </c>
      <c r="AY430" s="221" t="s">
        <v>132</v>
      </c>
    </row>
    <row r="431" spans="1:65" s="12" customFormat="1" ht="22.9" customHeight="1">
      <c r="B431" s="170"/>
      <c r="C431" s="171"/>
      <c r="D431" s="172" t="s">
        <v>79</v>
      </c>
      <c r="E431" s="184" t="s">
        <v>538</v>
      </c>
      <c r="F431" s="184" t="s">
        <v>539</v>
      </c>
      <c r="G431" s="171"/>
      <c r="H431" s="171"/>
      <c r="I431" s="174"/>
      <c r="J431" s="185">
        <f>BK431</f>
        <v>0</v>
      </c>
      <c r="K431" s="171"/>
      <c r="L431" s="176"/>
      <c r="M431" s="177"/>
      <c r="N431" s="178"/>
      <c r="O431" s="178"/>
      <c r="P431" s="179">
        <f>P432</f>
        <v>0</v>
      </c>
      <c r="Q431" s="178"/>
      <c r="R431" s="179">
        <f>R432</f>
        <v>0</v>
      </c>
      <c r="S431" s="178"/>
      <c r="T431" s="180">
        <f>T432</f>
        <v>0</v>
      </c>
      <c r="AR431" s="181" t="s">
        <v>85</v>
      </c>
      <c r="AT431" s="182" t="s">
        <v>79</v>
      </c>
      <c r="AU431" s="182" t="s">
        <v>85</v>
      </c>
      <c r="AY431" s="181" t="s">
        <v>132</v>
      </c>
      <c r="BK431" s="183">
        <f>BK432</f>
        <v>0</v>
      </c>
    </row>
    <row r="432" spans="1:65" s="2" customFormat="1" ht="16.5" customHeight="1">
      <c r="A432" s="34"/>
      <c r="B432" s="35"/>
      <c r="C432" s="186" t="s">
        <v>540</v>
      </c>
      <c r="D432" s="186" t="s">
        <v>134</v>
      </c>
      <c r="E432" s="187" t="s">
        <v>541</v>
      </c>
      <c r="F432" s="188" t="s">
        <v>542</v>
      </c>
      <c r="G432" s="189" t="s">
        <v>252</v>
      </c>
      <c r="H432" s="190">
        <v>818.73699999999997</v>
      </c>
      <c r="I432" s="191"/>
      <c r="J432" s="192">
        <f>ROUND(I432*H432,2)</f>
        <v>0</v>
      </c>
      <c r="K432" s="188" t="s">
        <v>138</v>
      </c>
      <c r="L432" s="39"/>
      <c r="M432" s="193" t="s">
        <v>1</v>
      </c>
      <c r="N432" s="194" t="s">
        <v>45</v>
      </c>
      <c r="O432" s="71"/>
      <c r="P432" s="195">
        <f>O432*H432</f>
        <v>0</v>
      </c>
      <c r="Q432" s="195">
        <v>0</v>
      </c>
      <c r="R432" s="195">
        <f>Q432*H432</f>
        <v>0</v>
      </c>
      <c r="S432" s="195">
        <v>0</v>
      </c>
      <c r="T432" s="196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7" t="s">
        <v>139</v>
      </c>
      <c r="AT432" s="197" t="s">
        <v>134</v>
      </c>
      <c r="AU432" s="197" t="s">
        <v>89</v>
      </c>
      <c r="AY432" s="17" t="s">
        <v>132</v>
      </c>
      <c r="BE432" s="198">
        <f>IF(N432="základní",J432,0)</f>
        <v>0</v>
      </c>
      <c r="BF432" s="198">
        <f>IF(N432="snížená",J432,0)</f>
        <v>0</v>
      </c>
      <c r="BG432" s="198">
        <f>IF(N432="zákl. přenesená",J432,0)</f>
        <v>0</v>
      </c>
      <c r="BH432" s="198">
        <f>IF(N432="sníž. přenesená",J432,0)</f>
        <v>0</v>
      </c>
      <c r="BI432" s="198">
        <f>IF(N432="nulová",J432,0)</f>
        <v>0</v>
      </c>
      <c r="BJ432" s="17" t="s">
        <v>85</v>
      </c>
      <c r="BK432" s="198">
        <f>ROUND(I432*H432,2)</f>
        <v>0</v>
      </c>
      <c r="BL432" s="17" t="s">
        <v>139</v>
      </c>
      <c r="BM432" s="197" t="s">
        <v>543</v>
      </c>
    </row>
    <row r="433" spans="1:65" s="12" customFormat="1" ht="25.9" customHeight="1">
      <c r="B433" s="170"/>
      <c r="C433" s="171"/>
      <c r="D433" s="172" t="s">
        <v>79</v>
      </c>
      <c r="E433" s="173" t="s">
        <v>544</v>
      </c>
      <c r="F433" s="173" t="s">
        <v>545</v>
      </c>
      <c r="G433" s="171"/>
      <c r="H433" s="171"/>
      <c r="I433" s="174"/>
      <c r="J433" s="175">
        <f>BK433</f>
        <v>0</v>
      </c>
      <c r="K433" s="171"/>
      <c r="L433" s="176"/>
      <c r="M433" s="177"/>
      <c r="N433" s="178"/>
      <c r="O433" s="178"/>
      <c r="P433" s="179">
        <f>P434+P437</f>
        <v>0</v>
      </c>
      <c r="Q433" s="178"/>
      <c r="R433" s="179">
        <f>R434+R437</f>
        <v>0.12225506</v>
      </c>
      <c r="S433" s="178"/>
      <c r="T433" s="180">
        <f>T434+T437</f>
        <v>0.183</v>
      </c>
      <c r="AR433" s="181" t="s">
        <v>89</v>
      </c>
      <c r="AT433" s="182" t="s">
        <v>79</v>
      </c>
      <c r="AU433" s="182" t="s">
        <v>80</v>
      </c>
      <c r="AY433" s="181" t="s">
        <v>132</v>
      </c>
      <c r="BK433" s="183">
        <f>BK434+BK437</f>
        <v>0</v>
      </c>
    </row>
    <row r="434" spans="1:65" s="12" customFormat="1" ht="22.9" customHeight="1">
      <c r="B434" s="170"/>
      <c r="C434" s="171"/>
      <c r="D434" s="172" t="s">
        <v>79</v>
      </c>
      <c r="E434" s="184" t="s">
        <v>546</v>
      </c>
      <c r="F434" s="184" t="s">
        <v>547</v>
      </c>
      <c r="G434" s="171"/>
      <c r="H434" s="171"/>
      <c r="I434" s="174"/>
      <c r="J434" s="185">
        <f>BK434</f>
        <v>0</v>
      </c>
      <c r="K434" s="171"/>
      <c r="L434" s="176"/>
      <c r="M434" s="177"/>
      <c r="N434" s="178"/>
      <c r="O434" s="178"/>
      <c r="P434" s="179">
        <f>SUM(P435:P436)</f>
        <v>0</v>
      </c>
      <c r="Q434" s="178"/>
      <c r="R434" s="179">
        <f>SUM(R435:R436)</f>
        <v>0</v>
      </c>
      <c r="S434" s="178"/>
      <c r="T434" s="180">
        <f>SUM(T435:T436)</f>
        <v>0.183</v>
      </c>
      <c r="AR434" s="181" t="s">
        <v>89</v>
      </c>
      <c r="AT434" s="182" t="s">
        <v>79</v>
      </c>
      <c r="AU434" s="182" t="s">
        <v>85</v>
      </c>
      <c r="AY434" s="181" t="s">
        <v>132</v>
      </c>
      <c r="BK434" s="183">
        <f>SUM(BK435:BK436)</f>
        <v>0</v>
      </c>
    </row>
    <row r="435" spans="1:65" s="2" customFormat="1" ht="16.5" customHeight="1">
      <c r="A435" s="34"/>
      <c r="B435" s="35"/>
      <c r="C435" s="186" t="s">
        <v>548</v>
      </c>
      <c r="D435" s="186" t="s">
        <v>134</v>
      </c>
      <c r="E435" s="187" t="s">
        <v>549</v>
      </c>
      <c r="F435" s="188" t="s">
        <v>550</v>
      </c>
      <c r="G435" s="189" t="s">
        <v>270</v>
      </c>
      <c r="H435" s="190">
        <v>1</v>
      </c>
      <c r="I435" s="191"/>
      <c r="J435" s="192">
        <f>ROUND(I435*H435,2)</f>
        <v>0</v>
      </c>
      <c r="K435" s="188" t="s">
        <v>1</v>
      </c>
      <c r="L435" s="39"/>
      <c r="M435" s="193" t="s">
        <v>1</v>
      </c>
      <c r="N435" s="194" t="s">
        <v>45</v>
      </c>
      <c r="O435" s="71"/>
      <c r="P435" s="195">
        <f>O435*H435</f>
        <v>0</v>
      </c>
      <c r="Q435" s="195">
        <v>0</v>
      </c>
      <c r="R435" s="195">
        <f>Q435*H435</f>
        <v>0</v>
      </c>
      <c r="S435" s="195">
        <v>0.183</v>
      </c>
      <c r="T435" s="196">
        <f>S435*H435</f>
        <v>0.183</v>
      </c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R435" s="197" t="s">
        <v>242</v>
      </c>
      <c r="AT435" s="197" t="s">
        <v>134</v>
      </c>
      <c r="AU435" s="197" t="s">
        <v>89</v>
      </c>
      <c r="AY435" s="17" t="s">
        <v>132</v>
      </c>
      <c r="BE435" s="198">
        <f>IF(N435="základní",J435,0)</f>
        <v>0</v>
      </c>
      <c r="BF435" s="198">
        <f>IF(N435="snížená",J435,0)</f>
        <v>0</v>
      </c>
      <c r="BG435" s="198">
        <f>IF(N435="zákl. přenesená",J435,0)</f>
        <v>0</v>
      </c>
      <c r="BH435" s="198">
        <f>IF(N435="sníž. přenesená",J435,0)</f>
        <v>0</v>
      </c>
      <c r="BI435" s="198">
        <f>IF(N435="nulová",J435,0)</f>
        <v>0</v>
      </c>
      <c r="BJ435" s="17" t="s">
        <v>85</v>
      </c>
      <c r="BK435" s="198">
        <f>ROUND(I435*H435,2)</f>
        <v>0</v>
      </c>
      <c r="BL435" s="17" t="s">
        <v>242</v>
      </c>
      <c r="BM435" s="197" t="s">
        <v>551</v>
      </c>
    </row>
    <row r="436" spans="1:65" s="2" customFormat="1" ht="29.25">
      <c r="A436" s="34"/>
      <c r="B436" s="35"/>
      <c r="C436" s="36"/>
      <c r="D436" s="201" t="s">
        <v>264</v>
      </c>
      <c r="E436" s="36"/>
      <c r="F436" s="242" t="s">
        <v>552</v>
      </c>
      <c r="G436" s="36"/>
      <c r="H436" s="36"/>
      <c r="I436" s="243"/>
      <c r="J436" s="36"/>
      <c r="K436" s="36"/>
      <c r="L436" s="39"/>
      <c r="M436" s="244"/>
      <c r="N436" s="245"/>
      <c r="O436" s="71"/>
      <c r="P436" s="71"/>
      <c r="Q436" s="71"/>
      <c r="R436" s="71"/>
      <c r="S436" s="71"/>
      <c r="T436" s="72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T436" s="17" t="s">
        <v>264</v>
      </c>
      <c r="AU436" s="17" t="s">
        <v>89</v>
      </c>
    </row>
    <row r="437" spans="1:65" s="12" customFormat="1" ht="22.9" customHeight="1">
      <c r="B437" s="170"/>
      <c r="C437" s="171"/>
      <c r="D437" s="172" t="s">
        <v>79</v>
      </c>
      <c r="E437" s="184" t="s">
        <v>553</v>
      </c>
      <c r="F437" s="184" t="s">
        <v>554</v>
      </c>
      <c r="G437" s="171"/>
      <c r="H437" s="171"/>
      <c r="I437" s="174"/>
      <c r="J437" s="185">
        <f>BK437</f>
        <v>0</v>
      </c>
      <c r="K437" s="171"/>
      <c r="L437" s="176"/>
      <c r="M437" s="177"/>
      <c r="N437" s="178"/>
      <c r="O437" s="178"/>
      <c r="P437" s="179">
        <f>SUM(P438:P454)</f>
        <v>0</v>
      </c>
      <c r="Q437" s="178"/>
      <c r="R437" s="179">
        <f>SUM(R438:R454)</f>
        <v>0.12225506</v>
      </c>
      <c r="S437" s="178"/>
      <c r="T437" s="180">
        <f>SUM(T438:T454)</f>
        <v>0</v>
      </c>
      <c r="AR437" s="181" t="s">
        <v>89</v>
      </c>
      <c r="AT437" s="182" t="s">
        <v>79</v>
      </c>
      <c r="AU437" s="182" t="s">
        <v>85</v>
      </c>
      <c r="AY437" s="181" t="s">
        <v>132</v>
      </c>
      <c r="BK437" s="183">
        <f>SUM(BK438:BK454)</f>
        <v>0</v>
      </c>
    </row>
    <row r="438" spans="1:65" s="2" customFormat="1" ht="24.2" customHeight="1">
      <c r="A438" s="34"/>
      <c r="B438" s="35"/>
      <c r="C438" s="186" t="s">
        <v>555</v>
      </c>
      <c r="D438" s="186" t="s">
        <v>134</v>
      </c>
      <c r="E438" s="187" t="s">
        <v>556</v>
      </c>
      <c r="F438" s="188" t="s">
        <v>557</v>
      </c>
      <c r="G438" s="189" t="s">
        <v>558</v>
      </c>
      <c r="H438" s="190">
        <v>45.375999999999998</v>
      </c>
      <c r="I438" s="191"/>
      <c r="J438" s="192">
        <f>ROUND(I438*H438,2)</f>
        <v>0</v>
      </c>
      <c r="K438" s="188" t="s">
        <v>138</v>
      </c>
      <c r="L438" s="39"/>
      <c r="M438" s="193" t="s">
        <v>1</v>
      </c>
      <c r="N438" s="194" t="s">
        <v>45</v>
      </c>
      <c r="O438" s="71"/>
      <c r="P438" s="195">
        <f>O438*H438</f>
        <v>0</v>
      </c>
      <c r="Q438" s="195">
        <v>6.0000000000000002E-5</v>
      </c>
      <c r="R438" s="195">
        <f>Q438*H438</f>
        <v>2.7225599999999997E-3</v>
      </c>
      <c r="S438" s="195">
        <v>0</v>
      </c>
      <c r="T438" s="196">
        <f>S438*H438</f>
        <v>0</v>
      </c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R438" s="197" t="s">
        <v>242</v>
      </c>
      <c r="AT438" s="197" t="s">
        <v>134</v>
      </c>
      <c r="AU438" s="197" t="s">
        <v>89</v>
      </c>
      <c r="AY438" s="17" t="s">
        <v>132</v>
      </c>
      <c r="BE438" s="198">
        <f>IF(N438="základní",J438,0)</f>
        <v>0</v>
      </c>
      <c r="BF438" s="198">
        <f>IF(N438="snížená",J438,0)</f>
        <v>0</v>
      </c>
      <c r="BG438" s="198">
        <f>IF(N438="zákl. přenesená",J438,0)</f>
        <v>0</v>
      </c>
      <c r="BH438" s="198">
        <f>IF(N438="sníž. přenesená",J438,0)</f>
        <v>0</v>
      </c>
      <c r="BI438" s="198">
        <f>IF(N438="nulová",J438,0)</f>
        <v>0</v>
      </c>
      <c r="BJ438" s="17" t="s">
        <v>85</v>
      </c>
      <c r="BK438" s="198">
        <f>ROUND(I438*H438,2)</f>
        <v>0</v>
      </c>
      <c r="BL438" s="17" t="s">
        <v>242</v>
      </c>
      <c r="BM438" s="197" t="s">
        <v>559</v>
      </c>
    </row>
    <row r="439" spans="1:65" s="15" customFormat="1" ht="11.25">
      <c r="B439" s="222"/>
      <c r="C439" s="223"/>
      <c r="D439" s="201" t="s">
        <v>141</v>
      </c>
      <c r="E439" s="224" t="s">
        <v>1</v>
      </c>
      <c r="F439" s="225" t="s">
        <v>560</v>
      </c>
      <c r="G439" s="223"/>
      <c r="H439" s="224" t="s">
        <v>1</v>
      </c>
      <c r="I439" s="226"/>
      <c r="J439" s="223"/>
      <c r="K439" s="223"/>
      <c r="L439" s="227"/>
      <c r="M439" s="228"/>
      <c r="N439" s="229"/>
      <c r="O439" s="229"/>
      <c r="P439" s="229"/>
      <c r="Q439" s="229"/>
      <c r="R439" s="229"/>
      <c r="S439" s="229"/>
      <c r="T439" s="230"/>
      <c r="AT439" s="231" t="s">
        <v>141</v>
      </c>
      <c r="AU439" s="231" t="s">
        <v>89</v>
      </c>
      <c r="AV439" s="15" t="s">
        <v>85</v>
      </c>
      <c r="AW439" s="15" t="s">
        <v>34</v>
      </c>
      <c r="AX439" s="15" t="s">
        <v>80</v>
      </c>
      <c r="AY439" s="231" t="s">
        <v>132</v>
      </c>
    </row>
    <row r="440" spans="1:65" s="13" customFormat="1" ht="11.25">
      <c r="B440" s="199"/>
      <c r="C440" s="200"/>
      <c r="D440" s="201" t="s">
        <v>141</v>
      </c>
      <c r="E440" s="202" t="s">
        <v>1</v>
      </c>
      <c r="F440" s="203" t="s">
        <v>561</v>
      </c>
      <c r="G440" s="200"/>
      <c r="H440" s="204">
        <v>45.375999999999998</v>
      </c>
      <c r="I440" s="205"/>
      <c r="J440" s="200"/>
      <c r="K440" s="200"/>
      <c r="L440" s="206"/>
      <c r="M440" s="207"/>
      <c r="N440" s="208"/>
      <c r="O440" s="208"/>
      <c r="P440" s="208"/>
      <c r="Q440" s="208"/>
      <c r="R440" s="208"/>
      <c r="S440" s="208"/>
      <c r="T440" s="209"/>
      <c r="AT440" s="210" t="s">
        <v>141</v>
      </c>
      <c r="AU440" s="210" t="s">
        <v>89</v>
      </c>
      <c r="AV440" s="13" t="s">
        <v>89</v>
      </c>
      <c r="AW440" s="13" t="s">
        <v>34</v>
      </c>
      <c r="AX440" s="13" t="s">
        <v>80</v>
      </c>
      <c r="AY440" s="210" t="s">
        <v>132</v>
      </c>
    </row>
    <row r="441" spans="1:65" s="14" customFormat="1" ht="11.25">
      <c r="B441" s="211"/>
      <c r="C441" s="212"/>
      <c r="D441" s="201" t="s">
        <v>141</v>
      </c>
      <c r="E441" s="213" t="s">
        <v>1</v>
      </c>
      <c r="F441" s="214" t="s">
        <v>143</v>
      </c>
      <c r="G441" s="212"/>
      <c r="H441" s="215">
        <v>45.375999999999998</v>
      </c>
      <c r="I441" s="216"/>
      <c r="J441" s="212"/>
      <c r="K441" s="212"/>
      <c r="L441" s="217"/>
      <c r="M441" s="218"/>
      <c r="N441" s="219"/>
      <c r="O441" s="219"/>
      <c r="P441" s="219"/>
      <c r="Q441" s="219"/>
      <c r="R441" s="219"/>
      <c r="S441" s="219"/>
      <c r="T441" s="220"/>
      <c r="AT441" s="221" t="s">
        <v>141</v>
      </c>
      <c r="AU441" s="221" t="s">
        <v>89</v>
      </c>
      <c r="AV441" s="14" t="s">
        <v>139</v>
      </c>
      <c r="AW441" s="14" t="s">
        <v>34</v>
      </c>
      <c r="AX441" s="14" t="s">
        <v>85</v>
      </c>
      <c r="AY441" s="221" t="s">
        <v>132</v>
      </c>
    </row>
    <row r="442" spans="1:65" s="2" customFormat="1" ht="24.2" customHeight="1">
      <c r="A442" s="34"/>
      <c r="B442" s="35"/>
      <c r="C442" s="232" t="s">
        <v>562</v>
      </c>
      <c r="D442" s="232" t="s">
        <v>249</v>
      </c>
      <c r="E442" s="233" t="s">
        <v>563</v>
      </c>
      <c r="F442" s="234" t="s">
        <v>564</v>
      </c>
      <c r="G442" s="235" t="s">
        <v>252</v>
      </c>
      <c r="H442" s="236">
        <v>4.4999999999999998E-2</v>
      </c>
      <c r="I442" s="237"/>
      <c r="J442" s="238">
        <f>ROUND(I442*H442,2)</f>
        <v>0</v>
      </c>
      <c r="K442" s="234" t="s">
        <v>138</v>
      </c>
      <c r="L442" s="239"/>
      <c r="M442" s="240" t="s">
        <v>1</v>
      </c>
      <c r="N442" s="241" t="s">
        <v>45</v>
      </c>
      <c r="O442" s="71"/>
      <c r="P442" s="195">
        <f>O442*H442</f>
        <v>0</v>
      </c>
      <c r="Q442" s="195">
        <v>1</v>
      </c>
      <c r="R442" s="195">
        <f>Q442*H442</f>
        <v>4.4999999999999998E-2</v>
      </c>
      <c r="S442" s="195">
        <v>0</v>
      </c>
      <c r="T442" s="196">
        <f>S442*H442</f>
        <v>0</v>
      </c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R442" s="197" t="s">
        <v>332</v>
      </c>
      <c r="AT442" s="197" t="s">
        <v>249</v>
      </c>
      <c r="AU442" s="197" t="s">
        <v>89</v>
      </c>
      <c r="AY442" s="17" t="s">
        <v>132</v>
      </c>
      <c r="BE442" s="198">
        <f>IF(N442="základní",J442,0)</f>
        <v>0</v>
      </c>
      <c r="BF442" s="198">
        <f>IF(N442="snížená",J442,0)</f>
        <v>0</v>
      </c>
      <c r="BG442" s="198">
        <f>IF(N442="zákl. přenesená",J442,0)</f>
        <v>0</v>
      </c>
      <c r="BH442" s="198">
        <f>IF(N442="sníž. přenesená",J442,0)</f>
        <v>0</v>
      </c>
      <c r="BI442" s="198">
        <f>IF(N442="nulová",J442,0)</f>
        <v>0</v>
      </c>
      <c r="BJ442" s="17" t="s">
        <v>85</v>
      </c>
      <c r="BK442" s="198">
        <f>ROUND(I442*H442,2)</f>
        <v>0</v>
      </c>
      <c r="BL442" s="17" t="s">
        <v>242</v>
      </c>
      <c r="BM442" s="197" t="s">
        <v>565</v>
      </c>
    </row>
    <row r="443" spans="1:65" s="2" customFormat="1" ht="19.5">
      <c r="A443" s="34"/>
      <c r="B443" s="35"/>
      <c r="C443" s="36"/>
      <c r="D443" s="201" t="s">
        <v>264</v>
      </c>
      <c r="E443" s="36"/>
      <c r="F443" s="242" t="s">
        <v>566</v>
      </c>
      <c r="G443" s="36"/>
      <c r="H443" s="36"/>
      <c r="I443" s="243"/>
      <c r="J443" s="36"/>
      <c r="K443" s="36"/>
      <c r="L443" s="39"/>
      <c r="M443" s="244"/>
      <c r="N443" s="245"/>
      <c r="O443" s="71"/>
      <c r="P443" s="71"/>
      <c r="Q443" s="71"/>
      <c r="R443" s="71"/>
      <c r="S443" s="71"/>
      <c r="T443" s="72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T443" s="17" t="s">
        <v>264</v>
      </c>
      <c r="AU443" s="17" t="s">
        <v>89</v>
      </c>
    </row>
    <row r="444" spans="1:65" s="13" customFormat="1" ht="11.25">
      <c r="B444" s="199"/>
      <c r="C444" s="200"/>
      <c r="D444" s="201" t="s">
        <v>141</v>
      </c>
      <c r="E444" s="202" t="s">
        <v>1</v>
      </c>
      <c r="F444" s="203" t="s">
        <v>567</v>
      </c>
      <c r="G444" s="200"/>
      <c r="H444" s="204">
        <v>4.4999999999999998E-2</v>
      </c>
      <c r="I444" s="205"/>
      <c r="J444" s="200"/>
      <c r="K444" s="200"/>
      <c r="L444" s="206"/>
      <c r="M444" s="207"/>
      <c r="N444" s="208"/>
      <c r="O444" s="208"/>
      <c r="P444" s="208"/>
      <c r="Q444" s="208"/>
      <c r="R444" s="208"/>
      <c r="S444" s="208"/>
      <c r="T444" s="209"/>
      <c r="AT444" s="210" t="s">
        <v>141</v>
      </c>
      <c r="AU444" s="210" t="s">
        <v>89</v>
      </c>
      <c r="AV444" s="13" t="s">
        <v>89</v>
      </c>
      <c r="AW444" s="13" t="s">
        <v>34</v>
      </c>
      <c r="AX444" s="13" t="s">
        <v>80</v>
      </c>
      <c r="AY444" s="210" t="s">
        <v>132</v>
      </c>
    </row>
    <row r="445" spans="1:65" s="14" customFormat="1" ht="11.25">
      <c r="B445" s="211"/>
      <c r="C445" s="212"/>
      <c r="D445" s="201" t="s">
        <v>141</v>
      </c>
      <c r="E445" s="213" t="s">
        <v>1</v>
      </c>
      <c r="F445" s="214" t="s">
        <v>143</v>
      </c>
      <c r="G445" s="212"/>
      <c r="H445" s="215">
        <v>4.4999999999999998E-2</v>
      </c>
      <c r="I445" s="216"/>
      <c r="J445" s="212"/>
      <c r="K445" s="212"/>
      <c r="L445" s="217"/>
      <c r="M445" s="218"/>
      <c r="N445" s="219"/>
      <c r="O445" s="219"/>
      <c r="P445" s="219"/>
      <c r="Q445" s="219"/>
      <c r="R445" s="219"/>
      <c r="S445" s="219"/>
      <c r="T445" s="220"/>
      <c r="AT445" s="221" t="s">
        <v>141</v>
      </c>
      <c r="AU445" s="221" t="s">
        <v>89</v>
      </c>
      <c r="AV445" s="14" t="s">
        <v>139</v>
      </c>
      <c r="AW445" s="14" t="s">
        <v>34</v>
      </c>
      <c r="AX445" s="14" t="s">
        <v>85</v>
      </c>
      <c r="AY445" s="221" t="s">
        <v>132</v>
      </c>
    </row>
    <row r="446" spans="1:65" s="2" customFormat="1" ht="24.2" customHeight="1">
      <c r="A446" s="34"/>
      <c r="B446" s="35"/>
      <c r="C446" s="186" t="s">
        <v>568</v>
      </c>
      <c r="D446" s="186" t="s">
        <v>134</v>
      </c>
      <c r="E446" s="187" t="s">
        <v>569</v>
      </c>
      <c r="F446" s="188" t="s">
        <v>570</v>
      </c>
      <c r="G446" s="189" t="s">
        <v>558</v>
      </c>
      <c r="H446" s="190">
        <v>70.650000000000006</v>
      </c>
      <c r="I446" s="191"/>
      <c r="J446" s="192">
        <f>ROUND(I446*H446,2)</f>
        <v>0</v>
      </c>
      <c r="K446" s="188" t="s">
        <v>138</v>
      </c>
      <c r="L446" s="39"/>
      <c r="M446" s="193" t="s">
        <v>1</v>
      </c>
      <c r="N446" s="194" t="s">
        <v>45</v>
      </c>
      <c r="O446" s="71"/>
      <c r="P446" s="195">
        <f>O446*H446</f>
        <v>0</v>
      </c>
      <c r="Q446" s="195">
        <v>5.0000000000000002E-5</v>
      </c>
      <c r="R446" s="195">
        <f>Q446*H446</f>
        <v>3.5325000000000005E-3</v>
      </c>
      <c r="S446" s="195">
        <v>0</v>
      </c>
      <c r="T446" s="196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197" t="s">
        <v>242</v>
      </c>
      <c r="AT446" s="197" t="s">
        <v>134</v>
      </c>
      <c r="AU446" s="197" t="s">
        <v>89</v>
      </c>
      <c r="AY446" s="17" t="s">
        <v>132</v>
      </c>
      <c r="BE446" s="198">
        <f>IF(N446="základní",J446,0)</f>
        <v>0</v>
      </c>
      <c r="BF446" s="198">
        <f>IF(N446="snížená",J446,0)</f>
        <v>0</v>
      </c>
      <c r="BG446" s="198">
        <f>IF(N446="zákl. přenesená",J446,0)</f>
        <v>0</v>
      </c>
      <c r="BH446" s="198">
        <f>IF(N446="sníž. přenesená",J446,0)</f>
        <v>0</v>
      </c>
      <c r="BI446" s="198">
        <f>IF(N446="nulová",J446,0)</f>
        <v>0</v>
      </c>
      <c r="BJ446" s="17" t="s">
        <v>85</v>
      </c>
      <c r="BK446" s="198">
        <f>ROUND(I446*H446,2)</f>
        <v>0</v>
      </c>
      <c r="BL446" s="17" t="s">
        <v>242</v>
      </c>
      <c r="BM446" s="197" t="s">
        <v>571</v>
      </c>
    </row>
    <row r="447" spans="1:65" s="15" customFormat="1" ht="11.25">
      <c r="B447" s="222"/>
      <c r="C447" s="223"/>
      <c r="D447" s="201" t="s">
        <v>141</v>
      </c>
      <c r="E447" s="224" t="s">
        <v>1</v>
      </c>
      <c r="F447" s="225" t="s">
        <v>572</v>
      </c>
      <c r="G447" s="223"/>
      <c r="H447" s="224" t="s">
        <v>1</v>
      </c>
      <c r="I447" s="226"/>
      <c r="J447" s="223"/>
      <c r="K447" s="223"/>
      <c r="L447" s="227"/>
      <c r="M447" s="228"/>
      <c r="N447" s="229"/>
      <c r="O447" s="229"/>
      <c r="P447" s="229"/>
      <c r="Q447" s="229"/>
      <c r="R447" s="229"/>
      <c r="S447" s="229"/>
      <c r="T447" s="230"/>
      <c r="AT447" s="231" t="s">
        <v>141</v>
      </c>
      <c r="AU447" s="231" t="s">
        <v>89</v>
      </c>
      <c r="AV447" s="15" t="s">
        <v>85</v>
      </c>
      <c r="AW447" s="15" t="s">
        <v>34</v>
      </c>
      <c r="AX447" s="15" t="s">
        <v>80</v>
      </c>
      <c r="AY447" s="231" t="s">
        <v>132</v>
      </c>
    </row>
    <row r="448" spans="1:65" s="13" customFormat="1" ht="11.25">
      <c r="B448" s="199"/>
      <c r="C448" s="200"/>
      <c r="D448" s="201" t="s">
        <v>141</v>
      </c>
      <c r="E448" s="202" t="s">
        <v>1</v>
      </c>
      <c r="F448" s="203" t="s">
        <v>573</v>
      </c>
      <c r="G448" s="200"/>
      <c r="H448" s="204">
        <v>70.650000000000006</v>
      </c>
      <c r="I448" s="205"/>
      <c r="J448" s="200"/>
      <c r="K448" s="200"/>
      <c r="L448" s="206"/>
      <c r="M448" s="207"/>
      <c r="N448" s="208"/>
      <c r="O448" s="208"/>
      <c r="P448" s="208"/>
      <c r="Q448" s="208"/>
      <c r="R448" s="208"/>
      <c r="S448" s="208"/>
      <c r="T448" s="209"/>
      <c r="AT448" s="210" t="s">
        <v>141</v>
      </c>
      <c r="AU448" s="210" t="s">
        <v>89</v>
      </c>
      <c r="AV448" s="13" t="s">
        <v>89</v>
      </c>
      <c r="AW448" s="13" t="s">
        <v>34</v>
      </c>
      <c r="AX448" s="13" t="s">
        <v>80</v>
      </c>
      <c r="AY448" s="210" t="s">
        <v>132</v>
      </c>
    </row>
    <row r="449" spans="1:65" s="14" customFormat="1" ht="11.25">
      <c r="B449" s="211"/>
      <c r="C449" s="212"/>
      <c r="D449" s="201" t="s">
        <v>141</v>
      </c>
      <c r="E449" s="213" t="s">
        <v>1</v>
      </c>
      <c r="F449" s="214" t="s">
        <v>143</v>
      </c>
      <c r="G449" s="212"/>
      <c r="H449" s="215">
        <v>70.650000000000006</v>
      </c>
      <c r="I449" s="216"/>
      <c r="J449" s="212"/>
      <c r="K449" s="212"/>
      <c r="L449" s="217"/>
      <c r="M449" s="218"/>
      <c r="N449" s="219"/>
      <c r="O449" s="219"/>
      <c r="P449" s="219"/>
      <c r="Q449" s="219"/>
      <c r="R449" s="219"/>
      <c r="S449" s="219"/>
      <c r="T449" s="220"/>
      <c r="AT449" s="221" t="s">
        <v>141</v>
      </c>
      <c r="AU449" s="221" t="s">
        <v>89</v>
      </c>
      <c r="AV449" s="14" t="s">
        <v>139</v>
      </c>
      <c r="AW449" s="14" t="s">
        <v>34</v>
      </c>
      <c r="AX449" s="14" t="s">
        <v>85</v>
      </c>
      <c r="AY449" s="221" t="s">
        <v>132</v>
      </c>
    </row>
    <row r="450" spans="1:65" s="2" customFormat="1" ht="21.75" customHeight="1">
      <c r="A450" s="34"/>
      <c r="B450" s="35"/>
      <c r="C450" s="232" t="s">
        <v>574</v>
      </c>
      <c r="D450" s="232" t="s">
        <v>249</v>
      </c>
      <c r="E450" s="233" t="s">
        <v>575</v>
      </c>
      <c r="F450" s="234" t="s">
        <v>576</v>
      </c>
      <c r="G450" s="235" t="s">
        <v>252</v>
      </c>
      <c r="H450" s="236">
        <v>7.0999999999999994E-2</v>
      </c>
      <c r="I450" s="237"/>
      <c r="J450" s="238">
        <f>ROUND(I450*H450,2)</f>
        <v>0</v>
      </c>
      <c r="K450" s="234" t="s">
        <v>138</v>
      </c>
      <c r="L450" s="239"/>
      <c r="M450" s="240" t="s">
        <v>1</v>
      </c>
      <c r="N450" s="241" t="s">
        <v>45</v>
      </c>
      <c r="O450" s="71"/>
      <c r="P450" s="195">
        <f>O450*H450</f>
        <v>0</v>
      </c>
      <c r="Q450" s="195">
        <v>1</v>
      </c>
      <c r="R450" s="195">
        <f>Q450*H450</f>
        <v>7.0999999999999994E-2</v>
      </c>
      <c r="S450" s="195">
        <v>0</v>
      </c>
      <c r="T450" s="196">
        <f>S450*H450</f>
        <v>0</v>
      </c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R450" s="197" t="s">
        <v>332</v>
      </c>
      <c r="AT450" s="197" t="s">
        <v>249</v>
      </c>
      <c r="AU450" s="197" t="s">
        <v>89</v>
      </c>
      <c r="AY450" s="17" t="s">
        <v>132</v>
      </c>
      <c r="BE450" s="198">
        <f>IF(N450="základní",J450,0)</f>
        <v>0</v>
      </c>
      <c r="BF450" s="198">
        <f>IF(N450="snížená",J450,0)</f>
        <v>0</v>
      </c>
      <c r="BG450" s="198">
        <f>IF(N450="zákl. přenesená",J450,0)</f>
        <v>0</v>
      </c>
      <c r="BH450" s="198">
        <f>IF(N450="sníž. přenesená",J450,0)</f>
        <v>0</v>
      </c>
      <c r="BI450" s="198">
        <f>IF(N450="nulová",J450,0)</f>
        <v>0</v>
      </c>
      <c r="BJ450" s="17" t="s">
        <v>85</v>
      </c>
      <c r="BK450" s="198">
        <f>ROUND(I450*H450,2)</f>
        <v>0</v>
      </c>
      <c r="BL450" s="17" t="s">
        <v>242</v>
      </c>
      <c r="BM450" s="197" t="s">
        <v>577</v>
      </c>
    </row>
    <row r="451" spans="1:65" s="2" customFormat="1" ht="19.5">
      <c r="A451" s="34"/>
      <c r="B451" s="35"/>
      <c r="C451" s="36"/>
      <c r="D451" s="201" t="s">
        <v>264</v>
      </c>
      <c r="E451" s="36"/>
      <c r="F451" s="242" t="s">
        <v>578</v>
      </c>
      <c r="G451" s="36"/>
      <c r="H451" s="36"/>
      <c r="I451" s="243"/>
      <c r="J451" s="36"/>
      <c r="K451" s="36"/>
      <c r="L451" s="39"/>
      <c r="M451" s="244"/>
      <c r="N451" s="245"/>
      <c r="O451" s="71"/>
      <c r="P451" s="71"/>
      <c r="Q451" s="71"/>
      <c r="R451" s="71"/>
      <c r="S451" s="71"/>
      <c r="T451" s="72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T451" s="17" t="s">
        <v>264</v>
      </c>
      <c r="AU451" s="17" t="s">
        <v>89</v>
      </c>
    </row>
    <row r="452" spans="1:65" s="13" customFormat="1" ht="11.25">
      <c r="B452" s="199"/>
      <c r="C452" s="200"/>
      <c r="D452" s="201" t="s">
        <v>141</v>
      </c>
      <c r="E452" s="202" t="s">
        <v>1</v>
      </c>
      <c r="F452" s="203" t="s">
        <v>579</v>
      </c>
      <c r="G452" s="200"/>
      <c r="H452" s="204">
        <v>7.0999999999999994E-2</v>
      </c>
      <c r="I452" s="205"/>
      <c r="J452" s="200"/>
      <c r="K452" s="200"/>
      <c r="L452" s="206"/>
      <c r="M452" s="207"/>
      <c r="N452" s="208"/>
      <c r="O452" s="208"/>
      <c r="P452" s="208"/>
      <c r="Q452" s="208"/>
      <c r="R452" s="208"/>
      <c r="S452" s="208"/>
      <c r="T452" s="209"/>
      <c r="AT452" s="210" t="s">
        <v>141</v>
      </c>
      <c r="AU452" s="210" t="s">
        <v>89</v>
      </c>
      <c r="AV452" s="13" t="s">
        <v>89</v>
      </c>
      <c r="AW452" s="13" t="s">
        <v>34</v>
      </c>
      <c r="AX452" s="13" t="s">
        <v>80</v>
      </c>
      <c r="AY452" s="210" t="s">
        <v>132</v>
      </c>
    </row>
    <row r="453" spans="1:65" s="14" customFormat="1" ht="11.25">
      <c r="B453" s="211"/>
      <c r="C453" s="212"/>
      <c r="D453" s="201" t="s">
        <v>141</v>
      </c>
      <c r="E453" s="213" t="s">
        <v>1</v>
      </c>
      <c r="F453" s="214" t="s">
        <v>143</v>
      </c>
      <c r="G453" s="212"/>
      <c r="H453" s="215">
        <v>7.0999999999999994E-2</v>
      </c>
      <c r="I453" s="216"/>
      <c r="J453" s="212"/>
      <c r="K453" s="212"/>
      <c r="L453" s="217"/>
      <c r="M453" s="218"/>
      <c r="N453" s="219"/>
      <c r="O453" s="219"/>
      <c r="P453" s="219"/>
      <c r="Q453" s="219"/>
      <c r="R453" s="219"/>
      <c r="S453" s="219"/>
      <c r="T453" s="220"/>
      <c r="AT453" s="221" t="s">
        <v>141</v>
      </c>
      <c r="AU453" s="221" t="s">
        <v>89</v>
      </c>
      <c r="AV453" s="14" t="s">
        <v>139</v>
      </c>
      <c r="AW453" s="14" t="s">
        <v>34</v>
      </c>
      <c r="AX453" s="14" t="s">
        <v>85</v>
      </c>
      <c r="AY453" s="221" t="s">
        <v>132</v>
      </c>
    </row>
    <row r="454" spans="1:65" s="2" customFormat="1" ht="24.2" customHeight="1">
      <c r="A454" s="34"/>
      <c r="B454" s="35"/>
      <c r="C454" s="186" t="s">
        <v>580</v>
      </c>
      <c r="D454" s="186" t="s">
        <v>134</v>
      </c>
      <c r="E454" s="187" t="s">
        <v>581</v>
      </c>
      <c r="F454" s="188" t="s">
        <v>582</v>
      </c>
      <c r="G454" s="189" t="s">
        <v>583</v>
      </c>
      <c r="H454" s="246"/>
      <c r="I454" s="191"/>
      <c r="J454" s="192">
        <f>ROUND(I454*H454,2)</f>
        <v>0</v>
      </c>
      <c r="K454" s="188" t="s">
        <v>138</v>
      </c>
      <c r="L454" s="39"/>
      <c r="M454" s="193" t="s">
        <v>1</v>
      </c>
      <c r="N454" s="194" t="s">
        <v>45</v>
      </c>
      <c r="O454" s="71"/>
      <c r="P454" s="195">
        <f>O454*H454</f>
        <v>0</v>
      </c>
      <c r="Q454" s="195">
        <v>0</v>
      </c>
      <c r="R454" s="195">
        <f>Q454*H454</f>
        <v>0</v>
      </c>
      <c r="S454" s="195">
        <v>0</v>
      </c>
      <c r="T454" s="196">
        <f>S454*H454</f>
        <v>0</v>
      </c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R454" s="197" t="s">
        <v>242</v>
      </c>
      <c r="AT454" s="197" t="s">
        <v>134</v>
      </c>
      <c r="AU454" s="197" t="s">
        <v>89</v>
      </c>
      <c r="AY454" s="17" t="s">
        <v>132</v>
      </c>
      <c r="BE454" s="198">
        <f>IF(N454="základní",J454,0)</f>
        <v>0</v>
      </c>
      <c r="BF454" s="198">
        <f>IF(N454="snížená",J454,0)</f>
        <v>0</v>
      </c>
      <c r="BG454" s="198">
        <f>IF(N454="zákl. přenesená",J454,0)</f>
        <v>0</v>
      </c>
      <c r="BH454" s="198">
        <f>IF(N454="sníž. přenesená",J454,0)</f>
        <v>0</v>
      </c>
      <c r="BI454" s="198">
        <f>IF(N454="nulová",J454,0)</f>
        <v>0</v>
      </c>
      <c r="BJ454" s="17" t="s">
        <v>85</v>
      </c>
      <c r="BK454" s="198">
        <f>ROUND(I454*H454,2)</f>
        <v>0</v>
      </c>
      <c r="BL454" s="17" t="s">
        <v>242</v>
      </c>
      <c r="BM454" s="197" t="s">
        <v>584</v>
      </c>
    </row>
    <row r="455" spans="1:65" s="12" customFormat="1" ht="25.9" customHeight="1">
      <c r="B455" s="170"/>
      <c r="C455" s="171"/>
      <c r="D455" s="172" t="s">
        <v>79</v>
      </c>
      <c r="E455" s="173" t="s">
        <v>249</v>
      </c>
      <c r="F455" s="173" t="s">
        <v>585</v>
      </c>
      <c r="G455" s="171"/>
      <c r="H455" s="171"/>
      <c r="I455" s="174"/>
      <c r="J455" s="175">
        <f>BK455</f>
        <v>0</v>
      </c>
      <c r="K455" s="171"/>
      <c r="L455" s="176"/>
      <c r="M455" s="177"/>
      <c r="N455" s="178"/>
      <c r="O455" s="178"/>
      <c r="P455" s="179">
        <f>P456</f>
        <v>0</v>
      </c>
      <c r="Q455" s="178"/>
      <c r="R455" s="179">
        <f>R456</f>
        <v>2.9999999999999997E-4</v>
      </c>
      <c r="S455" s="178"/>
      <c r="T455" s="180">
        <f>T456</f>
        <v>0.15</v>
      </c>
      <c r="AR455" s="181" t="s">
        <v>92</v>
      </c>
      <c r="AT455" s="182" t="s">
        <v>79</v>
      </c>
      <c r="AU455" s="182" t="s">
        <v>80</v>
      </c>
      <c r="AY455" s="181" t="s">
        <v>132</v>
      </c>
      <c r="BK455" s="183">
        <f>BK456</f>
        <v>0</v>
      </c>
    </row>
    <row r="456" spans="1:65" s="12" customFormat="1" ht="22.9" customHeight="1">
      <c r="B456" s="170"/>
      <c r="C456" s="171"/>
      <c r="D456" s="172" t="s">
        <v>79</v>
      </c>
      <c r="E456" s="184" t="s">
        <v>586</v>
      </c>
      <c r="F456" s="184" t="s">
        <v>587</v>
      </c>
      <c r="G456" s="171"/>
      <c r="H456" s="171"/>
      <c r="I456" s="174"/>
      <c r="J456" s="185">
        <f>BK456</f>
        <v>0</v>
      </c>
      <c r="K456" s="171"/>
      <c r="L456" s="176"/>
      <c r="M456" s="177"/>
      <c r="N456" s="178"/>
      <c r="O456" s="178"/>
      <c r="P456" s="179">
        <f>P457</f>
        <v>0</v>
      </c>
      <c r="Q456" s="178"/>
      <c r="R456" s="179">
        <f>R457</f>
        <v>2.9999999999999997E-4</v>
      </c>
      <c r="S456" s="178"/>
      <c r="T456" s="180">
        <f>T457</f>
        <v>0.15</v>
      </c>
      <c r="AR456" s="181" t="s">
        <v>92</v>
      </c>
      <c r="AT456" s="182" t="s">
        <v>79</v>
      </c>
      <c r="AU456" s="182" t="s">
        <v>85</v>
      </c>
      <c r="AY456" s="181" t="s">
        <v>132</v>
      </c>
      <c r="BK456" s="183">
        <f>BK457</f>
        <v>0</v>
      </c>
    </row>
    <row r="457" spans="1:65" s="2" customFormat="1" ht="21.75" customHeight="1">
      <c r="A457" s="34"/>
      <c r="B457" s="35"/>
      <c r="C457" s="186" t="s">
        <v>588</v>
      </c>
      <c r="D457" s="186" t="s">
        <v>134</v>
      </c>
      <c r="E457" s="187" t="s">
        <v>589</v>
      </c>
      <c r="F457" s="188" t="s">
        <v>590</v>
      </c>
      <c r="G457" s="189" t="s">
        <v>150</v>
      </c>
      <c r="H457" s="190">
        <v>1</v>
      </c>
      <c r="I457" s="191"/>
      <c r="J457" s="192">
        <f>ROUND(I457*H457,2)</f>
        <v>0</v>
      </c>
      <c r="K457" s="188" t="s">
        <v>1</v>
      </c>
      <c r="L457" s="39"/>
      <c r="M457" s="247" t="s">
        <v>1</v>
      </c>
      <c r="N457" s="248" t="s">
        <v>45</v>
      </c>
      <c r="O457" s="249"/>
      <c r="P457" s="250">
        <f>O457*H457</f>
        <v>0</v>
      </c>
      <c r="Q457" s="250">
        <v>2.9999999999999997E-4</v>
      </c>
      <c r="R457" s="250">
        <f>Q457*H457</f>
        <v>2.9999999999999997E-4</v>
      </c>
      <c r="S457" s="250">
        <v>0.15</v>
      </c>
      <c r="T457" s="251">
        <f>S457*H457</f>
        <v>0.15</v>
      </c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R457" s="197" t="s">
        <v>520</v>
      </c>
      <c r="AT457" s="197" t="s">
        <v>134</v>
      </c>
      <c r="AU457" s="197" t="s">
        <v>89</v>
      </c>
      <c r="AY457" s="17" t="s">
        <v>132</v>
      </c>
      <c r="BE457" s="198">
        <f>IF(N457="základní",J457,0)</f>
        <v>0</v>
      </c>
      <c r="BF457" s="198">
        <f>IF(N457="snížená",J457,0)</f>
        <v>0</v>
      </c>
      <c r="BG457" s="198">
        <f>IF(N457="zákl. přenesená",J457,0)</f>
        <v>0</v>
      </c>
      <c r="BH457" s="198">
        <f>IF(N457="sníž. přenesená",J457,0)</f>
        <v>0</v>
      </c>
      <c r="BI457" s="198">
        <f>IF(N457="nulová",J457,0)</f>
        <v>0</v>
      </c>
      <c r="BJ457" s="17" t="s">
        <v>85</v>
      </c>
      <c r="BK457" s="198">
        <f>ROUND(I457*H457,2)</f>
        <v>0</v>
      </c>
      <c r="BL457" s="17" t="s">
        <v>520</v>
      </c>
      <c r="BM457" s="197" t="s">
        <v>591</v>
      </c>
    </row>
    <row r="458" spans="1:65" s="2" customFormat="1" ht="6.95" customHeight="1">
      <c r="A458" s="34"/>
      <c r="B458" s="54"/>
      <c r="C458" s="55"/>
      <c r="D458" s="55"/>
      <c r="E458" s="55"/>
      <c r="F458" s="55"/>
      <c r="G458" s="55"/>
      <c r="H458" s="55"/>
      <c r="I458" s="55"/>
      <c r="J458" s="55"/>
      <c r="K458" s="55"/>
      <c r="L458" s="39"/>
      <c r="M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</row>
  </sheetData>
  <sheetProtection algorithmName="SHA-512" hashValue="l2Y74MvZRdjDWg20iV+9zln9L8cmq6yTZB6oRrD67cs4mSVSWdKuYeats0u91y85VW0Qfie2EOQQamkWJVpWUA==" saltValue="EdwiZMzksnBsfXX6QnCNNaAhIkGQQCP/M7/8bTzPzYOQ2sPRLFMONvhPPxfWXftdUnYDS/d97RBx2Ezfu1KDmw==" spinCount="100000" sheet="1" objects="1" scenarios="1" formatColumns="0" formatRows="0" autoFilter="0"/>
  <autoFilter ref="C128:K457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rowBreaks count="4" manualBreakCount="4">
    <brk id="185" min="2" max="10" man="1"/>
    <brk id="256" min="2" max="10" man="1"/>
    <brk id="328" min="2" max="10" man="1"/>
    <brk id="394" min="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201"/>
  <sheetViews>
    <sheetView showGridLines="0" zoomScaleNormal="100" workbookViewId="0"/>
  </sheetViews>
  <sheetFormatPr defaultRowHeight="15.7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91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89</v>
      </c>
    </row>
    <row r="4" spans="1:46" s="1" customFormat="1" ht="24.95" customHeight="1">
      <c r="B4" s="20"/>
      <c r="D4" s="110" t="s">
        <v>95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6" t="str">
        <f>'Rekapitulace stavby'!K6</f>
        <v>Odbahnění a oprava nádrže Klapý - revize 04/2023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592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3. 4. 2023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36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55.25" customHeight="1">
      <c r="A27" s="115"/>
      <c r="B27" s="116"/>
      <c r="C27" s="115"/>
      <c r="D27" s="115"/>
      <c r="E27" s="302" t="s">
        <v>98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40</v>
      </c>
      <c r="E30" s="34"/>
      <c r="F30" s="34"/>
      <c r="G30" s="34"/>
      <c r="H30" s="34"/>
      <c r="I30" s="34"/>
      <c r="J30" s="120">
        <f>ROUND(J124,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42</v>
      </c>
      <c r="G32" s="34"/>
      <c r="H32" s="34"/>
      <c r="I32" s="121" t="s">
        <v>41</v>
      </c>
      <c r="J32" s="121" t="s">
        <v>43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44</v>
      </c>
      <c r="E33" s="112" t="s">
        <v>45</v>
      </c>
      <c r="F33" s="123">
        <f>ROUND((SUM(BE124:BE200)),  2)</f>
        <v>0</v>
      </c>
      <c r="G33" s="34"/>
      <c r="H33" s="34"/>
      <c r="I33" s="124">
        <v>0.21</v>
      </c>
      <c r="J33" s="123">
        <f>ROUND(((SUM(BE124:BE200))*I33),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46</v>
      </c>
      <c r="F34" s="123">
        <f>ROUND((SUM(BF124:BF200)),  2)</f>
        <v>0</v>
      </c>
      <c r="G34" s="34"/>
      <c r="H34" s="34"/>
      <c r="I34" s="124">
        <v>0.15</v>
      </c>
      <c r="J34" s="123">
        <f>ROUND(((SUM(BF124:BF200))*I34),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47</v>
      </c>
      <c r="F35" s="123">
        <f>ROUND((SUM(BG124:BG200)),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48</v>
      </c>
      <c r="F36" s="123">
        <f>ROUND((SUM(BH124:BH200)),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49</v>
      </c>
      <c r="F37" s="123">
        <f>ROUND((SUM(BI124:BI200)),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50</v>
      </c>
      <c r="E39" s="127"/>
      <c r="F39" s="127"/>
      <c r="G39" s="128" t="s">
        <v>51</v>
      </c>
      <c r="H39" s="129" t="s">
        <v>52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53</v>
      </c>
      <c r="E50" s="133"/>
      <c r="F50" s="133"/>
      <c r="G50" s="132" t="s">
        <v>54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55</v>
      </c>
      <c r="E61" s="135"/>
      <c r="F61" s="136" t="s">
        <v>56</v>
      </c>
      <c r="G61" s="134" t="s">
        <v>55</v>
      </c>
      <c r="H61" s="135"/>
      <c r="I61" s="135"/>
      <c r="J61" s="137" t="s">
        <v>56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57</v>
      </c>
      <c r="E65" s="138"/>
      <c r="F65" s="138"/>
      <c r="G65" s="132" t="s">
        <v>58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55</v>
      </c>
      <c r="E76" s="135"/>
      <c r="F76" s="136" t="s">
        <v>56</v>
      </c>
      <c r="G76" s="134" t="s">
        <v>55</v>
      </c>
      <c r="H76" s="135"/>
      <c r="I76" s="135"/>
      <c r="J76" s="137" t="s">
        <v>56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3" t="str">
        <f>E7</f>
        <v>Odbahnění a oprava nádrže Klapý - revize 04/2023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4" t="str">
        <f>E9</f>
        <v>2 - Dešťová kanalizace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Klapý</v>
      </c>
      <c r="G89" s="36"/>
      <c r="H89" s="36"/>
      <c r="I89" s="29" t="s">
        <v>22</v>
      </c>
      <c r="J89" s="66" t="str">
        <f>IF(J12="","",J12)</f>
        <v>3. 4. 2023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Obec Klapý</v>
      </c>
      <c r="G91" s="36"/>
      <c r="H91" s="36"/>
      <c r="I91" s="29" t="s">
        <v>31</v>
      </c>
      <c r="J91" s="32" t="str">
        <f>E21</f>
        <v>Ing. Michal Jeřábek – INDORS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Ing. Petr Jarkovský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J124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103</v>
      </c>
    </row>
    <row r="97" spans="1:31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J125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105</v>
      </c>
      <c r="E98" s="156"/>
      <c r="F98" s="156"/>
      <c r="G98" s="156"/>
      <c r="H98" s="156"/>
      <c r="I98" s="156"/>
      <c r="J98" s="157">
        <f>J126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108</v>
      </c>
      <c r="E99" s="156"/>
      <c r="F99" s="156"/>
      <c r="G99" s="156"/>
      <c r="H99" s="156"/>
      <c r="I99" s="156"/>
      <c r="J99" s="157">
        <f>J156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593</v>
      </c>
      <c r="E100" s="156"/>
      <c r="F100" s="156"/>
      <c r="G100" s="156"/>
      <c r="H100" s="156"/>
      <c r="I100" s="156"/>
      <c r="J100" s="157">
        <f>J165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594</v>
      </c>
      <c r="E101" s="156"/>
      <c r="F101" s="156"/>
      <c r="G101" s="156"/>
      <c r="H101" s="156"/>
      <c r="I101" s="156"/>
      <c r="J101" s="157">
        <f>J176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109</v>
      </c>
      <c r="E102" s="156"/>
      <c r="F102" s="156"/>
      <c r="G102" s="156"/>
      <c r="H102" s="156"/>
      <c r="I102" s="156"/>
      <c r="J102" s="157">
        <f>J184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110</v>
      </c>
      <c r="E103" s="156"/>
      <c r="F103" s="156"/>
      <c r="G103" s="156"/>
      <c r="H103" s="156"/>
      <c r="I103" s="156"/>
      <c r="J103" s="157">
        <f>J189</f>
        <v>0</v>
      </c>
      <c r="K103" s="154"/>
      <c r="L103" s="158"/>
    </row>
    <row r="104" spans="1:31" s="10" customFormat="1" ht="19.899999999999999" customHeight="1">
      <c r="B104" s="153"/>
      <c r="C104" s="154"/>
      <c r="D104" s="155" t="s">
        <v>111</v>
      </c>
      <c r="E104" s="156"/>
      <c r="F104" s="156"/>
      <c r="G104" s="156"/>
      <c r="H104" s="156"/>
      <c r="I104" s="156"/>
      <c r="J104" s="157">
        <f>J199</f>
        <v>0</v>
      </c>
      <c r="K104" s="154"/>
      <c r="L104" s="158"/>
    </row>
    <row r="105" spans="1:31" s="2" customFormat="1" ht="21.75" customHeight="1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54"/>
      <c r="C106" s="55"/>
      <c r="D106" s="55"/>
      <c r="E106" s="55"/>
      <c r="F106" s="55"/>
      <c r="G106" s="55"/>
      <c r="H106" s="55"/>
      <c r="I106" s="55"/>
      <c r="J106" s="55"/>
      <c r="K106" s="55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pans="1:31" s="2" customFormat="1" ht="6.95" customHeight="1">
      <c r="A110" s="34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24.95" customHeight="1">
      <c r="A111" s="34"/>
      <c r="B111" s="35"/>
      <c r="C111" s="23" t="s">
        <v>117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16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303" t="str">
        <f>E7</f>
        <v>Odbahnění a oprava nádrže Klapý - revize 04/2023</v>
      </c>
      <c r="F114" s="304"/>
      <c r="G114" s="304"/>
      <c r="H114" s="304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96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6.5" customHeight="1">
      <c r="A116" s="34"/>
      <c r="B116" s="35"/>
      <c r="C116" s="36"/>
      <c r="D116" s="36"/>
      <c r="E116" s="274" t="str">
        <f>E9</f>
        <v>2 - Dešťová kanalizace</v>
      </c>
      <c r="F116" s="305"/>
      <c r="G116" s="305"/>
      <c r="H116" s="305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2" customHeight="1">
      <c r="A118" s="34"/>
      <c r="B118" s="35"/>
      <c r="C118" s="29" t="s">
        <v>20</v>
      </c>
      <c r="D118" s="36"/>
      <c r="E118" s="36"/>
      <c r="F118" s="27" t="str">
        <f>F12</f>
        <v>Klapý</v>
      </c>
      <c r="G118" s="36"/>
      <c r="H118" s="36"/>
      <c r="I118" s="29" t="s">
        <v>22</v>
      </c>
      <c r="J118" s="66" t="str">
        <f>IF(J12="","",J12)</f>
        <v>3. 4. 2023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6.9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25.7" customHeight="1">
      <c r="A120" s="34"/>
      <c r="B120" s="35"/>
      <c r="C120" s="29" t="s">
        <v>24</v>
      </c>
      <c r="D120" s="36"/>
      <c r="E120" s="36"/>
      <c r="F120" s="27" t="str">
        <f>E15</f>
        <v>Obec Klapý</v>
      </c>
      <c r="G120" s="36"/>
      <c r="H120" s="36"/>
      <c r="I120" s="29" t="s">
        <v>31</v>
      </c>
      <c r="J120" s="32" t="str">
        <f>E21</f>
        <v>Ing. Michal Jeřábek – INDORS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5.2" customHeight="1">
      <c r="A121" s="34"/>
      <c r="B121" s="35"/>
      <c r="C121" s="29" t="s">
        <v>29</v>
      </c>
      <c r="D121" s="36"/>
      <c r="E121" s="36"/>
      <c r="F121" s="27" t="str">
        <f>IF(E18="","",E18)</f>
        <v>Vyplň údaj</v>
      </c>
      <c r="G121" s="36"/>
      <c r="H121" s="36"/>
      <c r="I121" s="29" t="s">
        <v>35</v>
      </c>
      <c r="J121" s="32" t="str">
        <f>E24</f>
        <v>Ing. Petr Jarkovský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2" customFormat="1" ht="10.3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5" s="11" customFormat="1" ht="29.25" customHeight="1">
      <c r="A123" s="159"/>
      <c r="B123" s="160"/>
      <c r="C123" s="161" t="s">
        <v>118</v>
      </c>
      <c r="D123" s="162" t="s">
        <v>65</v>
      </c>
      <c r="E123" s="162" t="s">
        <v>61</v>
      </c>
      <c r="F123" s="162" t="s">
        <v>62</v>
      </c>
      <c r="G123" s="162" t="s">
        <v>119</v>
      </c>
      <c r="H123" s="162" t="s">
        <v>120</v>
      </c>
      <c r="I123" s="162" t="s">
        <v>121</v>
      </c>
      <c r="J123" s="162" t="s">
        <v>101</v>
      </c>
      <c r="K123" s="163" t="s">
        <v>122</v>
      </c>
      <c r="L123" s="164"/>
      <c r="M123" s="75" t="s">
        <v>1</v>
      </c>
      <c r="N123" s="76" t="s">
        <v>44</v>
      </c>
      <c r="O123" s="76" t="s">
        <v>123</v>
      </c>
      <c r="P123" s="76" t="s">
        <v>124</v>
      </c>
      <c r="Q123" s="76" t="s">
        <v>125</v>
      </c>
      <c r="R123" s="76" t="s">
        <v>126</v>
      </c>
      <c r="S123" s="76" t="s">
        <v>127</v>
      </c>
      <c r="T123" s="77" t="s">
        <v>128</v>
      </c>
      <c r="U123" s="159"/>
      <c r="V123" s="159"/>
      <c r="W123" s="159"/>
      <c r="X123" s="159"/>
      <c r="Y123" s="159"/>
      <c r="Z123" s="159"/>
      <c r="AA123" s="159"/>
      <c r="AB123" s="159"/>
      <c r="AC123" s="159"/>
      <c r="AD123" s="159"/>
      <c r="AE123" s="159"/>
    </row>
    <row r="124" spans="1:65" s="2" customFormat="1" ht="22.9" customHeight="1">
      <c r="A124" s="34"/>
      <c r="B124" s="35"/>
      <c r="C124" s="82" t="s">
        <v>129</v>
      </c>
      <c r="D124" s="36"/>
      <c r="E124" s="36"/>
      <c r="F124" s="36"/>
      <c r="G124" s="36"/>
      <c r="H124" s="36"/>
      <c r="I124" s="36"/>
      <c r="J124" s="165">
        <f>BK124</f>
        <v>0</v>
      </c>
      <c r="K124" s="36"/>
      <c r="L124" s="39"/>
      <c r="M124" s="78"/>
      <c r="N124" s="166"/>
      <c r="O124" s="79"/>
      <c r="P124" s="167">
        <f>P125</f>
        <v>0</v>
      </c>
      <c r="Q124" s="79"/>
      <c r="R124" s="167">
        <f>R125</f>
        <v>24.125423150000003</v>
      </c>
      <c r="S124" s="79"/>
      <c r="T124" s="168">
        <f>T125</f>
        <v>14.715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79</v>
      </c>
      <c r="AU124" s="17" t="s">
        <v>103</v>
      </c>
      <c r="BK124" s="169">
        <f>BK125</f>
        <v>0</v>
      </c>
    </row>
    <row r="125" spans="1:65" s="12" customFormat="1" ht="25.9" customHeight="1">
      <c r="B125" s="170"/>
      <c r="C125" s="171"/>
      <c r="D125" s="172" t="s">
        <v>79</v>
      </c>
      <c r="E125" s="173" t="s">
        <v>130</v>
      </c>
      <c r="F125" s="173" t="s">
        <v>131</v>
      </c>
      <c r="G125" s="171"/>
      <c r="H125" s="171"/>
      <c r="I125" s="174"/>
      <c r="J125" s="175">
        <f>BK125</f>
        <v>0</v>
      </c>
      <c r="K125" s="171"/>
      <c r="L125" s="176"/>
      <c r="M125" s="177"/>
      <c r="N125" s="178"/>
      <c r="O125" s="178"/>
      <c r="P125" s="179">
        <f>P126+P156+P165+P176+P184+P189+P199</f>
        <v>0</v>
      </c>
      <c r="Q125" s="178"/>
      <c r="R125" s="179">
        <f>R126+R156+R165+R176+R184+R189+R199</f>
        <v>24.125423150000003</v>
      </c>
      <c r="S125" s="178"/>
      <c r="T125" s="180">
        <f>T126+T156+T165+T176+T184+T189+T199</f>
        <v>14.715</v>
      </c>
      <c r="AR125" s="181" t="s">
        <v>85</v>
      </c>
      <c r="AT125" s="182" t="s">
        <v>79</v>
      </c>
      <c r="AU125" s="182" t="s">
        <v>80</v>
      </c>
      <c r="AY125" s="181" t="s">
        <v>132</v>
      </c>
      <c r="BK125" s="183">
        <f>BK126+BK156+BK165+BK176+BK184+BK189+BK199</f>
        <v>0</v>
      </c>
    </row>
    <row r="126" spans="1:65" s="12" customFormat="1" ht="22.9" customHeight="1">
      <c r="B126" s="170"/>
      <c r="C126" s="171"/>
      <c r="D126" s="172" t="s">
        <v>79</v>
      </c>
      <c r="E126" s="184" t="s">
        <v>85</v>
      </c>
      <c r="F126" s="184" t="s">
        <v>133</v>
      </c>
      <c r="G126" s="171"/>
      <c r="H126" s="171"/>
      <c r="I126" s="174"/>
      <c r="J126" s="185">
        <f>BK126</f>
        <v>0</v>
      </c>
      <c r="K126" s="171"/>
      <c r="L126" s="176"/>
      <c r="M126" s="177"/>
      <c r="N126" s="178"/>
      <c r="O126" s="178"/>
      <c r="P126" s="179">
        <f>SUM(P127:P155)</f>
        <v>0</v>
      </c>
      <c r="Q126" s="178"/>
      <c r="R126" s="179">
        <f>SUM(R127:R155)</f>
        <v>22.62</v>
      </c>
      <c r="S126" s="178"/>
      <c r="T126" s="180">
        <f>SUM(T127:T155)</f>
        <v>14.715</v>
      </c>
      <c r="AR126" s="181" t="s">
        <v>85</v>
      </c>
      <c r="AT126" s="182" t="s">
        <v>79</v>
      </c>
      <c r="AU126" s="182" t="s">
        <v>85</v>
      </c>
      <c r="AY126" s="181" t="s">
        <v>132</v>
      </c>
      <c r="BK126" s="183">
        <f>SUM(BK127:BK155)</f>
        <v>0</v>
      </c>
    </row>
    <row r="127" spans="1:65" s="2" customFormat="1" ht="24.2" customHeight="1">
      <c r="A127" s="34"/>
      <c r="B127" s="35"/>
      <c r="C127" s="186" t="s">
        <v>85</v>
      </c>
      <c r="D127" s="186" t="s">
        <v>134</v>
      </c>
      <c r="E127" s="187" t="s">
        <v>595</v>
      </c>
      <c r="F127" s="188" t="s">
        <v>596</v>
      </c>
      <c r="G127" s="189" t="s">
        <v>137</v>
      </c>
      <c r="H127" s="190">
        <v>27</v>
      </c>
      <c r="I127" s="191"/>
      <c r="J127" s="192">
        <f>ROUND(I127*H127,2)</f>
        <v>0</v>
      </c>
      <c r="K127" s="188" t="s">
        <v>138</v>
      </c>
      <c r="L127" s="39"/>
      <c r="M127" s="193" t="s">
        <v>1</v>
      </c>
      <c r="N127" s="194" t="s">
        <v>45</v>
      </c>
      <c r="O127" s="71"/>
      <c r="P127" s="195">
        <f>O127*H127</f>
        <v>0</v>
      </c>
      <c r="Q127" s="195">
        <v>0</v>
      </c>
      <c r="R127" s="195">
        <f>Q127*H127</f>
        <v>0</v>
      </c>
      <c r="S127" s="195">
        <v>0.32500000000000001</v>
      </c>
      <c r="T127" s="196">
        <f>S127*H127</f>
        <v>8.7750000000000004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139</v>
      </c>
      <c r="AT127" s="197" t="s">
        <v>134</v>
      </c>
      <c r="AU127" s="197" t="s">
        <v>89</v>
      </c>
      <c r="AY127" s="17" t="s">
        <v>132</v>
      </c>
      <c r="BE127" s="198">
        <f>IF(N127="základní",J127,0)</f>
        <v>0</v>
      </c>
      <c r="BF127" s="198">
        <f>IF(N127="snížená",J127,0)</f>
        <v>0</v>
      </c>
      <c r="BG127" s="198">
        <f>IF(N127="zákl. přenesená",J127,0)</f>
        <v>0</v>
      </c>
      <c r="BH127" s="198">
        <f>IF(N127="sníž. přenesená",J127,0)</f>
        <v>0</v>
      </c>
      <c r="BI127" s="198">
        <f>IF(N127="nulová",J127,0)</f>
        <v>0</v>
      </c>
      <c r="BJ127" s="17" t="s">
        <v>85</v>
      </c>
      <c r="BK127" s="198">
        <f>ROUND(I127*H127,2)</f>
        <v>0</v>
      </c>
      <c r="BL127" s="17" t="s">
        <v>139</v>
      </c>
      <c r="BM127" s="197" t="s">
        <v>597</v>
      </c>
    </row>
    <row r="128" spans="1:65" s="13" customFormat="1" ht="11.25">
      <c r="B128" s="199"/>
      <c r="C128" s="200"/>
      <c r="D128" s="201" t="s">
        <v>141</v>
      </c>
      <c r="E128" s="202" t="s">
        <v>1</v>
      </c>
      <c r="F128" s="203" t="s">
        <v>598</v>
      </c>
      <c r="G128" s="200"/>
      <c r="H128" s="204">
        <v>6</v>
      </c>
      <c r="I128" s="205"/>
      <c r="J128" s="200"/>
      <c r="K128" s="200"/>
      <c r="L128" s="206"/>
      <c r="M128" s="207"/>
      <c r="N128" s="208"/>
      <c r="O128" s="208"/>
      <c r="P128" s="208"/>
      <c r="Q128" s="208"/>
      <c r="R128" s="208"/>
      <c r="S128" s="208"/>
      <c r="T128" s="209"/>
      <c r="AT128" s="210" t="s">
        <v>141</v>
      </c>
      <c r="AU128" s="210" t="s">
        <v>89</v>
      </c>
      <c r="AV128" s="13" t="s">
        <v>89</v>
      </c>
      <c r="AW128" s="13" t="s">
        <v>34</v>
      </c>
      <c r="AX128" s="13" t="s">
        <v>80</v>
      </c>
      <c r="AY128" s="210" t="s">
        <v>132</v>
      </c>
    </row>
    <row r="129" spans="1:65" s="13" customFormat="1" ht="11.25">
      <c r="B129" s="199"/>
      <c r="C129" s="200"/>
      <c r="D129" s="201" t="s">
        <v>141</v>
      </c>
      <c r="E129" s="202" t="s">
        <v>1</v>
      </c>
      <c r="F129" s="203" t="s">
        <v>599</v>
      </c>
      <c r="G129" s="200"/>
      <c r="H129" s="204">
        <v>21</v>
      </c>
      <c r="I129" s="205"/>
      <c r="J129" s="200"/>
      <c r="K129" s="200"/>
      <c r="L129" s="206"/>
      <c r="M129" s="207"/>
      <c r="N129" s="208"/>
      <c r="O129" s="208"/>
      <c r="P129" s="208"/>
      <c r="Q129" s="208"/>
      <c r="R129" s="208"/>
      <c r="S129" s="208"/>
      <c r="T129" s="209"/>
      <c r="AT129" s="210" t="s">
        <v>141</v>
      </c>
      <c r="AU129" s="210" t="s">
        <v>89</v>
      </c>
      <c r="AV129" s="13" t="s">
        <v>89</v>
      </c>
      <c r="AW129" s="13" t="s">
        <v>34</v>
      </c>
      <c r="AX129" s="13" t="s">
        <v>80</v>
      </c>
      <c r="AY129" s="210" t="s">
        <v>132</v>
      </c>
    </row>
    <row r="130" spans="1:65" s="14" customFormat="1" ht="11.25">
      <c r="B130" s="211"/>
      <c r="C130" s="212"/>
      <c r="D130" s="201" t="s">
        <v>141</v>
      </c>
      <c r="E130" s="213" t="s">
        <v>1</v>
      </c>
      <c r="F130" s="214" t="s">
        <v>143</v>
      </c>
      <c r="G130" s="212"/>
      <c r="H130" s="215">
        <v>27</v>
      </c>
      <c r="I130" s="216"/>
      <c r="J130" s="212"/>
      <c r="K130" s="212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141</v>
      </c>
      <c r="AU130" s="221" t="s">
        <v>89</v>
      </c>
      <c r="AV130" s="14" t="s">
        <v>139</v>
      </c>
      <c r="AW130" s="14" t="s">
        <v>34</v>
      </c>
      <c r="AX130" s="14" t="s">
        <v>85</v>
      </c>
      <c r="AY130" s="221" t="s">
        <v>132</v>
      </c>
    </row>
    <row r="131" spans="1:65" s="2" customFormat="1" ht="24.2" customHeight="1">
      <c r="A131" s="34"/>
      <c r="B131" s="35"/>
      <c r="C131" s="186" t="s">
        <v>89</v>
      </c>
      <c r="D131" s="186" t="s">
        <v>134</v>
      </c>
      <c r="E131" s="187" t="s">
        <v>600</v>
      </c>
      <c r="F131" s="188" t="s">
        <v>601</v>
      </c>
      <c r="G131" s="189" t="s">
        <v>137</v>
      </c>
      <c r="H131" s="190">
        <v>27</v>
      </c>
      <c r="I131" s="191"/>
      <c r="J131" s="192">
        <f>ROUND(I131*H131,2)</f>
        <v>0</v>
      </c>
      <c r="K131" s="188" t="s">
        <v>138</v>
      </c>
      <c r="L131" s="39"/>
      <c r="M131" s="193" t="s">
        <v>1</v>
      </c>
      <c r="N131" s="194" t="s">
        <v>45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0.22</v>
      </c>
      <c r="T131" s="196">
        <f>S131*H131</f>
        <v>5.94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139</v>
      </c>
      <c r="AT131" s="197" t="s">
        <v>134</v>
      </c>
      <c r="AU131" s="197" t="s">
        <v>89</v>
      </c>
      <c r="AY131" s="17" t="s">
        <v>132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85</v>
      </c>
      <c r="BK131" s="198">
        <f>ROUND(I131*H131,2)</f>
        <v>0</v>
      </c>
      <c r="BL131" s="17" t="s">
        <v>139</v>
      </c>
      <c r="BM131" s="197" t="s">
        <v>602</v>
      </c>
    </row>
    <row r="132" spans="1:65" s="13" customFormat="1" ht="11.25">
      <c r="B132" s="199"/>
      <c r="C132" s="200"/>
      <c r="D132" s="201" t="s">
        <v>141</v>
      </c>
      <c r="E132" s="202" t="s">
        <v>1</v>
      </c>
      <c r="F132" s="203" t="s">
        <v>598</v>
      </c>
      <c r="G132" s="200"/>
      <c r="H132" s="204">
        <v>6</v>
      </c>
      <c r="I132" s="205"/>
      <c r="J132" s="200"/>
      <c r="K132" s="200"/>
      <c r="L132" s="206"/>
      <c r="M132" s="207"/>
      <c r="N132" s="208"/>
      <c r="O132" s="208"/>
      <c r="P132" s="208"/>
      <c r="Q132" s="208"/>
      <c r="R132" s="208"/>
      <c r="S132" s="208"/>
      <c r="T132" s="209"/>
      <c r="AT132" s="210" t="s">
        <v>141</v>
      </c>
      <c r="AU132" s="210" t="s">
        <v>89</v>
      </c>
      <c r="AV132" s="13" t="s">
        <v>89</v>
      </c>
      <c r="AW132" s="13" t="s">
        <v>34</v>
      </c>
      <c r="AX132" s="13" t="s">
        <v>80</v>
      </c>
      <c r="AY132" s="210" t="s">
        <v>132</v>
      </c>
    </row>
    <row r="133" spans="1:65" s="13" customFormat="1" ht="11.25">
      <c r="B133" s="199"/>
      <c r="C133" s="200"/>
      <c r="D133" s="201" t="s">
        <v>141</v>
      </c>
      <c r="E133" s="202" t="s">
        <v>1</v>
      </c>
      <c r="F133" s="203" t="s">
        <v>599</v>
      </c>
      <c r="G133" s="200"/>
      <c r="H133" s="204">
        <v>21</v>
      </c>
      <c r="I133" s="205"/>
      <c r="J133" s="200"/>
      <c r="K133" s="200"/>
      <c r="L133" s="206"/>
      <c r="M133" s="207"/>
      <c r="N133" s="208"/>
      <c r="O133" s="208"/>
      <c r="P133" s="208"/>
      <c r="Q133" s="208"/>
      <c r="R133" s="208"/>
      <c r="S133" s="208"/>
      <c r="T133" s="209"/>
      <c r="AT133" s="210" t="s">
        <v>141</v>
      </c>
      <c r="AU133" s="210" t="s">
        <v>89</v>
      </c>
      <c r="AV133" s="13" t="s">
        <v>89</v>
      </c>
      <c r="AW133" s="13" t="s">
        <v>34</v>
      </c>
      <c r="AX133" s="13" t="s">
        <v>80</v>
      </c>
      <c r="AY133" s="210" t="s">
        <v>132</v>
      </c>
    </row>
    <row r="134" spans="1:65" s="14" customFormat="1" ht="11.25">
      <c r="B134" s="211"/>
      <c r="C134" s="212"/>
      <c r="D134" s="201" t="s">
        <v>141</v>
      </c>
      <c r="E134" s="213" t="s">
        <v>1</v>
      </c>
      <c r="F134" s="214" t="s">
        <v>143</v>
      </c>
      <c r="G134" s="212"/>
      <c r="H134" s="215">
        <v>27</v>
      </c>
      <c r="I134" s="216"/>
      <c r="J134" s="212"/>
      <c r="K134" s="212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141</v>
      </c>
      <c r="AU134" s="221" t="s">
        <v>89</v>
      </c>
      <c r="AV134" s="14" t="s">
        <v>139</v>
      </c>
      <c r="AW134" s="14" t="s">
        <v>34</v>
      </c>
      <c r="AX134" s="14" t="s">
        <v>85</v>
      </c>
      <c r="AY134" s="221" t="s">
        <v>132</v>
      </c>
    </row>
    <row r="135" spans="1:65" s="2" customFormat="1" ht="33" customHeight="1">
      <c r="A135" s="34"/>
      <c r="B135" s="35"/>
      <c r="C135" s="186" t="s">
        <v>92</v>
      </c>
      <c r="D135" s="186" t="s">
        <v>134</v>
      </c>
      <c r="E135" s="187" t="s">
        <v>603</v>
      </c>
      <c r="F135" s="188" t="s">
        <v>604</v>
      </c>
      <c r="G135" s="189" t="s">
        <v>164</v>
      </c>
      <c r="H135" s="190">
        <v>28.08</v>
      </c>
      <c r="I135" s="191"/>
      <c r="J135" s="192">
        <f>ROUND(I135*H135,2)</f>
        <v>0</v>
      </c>
      <c r="K135" s="188" t="s">
        <v>138</v>
      </c>
      <c r="L135" s="39"/>
      <c r="M135" s="193" t="s">
        <v>1</v>
      </c>
      <c r="N135" s="194" t="s">
        <v>45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139</v>
      </c>
      <c r="AT135" s="197" t="s">
        <v>134</v>
      </c>
      <c r="AU135" s="197" t="s">
        <v>89</v>
      </c>
      <c r="AY135" s="17" t="s">
        <v>132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85</v>
      </c>
      <c r="BK135" s="198">
        <f>ROUND(I135*H135,2)</f>
        <v>0</v>
      </c>
      <c r="BL135" s="17" t="s">
        <v>139</v>
      </c>
      <c r="BM135" s="197" t="s">
        <v>605</v>
      </c>
    </row>
    <row r="136" spans="1:65" s="13" customFormat="1" ht="11.25">
      <c r="B136" s="199"/>
      <c r="C136" s="200"/>
      <c r="D136" s="201" t="s">
        <v>141</v>
      </c>
      <c r="E136" s="202" t="s">
        <v>1</v>
      </c>
      <c r="F136" s="203" t="s">
        <v>606</v>
      </c>
      <c r="G136" s="200"/>
      <c r="H136" s="204">
        <v>4.32</v>
      </c>
      <c r="I136" s="205"/>
      <c r="J136" s="200"/>
      <c r="K136" s="200"/>
      <c r="L136" s="206"/>
      <c r="M136" s="207"/>
      <c r="N136" s="208"/>
      <c r="O136" s="208"/>
      <c r="P136" s="208"/>
      <c r="Q136" s="208"/>
      <c r="R136" s="208"/>
      <c r="S136" s="208"/>
      <c r="T136" s="209"/>
      <c r="AT136" s="210" t="s">
        <v>141</v>
      </c>
      <c r="AU136" s="210" t="s">
        <v>89</v>
      </c>
      <c r="AV136" s="13" t="s">
        <v>89</v>
      </c>
      <c r="AW136" s="13" t="s">
        <v>34</v>
      </c>
      <c r="AX136" s="13" t="s">
        <v>80</v>
      </c>
      <c r="AY136" s="210" t="s">
        <v>132</v>
      </c>
    </row>
    <row r="137" spans="1:65" s="13" customFormat="1" ht="11.25">
      <c r="B137" s="199"/>
      <c r="C137" s="200"/>
      <c r="D137" s="201" t="s">
        <v>141</v>
      </c>
      <c r="E137" s="202" t="s">
        <v>1</v>
      </c>
      <c r="F137" s="203" t="s">
        <v>607</v>
      </c>
      <c r="G137" s="200"/>
      <c r="H137" s="204">
        <v>15.12</v>
      </c>
      <c r="I137" s="205"/>
      <c r="J137" s="200"/>
      <c r="K137" s="200"/>
      <c r="L137" s="206"/>
      <c r="M137" s="207"/>
      <c r="N137" s="208"/>
      <c r="O137" s="208"/>
      <c r="P137" s="208"/>
      <c r="Q137" s="208"/>
      <c r="R137" s="208"/>
      <c r="S137" s="208"/>
      <c r="T137" s="209"/>
      <c r="AT137" s="210" t="s">
        <v>141</v>
      </c>
      <c r="AU137" s="210" t="s">
        <v>89</v>
      </c>
      <c r="AV137" s="13" t="s">
        <v>89</v>
      </c>
      <c r="AW137" s="13" t="s">
        <v>34</v>
      </c>
      <c r="AX137" s="13" t="s">
        <v>80</v>
      </c>
      <c r="AY137" s="210" t="s">
        <v>132</v>
      </c>
    </row>
    <row r="138" spans="1:65" s="13" customFormat="1" ht="11.25">
      <c r="B138" s="199"/>
      <c r="C138" s="200"/>
      <c r="D138" s="201" t="s">
        <v>141</v>
      </c>
      <c r="E138" s="202" t="s">
        <v>1</v>
      </c>
      <c r="F138" s="203" t="s">
        <v>608</v>
      </c>
      <c r="G138" s="200"/>
      <c r="H138" s="204">
        <v>8.64</v>
      </c>
      <c r="I138" s="205"/>
      <c r="J138" s="200"/>
      <c r="K138" s="200"/>
      <c r="L138" s="206"/>
      <c r="M138" s="207"/>
      <c r="N138" s="208"/>
      <c r="O138" s="208"/>
      <c r="P138" s="208"/>
      <c r="Q138" s="208"/>
      <c r="R138" s="208"/>
      <c r="S138" s="208"/>
      <c r="T138" s="209"/>
      <c r="AT138" s="210" t="s">
        <v>141</v>
      </c>
      <c r="AU138" s="210" t="s">
        <v>89</v>
      </c>
      <c r="AV138" s="13" t="s">
        <v>89</v>
      </c>
      <c r="AW138" s="13" t="s">
        <v>34</v>
      </c>
      <c r="AX138" s="13" t="s">
        <v>80</v>
      </c>
      <c r="AY138" s="210" t="s">
        <v>132</v>
      </c>
    </row>
    <row r="139" spans="1:65" s="14" customFormat="1" ht="11.25">
      <c r="B139" s="211"/>
      <c r="C139" s="212"/>
      <c r="D139" s="201" t="s">
        <v>141</v>
      </c>
      <c r="E139" s="213" t="s">
        <v>1</v>
      </c>
      <c r="F139" s="214" t="s">
        <v>143</v>
      </c>
      <c r="G139" s="212"/>
      <c r="H139" s="215">
        <v>28.08</v>
      </c>
      <c r="I139" s="216"/>
      <c r="J139" s="212"/>
      <c r="K139" s="212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141</v>
      </c>
      <c r="AU139" s="221" t="s">
        <v>89</v>
      </c>
      <c r="AV139" s="14" t="s">
        <v>139</v>
      </c>
      <c r="AW139" s="14" t="s">
        <v>34</v>
      </c>
      <c r="AX139" s="14" t="s">
        <v>85</v>
      </c>
      <c r="AY139" s="221" t="s">
        <v>132</v>
      </c>
    </row>
    <row r="140" spans="1:65" s="2" customFormat="1" ht="37.9" customHeight="1">
      <c r="A140" s="34"/>
      <c r="B140" s="35"/>
      <c r="C140" s="186" t="s">
        <v>139</v>
      </c>
      <c r="D140" s="186" t="s">
        <v>134</v>
      </c>
      <c r="E140" s="187" t="s">
        <v>218</v>
      </c>
      <c r="F140" s="188" t="s">
        <v>219</v>
      </c>
      <c r="G140" s="189" t="s">
        <v>164</v>
      </c>
      <c r="H140" s="190">
        <v>13.65</v>
      </c>
      <c r="I140" s="191"/>
      <c r="J140" s="192">
        <f>ROUND(I140*H140,2)</f>
        <v>0</v>
      </c>
      <c r="K140" s="188" t="s">
        <v>138</v>
      </c>
      <c r="L140" s="39"/>
      <c r="M140" s="193" t="s">
        <v>1</v>
      </c>
      <c r="N140" s="194" t="s">
        <v>45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139</v>
      </c>
      <c r="AT140" s="197" t="s">
        <v>134</v>
      </c>
      <c r="AU140" s="197" t="s">
        <v>89</v>
      </c>
      <c r="AY140" s="17" t="s">
        <v>132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85</v>
      </c>
      <c r="BK140" s="198">
        <f>ROUND(I140*H140,2)</f>
        <v>0</v>
      </c>
      <c r="BL140" s="17" t="s">
        <v>139</v>
      </c>
      <c r="BM140" s="197" t="s">
        <v>609</v>
      </c>
    </row>
    <row r="141" spans="1:65" s="13" customFormat="1" ht="11.25">
      <c r="B141" s="199"/>
      <c r="C141" s="200"/>
      <c r="D141" s="201" t="s">
        <v>141</v>
      </c>
      <c r="E141" s="202" t="s">
        <v>1</v>
      </c>
      <c r="F141" s="203" t="s">
        <v>610</v>
      </c>
      <c r="G141" s="200"/>
      <c r="H141" s="204">
        <v>13.65</v>
      </c>
      <c r="I141" s="205"/>
      <c r="J141" s="200"/>
      <c r="K141" s="200"/>
      <c r="L141" s="206"/>
      <c r="M141" s="207"/>
      <c r="N141" s="208"/>
      <c r="O141" s="208"/>
      <c r="P141" s="208"/>
      <c r="Q141" s="208"/>
      <c r="R141" s="208"/>
      <c r="S141" s="208"/>
      <c r="T141" s="209"/>
      <c r="AT141" s="210" t="s">
        <v>141</v>
      </c>
      <c r="AU141" s="210" t="s">
        <v>89</v>
      </c>
      <c r="AV141" s="13" t="s">
        <v>89</v>
      </c>
      <c r="AW141" s="13" t="s">
        <v>34</v>
      </c>
      <c r="AX141" s="13" t="s">
        <v>80</v>
      </c>
      <c r="AY141" s="210" t="s">
        <v>132</v>
      </c>
    </row>
    <row r="142" spans="1:65" s="14" customFormat="1" ht="11.25">
      <c r="B142" s="211"/>
      <c r="C142" s="212"/>
      <c r="D142" s="201" t="s">
        <v>141</v>
      </c>
      <c r="E142" s="213" t="s">
        <v>1</v>
      </c>
      <c r="F142" s="214" t="s">
        <v>143</v>
      </c>
      <c r="G142" s="212"/>
      <c r="H142" s="215">
        <v>13.65</v>
      </c>
      <c r="I142" s="216"/>
      <c r="J142" s="212"/>
      <c r="K142" s="212"/>
      <c r="L142" s="217"/>
      <c r="M142" s="218"/>
      <c r="N142" s="219"/>
      <c r="O142" s="219"/>
      <c r="P142" s="219"/>
      <c r="Q142" s="219"/>
      <c r="R142" s="219"/>
      <c r="S142" s="219"/>
      <c r="T142" s="220"/>
      <c r="AT142" s="221" t="s">
        <v>141</v>
      </c>
      <c r="AU142" s="221" t="s">
        <v>89</v>
      </c>
      <c r="AV142" s="14" t="s">
        <v>139</v>
      </c>
      <c r="AW142" s="14" t="s">
        <v>34</v>
      </c>
      <c r="AX142" s="14" t="s">
        <v>85</v>
      </c>
      <c r="AY142" s="221" t="s">
        <v>132</v>
      </c>
    </row>
    <row r="143" spans="1:65" s="2" customFormat="1" ht="24.2" customHeight="1">
      <c r="A143" s="34"/>
      <c r="B143" s="35"/>
      <c r="C143" s="186" t="s">
        <v>156</v>
      </c>
      <c r="D143" s="186" t="s">
        <v>134</v>
      </c>
      <c r="E143" s="187" t="s">
        <v>611</v>
      </c>
      <c r="F143" s="188" t="s">
        <v>612</v>
      </c>
      <c r="G143" s="189" t="s">
        <v>164</v>
      </c>
      <c r="H143" s="190">
        <v>13.65</v>
      </c>
      <c r="I143" s="191"/>
      <c r="J143" s="192">
        <f>ROUND(I143*H143,2)</f>
        <v>0</v>
      </c>
      <c r="K143" s="188" t="s">
        <v>138</v>
      </c>
      <c r="L143" s="39"/>
      <c r="M143" s="193" t="s">
        <v>1</v>
      </c>
      <c r="N143" s="194" t="s">
        <v>45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139</v>
      </c>
      <c r="AT143" s="197" t="s">
        <v>134</v>
      </c>
      <c r="AU143" s="197" t="s">
        <v>89</v>
      </c>
      <c r="AY143" s="17" t="s">
        <v>132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85</v>
      </c>
      <c r="BK143" s="198">
        <f>ROUND(I143*H143,2)</f>
        <v>0</v>
      </c>
      <c r="BL143" s="17" t="s">
        <v>139</v>
      </c>
      <c r="BM143" s="197" t="s">
        <v>613</v>
      </c>
    </row>
    <row r="144" spans="1:65" s="2" customFormat="1" ht="24.2" customHeight="1">
      <c r="A144" s="34"/>
      <c r="B144" s="35"/>
      <c r="C144" s="186" t="s">
        <v>161</v>
      </c>
      <c r="D144" s="186" t="s">
        <v>134</v>
      </c>
      <c r="E144" s="187" t="s">
        <v>243</v>
      </c>
      <c r="F144" s="188" t="s">
        <v>244</v>
      </c>
      <c r="G144" s="189" t="s">
        <v>164</v>
      </c>
      <c r="H144" s="190">
        <v>14.43</v>
      </c>
      <c r="I144" s="191"/>
      <c r="J144" s="192">
        <f>ROUND(I144*H144,2)</f>
        <v>0</v>
      </c>
      <c r="K144" s="188" t="s">
        <v>138</v>
      </c>
      <c r="L144" s="39"/>
      <c r="M144" s="193" t="s">
        <v>1</v>
      </c>
      <c r="N144" s="194" t="s">
        <v>45</v>
      </c>
      <c r="O144" s="71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139</v>
      </c>
      <c r="AT144" s="197" t="s">
        <v>134</v>
      </c>
      <c r="AU144" s="197" t="s">
        <v>89</v>
      </c>
      <c r="AY144" s="17" t="s">
        <v>132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7" t="s">
        <v>85</v>
      </c>
      <c r="BK144" s="198">
        <f>ROUND(I144*H144,2)</f>
        <v>0</v>
      </c>
      <c r="BL144" s="17" t="s">
        <v>139</v>
      </c>
      <c r="BM144" s="197" t="s">
        <v>614</v>
      </c>
    </row>
    <row r="145" spans="1:65" s="13" customFormat="1" ht="11.25">
      <c r="B145" s="199"/>
      <c r="C145" s="200"/>
      <c r="D145" s="201" t="s">
        <v>141</v>
      </c>
      <c r="E145" s="202" t="s">
        <v>1</v>
      </c>
      <c r="F145" s="203" t="s">
        <v>615</v>
      </c>
      <c r="G145" s="200"/>
      <c r="H145" s="204">
        <v>14.43</v>
      </c>
      <c r="I145" s="205"/>
      <c r="J145" s="200"/>
      <c r="K145" s="200"/>
      <c r="L145" s="206"/>
      <c r="M145" s="207"/>
      <c r="N145" s="208"/>
      <c r="O145" s="208"/>
      <c r="P145" s="208"/>
      <c r="Q145" s="208"/>
      <c r="R145" s="208"/>
      <c r="S145" s="208"/>
      <c r="T145" s="209"/>
      <c r="AT145" s="210" t="s">
        <v>141</v>
      </c>
      <c r="AU145" s="210" t="s">
        <v>89</v>
      </c>
      <c r="AV145" s="13" t="s">
        <v>89</v>
      </c>
      <c r="AW145" s="13" t="s">
        <v>34</v>
      </c>
      <c r="AX145" s="13" t="s">
        <v>80</v>
      </c>
      <c r="AY145" s="210" t="s">
        <v>132</v>
      </c>
    </row>
    <row r="146" spans="1:65" s="14" customFormat="1" ht="11.25">
      <c r="B146" s="211"/>
      <c r="C146" s="212"/>
      <c r="D146" s="201" t="s">
        <v>141</v>
      </c>
      <c r="E146" s="213" t="s">
        <v>1</v>
      </c>
      <c r="F146" s="214" t="s">
        <v>143</v>
      </c>
      <c r="G146" s="212"/>
      <c r="H146" s="215">
        <v>14.43</v>
      </c>
      <c r="I146" s="216"/>
      <c r="J146" s="212"/>
      <c r="K146" s="212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141</v>
      </c>
      <c r="AU146" s="221" t="s">
        <v>89</v>
      </c>
      <c r="AV146" s="14" t="s">
        <v>139</v>
      </c>
      <c r="AW146" s="14" t="s">
        <v>34</v>
      </c>
      <c r="AX146" s="14" t="s">
        <v>85</v>
      </c>
      <c r="AY146" s="221" t="s">
        <v>132</v>
      </c>
    </row>
    <row r="147" spans="1:65" s="2" customFormat="1" ht="24.2" customHeight="1">
      <c r="A147" s="34"/>
      <c r="B147" s="35"/>
      <c r="C147" s="186" t="s">
        <v>174</v>
      </c>
      <c r="D147" s="186" t="s">
        <v>134</v>
      </c>
      <c r="E147" s="187" t="s">
        <v>616</v>
      </c>
      <c r="F147" s="188" t="s">
        <v>617</v>
      </c>
      <c r="G147" s="189" t="s">
        <v>164</v>
      </c>
      <c r="H147" s="190">
        <v>11.31</v>
      </c>
      <c r="I147" s="191"/>
      <c r="J147" s="192">
        <f>ROUND(I147*H147,2)</f>
        <v>0</v>
      </c>
      <c r="K147" s="188" t="s">
        <v>138</v>
      </c>
      <c r="L147" s="39"/>
      <c r="M147" s="193" t="s">
        <v>1</v>
      </c>
      <c r="N147" s="194" t="s">
        <v>45</v>
      </c>
      <c r="O147" s="71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139</v>
      </c>
      <c r="AT147" s="197" t="s">
        <v>134</v>
      </c>
      <c r="AU147" s="197" t="s">
        <v>89</v>
      </c>
      <c r="AY147" s="17" t="s">
        <v>132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7" t="s">
        <v>85</v>
      </c>
      <c r="BK147" s="198">
        <f>ROUND(I147*H147,2)</f>
        <v>0</v>
      </c>
      <c r="BL147" s="17" t="s">
        <v>139</v>
      </c>
      <c r="BM147" s="197" t="s">
        <v>618</v>
      </c>
    </row>
    <row r="148" spans="1:65" s="13" customFormat="1" ht="11.25">
      <c r="B148" s="199"/>
      <c r="C148" s="200"/>
      <c r="D148" s="201" t="s">
        <v>141</v>
      </c>
      <c r="E148" s="202" t="s">
        <v>1</v>
      </c>
      <c r="F148" s="203" t="s">
        <v>619</v>
      </c>
      <c r="G148" s="200"/>
      <c r="H148" s="204">
        <v>2.16</v>
      </c>
      <c r="I148" s="205"/>
      <c r="J148" s="200"/>
      <c r="K148" s="200"/>
      <c r="L148" s="206"/>
      <c r="M148" s="207"/>
      <c r="N148" s="208"/>
      <c r="O148" s="208"/>
      <c r="P148" s="208"/>
      <c r="Q148" s="208"/>
      <c r="R148" s="208"/>
      <c r="S148" s="208"/>
      <c r="T148" s="209"/>
      <c r="AT148" s="210" t="s">
        <v>141</v>
      </c>
      <c r="AU148" s="210" t="s">
        <v>89</v>
      </c>
      <c r="AV148" s="13" t="s">
        <v>89</v>
      </c>
      <c r="AW148" s="13" t="s">
        <v>34</v>
      </c>
      <c r="AX148" s="13" t="s">
        <v>80</v>
      </c>
      <c r="AY148" s="210" t="s">
        <v>132</v>
      </c>
    </row>
    <row r="149" spans="1:65" s="13" customFormat="1" ht="11.25">
      <c r="B149" s="199"/>
      <c r="C149" s="200"/>
      <c r="D149" s="201" t="s">
        <v>141</v>
      </c>
      <c r="E149" s="202" t="s">
        <v>1</v>
      </c>
      <c r="F149" s="203" t="s">
        <v>620</v>
      </c>
      <c r="G149" s="200"/>
      <c r="H149" s="204">
        <v>7.56</v>
      </c>
      <c r="I149" s="205"/>
      <c r="J149" s="200"/>
      <c r="K149" s="200"/>
      <c r="L149" s="206"/>
      <c r="M149" s="207"/>
      <c r="N149" s="208"/>
      <c r="O149" s="208"/>
      <c r="P149" s="208"/>
      <c r="Q149" s="208"/>
      <c r="R149" s="208"/>
      <c r="S149" s="208"/>
      <c r="T149" s="209"/>
      <c r="AT149" s="210" t="s">
        <v>141</v>
      </c>
      <c r="AU149" s="210" t="s">
        <v>89</v>
      </c>
      <c r="AV149" s="13" t="s">
        <v>89</v>
      </c>
      <c r="AW149" s="13" t="s">
        <v>34</v>
      </c>
      <c r="AX149" s="13" t="s">
        <v>80</v>
      </c>
      <c r="AY149" s="210" t="s">
        <v>132</v>
      </c>
    </row>
    <row r="150" spans="1:65" s="13" customFormat="1" ht="11.25">
      <c r="B150" s="199"/>
      <c r="C150" s="200"/>
      <c r="D150" s="201" t="s">
        <v>141</v>
      </c>
      <c r="E150" s="202" t="s">
        <v>1</v>
      </c>
      <c r="F150" s="203" t="s">
        <v>621</v>
      </c>
      <c r="G150" s="200"/>
      <c r="H150" s="204">
        <v>4.32</v>
      </c>
      <c r="I150" s="205"/>
      <c r="J150" s="200"/>
      <c r="K150" s="200"/>
      <c r="L150" s="206"/>
      <c r="M150" s="207"/>
      <c r="N150" s="208"/>
      <c r="O150" s="208"/>
      <c r="P150" s="208"/>
      <c r="Q150" s="208"/>
      <c r="R150" s="208"/>
      <c r="S150" s="208"/>
      <c r="T150" s="209"/>
      <c r="AT150" s="210" t="s">
        <v>141</v>
      </c>
      <c r="AU150" s="210" t="s">
        <v>89</v>
      </c>
      <c r="AV150" s="13" t="s">
        <v>89</v>
      </c>
      <c r="AW150" s="13" t="s">
        <v>34</v>
      </c>
      <c r="AX150" s="13" t="s">
        <v>80</v>
      </c>
      <c r="AY150" s="210" t="s">
        <v>132</v>
      </c>
    </row>
    <row r="151" spans="1:65" s="15" customFormat="1" ht="11.25">
      <c r="B151" s="222"/>
      <c r="C151" s="223"/>
      <c r="D151" s="201" t="s">
        <v>141</v>
      </c>
      <c r="E151" s="224" t="s">
        <v>1</v>
      </c>
      <c r="F151" s="225" t="s">
        <v>622</v>
      </c>
      <c r="G151" s="223"/>
      <c r="H151" s="224" t="s">
        <v>1</v>
      </c>
      <c r="I151" s="226"/>
      <c r="J151" s="223"/>
      <c r="K151" s="223"/>
      <c r="L151" s="227"/>
      <c r="M151" s="228"/>
      <c r="N151" s="229"/>
      <c r="O151" s="229"/>
      <c r="P151" s="229"/>
      <c r="Q151" s="229"/>
      <c r="R151" s="229"/>
      <c r="S151" s="229"/>
      <c r="T151" s="230"/>
      <c r="AT151" s="231" t="s">
        <v>141</v>
      </c>
      <c r="AU151" s="231" t="s">
        <v>89</v>
      </c>
      <c r="AV151" s="15" t="s">
        <v>85</v>
      </c>
      <c r="AW151" s="15" t="s">
        <v>34</v>
      </c>
      <c r="AX151" s="15" t="s">
        <v>80</v>
      </c>
      <c r="AY151" s="231" t="s">
        <v>132</v>
      </c>
    </row>
    <row r="152" spans="1:65" s="13" customFormat="1" ht="11.25">
      <c r="B152" s="199"/>
      <c r="C152" s="200"/>
      <c r="D152" s="201" t="s">
        <v>141</v>
      </c>
      <c r="E152" s="202" t="s">
        <v>1</v>
      </c>
      <c r="F152" s="203" t="s">
        <v>623</v>
      </c>
      <c r="G152" s="200"/>
      <c r="H152" s="204">
        <v>-2.73</v>
      </c>
      <c r="I152" s="205"/>
      <c r="J152" s="200"/>
      <c r="K152" s="200"/>
      <c r="L152" s="206"/>
      <c r="M152" s="207"/>
      <c r="N152" s="208"/>
      <c r="O152" s="208"/>
      <c r="P152" s="208"/>
      <c r="Q152" s="208"/>
      <c r="R152" s="208"/>
      <c r="S152" s="208"/>
      <c r="T152" s="209"/>
      <c r="AT152" s="210" t="s">
        <v>141</v>
      </c>
      <c r="AU152" s="210" t="s">
        <v>89</v>
      </c>
      <c r="AV152" s="13" t="s">
        <v>89</v>
      </c>
      <c r="AW152" s="13" t="s">
        <v>34</v>
      </c>
      <c r="AX152" s="13" t="s">
        <v>80</v>
      </c>
      <c r="AY152" s="210" t="s">
        <v>132</v>
      </c>
    </row>
    <row r="153" spans="1:65" s="14" customFormat="1" ht="11.25">
      <c r="B153" s="211"/>
      <c r="C153" s="212"/>
      <c r="D153" s="201" t="s">
        <v>141</v>
      </c>
      <c r="E153" s="213" t="s">
        <v>1</v>
      </c>
      <c r="F153" s="214" t="s">
        <v>143</v>
      </c>
      <c r="G153" s="212"/>
      <c r="H153" s="215">
        <v>11.309999999999999</v>
      </c>
      <c r="I153" s="216"/>
      <c r="J153" s="212"/>
      <c r="K153" s="212"/>
      <c r="L153" s="217"/>
      <c r="M153" s="218"/>
      <c r="N153" s="219"/>
      <c r="O153" s="219"/>
      <c r="P153" s="219"/>
      <c r="Q153" s="219"/>
      <c r="R153" s="219"/>
      <c r="S153" s="219"/>
      <c r="T153" s="220"/>
      <c r="AT153" s="221" t="s">
        <v>141</v>
      </c>
      <c r="AU153" s="221" t="s">
        <v>89</v>
      </c>
      <c r="AV153" s="14" t="s">
        <v>139</v>
      </c>
      <c r="AW153" s="14" t="s">
        <v>34</v>
      </c>
      <c r="AX153" s="14" t="s">
        <v>85</v>
      </c>
      <c r="AY153" s="221" t="s">
        <v>132</v>
      </c>
    </row>
    <row r="154" spans="1:65" s="2" customFormat="1" ht="16.5" customHeight="1">
      <c r="A154" s="34"/>
      <c r="B154" s="35"/>
      <c r="C154" s="232" t="s">
        <v>187</v>
      </c>
      <c r="D154" s="232" t="s">
        <v>249</v>
      </c>
      <c r="E154" s="233" t="s">
        <v>624</v>
      </c>
      <c r="F154" s="234" t="s">
        <v>625</v>
      </c>
      <c r="G154" s="235" t="s">
        <v>252</v>
      </c>
      <c r="H154" s="236">
        <v>22.62</v>
      </c>
      <c r="I154" s="237"/>
      <c r="J154" s="238">
        <f>ROUND(I154*H154,2)</f>
        <v>0</v>
      </c>
      <c r="K154" s="234" t="s">
        <v>138</v>
      </c>
      <c r="L154" s="239"/>
      <c r="M154" s="240" t="s">
        <v>1</v>
      </c>
      <c r="N154" s="241" t="s">
        <v>45</v>
      </c>
      <c r="O154" s="71"/>
      <c r="P154" s="195">
        <f>O154*H154</f>
        <v>0</v>
      </c>
      <c r="Q154" s="195">
        <v>1</v>
      </c>
      <c r="R154" s="195">
        <f>Q154*H154</f>
        <v>22.62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187</v>
      </c>
      <c r="AT154" s="197" t="s">
        <v>249</v>
      </c>
      <c r="AU154" s="197" t="s">
        <v>89</v>
      </c>
      <c r="AY154" s="17" t="s">
        <v>132</v>
      </c>
      <c r="BE154" s="198">
        <f>IF(N154="základní",J154,0)</f>
        <v>0</v>
      </c>
      <c r="BF154" s="198">
        <f>IF(N154="snížená",J154,0)</f>
        <v>0</v>
      </c>
      <c r="BG154" s="198">
        <f>IF(N154="zákl. přenesená",J154,0)</f>
        <v>0</v>
      </c>
      <c r="BH154" s="198">
        <f>IF(N154="sníž. přenesená",J154,0)</f>
        <v>0</v>
      </c>
      <c r="BI154" s="198">
        <f>IF(N154="nulová",J154,0)</f>
        <v>0</v>
      </c>
      <c r="BJ154" s="17" t="s">
        <v>85</v>
      </c>
      <c r="BK154" s="198">
        <f>ROUND(I154*H154,2)</f>
        <v>0</v>
      </c>
      <c r="BL154" s="17" t="s">
        <v>139</v>
      </c>
      <c r="BM154" s="197" t="s">
        <v>626</v>
      </c>
    </row>
    <row r="155" spans="1:65" s="13" customFormat="1" ht="11.25">
      <c r="B155" s="199"/>
      <c r="C155" s="200"/>
      <c r="D155" s="201" t="s">
        <v>141</v>
      </c>
      <c r="E155" s="200"/>
      <c r="F155" s="203" t="s">
        <v>627</v>
      </c>
      <c r="G155" s="200"/>
      <c r="H155" s="204">
        <v>22.62</v>
      </c>
      <c r="I155" s="205"/>
      <c r="J155" s="200"/>
      <c r="K155" s="200"/>
      <c r="L155" s="206"/>
      <c r="M155" s="207"/>
      <c r="N155" s="208"/>
      <c r="O155" s="208"/>
      <c r="P155" s="208"/>
      <c r="Q155" s="208"/>
      <c r="R155" s="208"/>
      <c r="S155" s="208"/>
      <c r="T155" s="209"/>
      <c r="AT155" s="210" t="s">
        <v>141</v>
      </c>
      <c r="AU155" s="210" t="s">
        <v>89</v>
      </c>
      <c r="AV155" s="13" t="s">
        <v>89</v>
      </c>
      <c r="AW155" s="13" t="s">
        <v>4</v>
      </c>
      <c r="AX155" s="13" t="s">
        <v>85</v>
      </c>
      <c r="AY155" s="210" t="s">
        <v>132</v>
      </c>
    </row>
    <row r="156" spans="1:65" s="12" customFormat="1" ht="22.9" customHeight="1">
      <c r="B156" s="170"/>
      <c r="C156" s="171"/>
      <c r="D156" s="172" t="s">
        <v>79</v>
      </c>
      <c r="E156" s="184" t="s">
        <v>139</v>
      </c>
      <c r="F156" s="184" t="s">
        <v>398</v>
      </c>
      <c r="G156" s="171"/>
      <c r="H156" s="171"/>
      <c r="I156" s="174"/>
      <c r="J156" s="185">
        <f>BK156</f>
        <v>0</v>
      </c>
      <c r="K156" s="171"/>
      <c r="L156" s="176"/>
      <c r="M156" s="177"/>
      <c r="N156" s="178"/>
      <c r="O156" s="178"/>
      <c r="P156" s="179">
        <f>SUM(P157:P164)</f>
        <v>0</v>
      </c>
      <c r="Q156" s="178"/>
      <c r="R156" s="179">
        <f>SUM(R157:R164)</f>
        <v>1.0483199999999999</v>
      </c>
      <c r="S156" s="178"/>
      <c r="T156" s="180">
        <f>SUM(T157:T164)</f>
        <v>0</v>
      </c>
      <c r="AR156" s="181" t="s">
        <v>85</v>
      </c>
      <c r="AT156" s="182" t="s">
        <v>79</v>
      </c>
      <c r="AU156" s="182" t="s">
        <v>85</v>
      </c>
      <c r="AY156" s="181" t="s">
        <v>132</v>
      </c>
      <c r="BK156" s="183">
        <f>SUM(BK157:BK164)</f>
        <v>0</v>
      </c>
    </row>
    <row r="157" spans="1:65" s="2" customFormat="1" ht="16.5" customHeight="1">
      <c r="A157" s="34"/>
      <c r="B157" s="35"/>
      <c r="C157" s="186" t="s">
        <v>196</v>
      </c>
      <c r="D157" s="186" t="s">
        <v>134</v>
      </c>
      <c r="E157" s="187" t="s">
        <v>628</v>
      </c>
      <c r="F157" s="188" t="s">
        <v>629</v>
      </c>
      <c r="G157" s="189" t="s">
        <v>164</v>
      </c>
      <c r="H157" s="190">
        <v>2.34</v>
      </c>
      <c r="I157" s="191"/>
      <c r="J157" s="192">
        <f>ROUND(I157*H157,2)</f>
        <v>0</v>
      </c>
      <c r="K157" s="188" t="s">
        <v>138</v>
      </c>
      <c r="L157" s="39"/>
      <c r="M157" s="193" t="s">
        <v>1</v>
      </c>
      <c r="N157" s="194" t="s">
        <v>45</v>
      </c>
      <c r="O157" s="71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139</v>
      </c>
      <c r="AT157" s="197" t="s">
        <v>134</v>
      </c>
      <c r="AU157" s="197" t="s">
        <v>89</v>
      </c>
      <c r="AY157" s="17" t="s">
        <v>132</v>
      </c>
      <c r="BE157" s="198">
        <f>IF(N157="základní",J157,0)</f>
        <v>0</v>
      </c>
      <c r="BF157" s="198">
        <f>IF(N157="snížená",J157,0)</f>
        <v>0</v>
      </c>
      <c r="BG157" s="198">
        <f>IF(N157="zákl. přenesená",J157,0)</f>
        <v>0</v>
      </c>
      <c r="BH157" s="198">
        <f>IF(N157="sníž. přenesená",J157,0)</f>
        <v>0</v>
      </c>
      <c r="BI157" s="198">
        <f>IF(N157="nulová",J157,0)</f>
        <v>0</v>
      </c>
      <c r="BJ157" s="17" t="s">
        <v>85</v>
      </c>
      <c r="BK157" s="198">
        <f>ROUND(I157*H157,2)</f>
        <v>0</v>
      </c>
      <c r="BL157" s="17" t="s">
        <v>139</v>
      </c>
      <c r="BM157" s="197" t="s">
        <v>630</v>
      </c>
    </row>
    <row r="158" spans="1:65" s="13" customFormat="1" ht="11.25">
      <c r="B158" s="199"/>
      <c r="C158" s="200"/>
      <c r="D158" s="201" t="s">
        <v>141</v>
      </c>
      <c r="E158" s="202" t="s">
        <v>1</v>
      </c>
      <c r="F158" s="203" t="s">
        <v>631</v>
      </c>
      <c r="G158" s="200"/>
      <c r="H158" s="204">
        <v>0.36</v>
      </c>
      <c r="I158" s="205"/>
      <c r="J158" s="200"/>
      <c r="K158" s="200"/>
      <c r="L158" s="206"/>
      <c r="M158" s="207"/>
      <c r="N158" s="208"/>
      <c r="O158" s="208"/>
      <c r="P158" s="208"/>
      <c r="Q158" s="208"/>
      <c r="R158" s="208"/>
      <c r="S158" s="208"/>
      <c r="T158" s="209"/>
      <c r="AT158" s="210" t="s">
        <v>141</v>
      </c>
      <c r="AU158" s="210" t="s">
        <v>89</v>
      </c>
      <c r="AV158" s="13" t="s">
        <v>89</v>
      </c>
      <c r="AW158" s="13" t="s">
        <v>34</v>
      </c>
      <c r="AX158" s="13" t="s">
        <v>80</v>
      </c>
      <c r="AY158" s="210" t="s">
        <v>132</v>
      </c>
    </row>
    <row r="159" spans="1:65" s="13" customFormat="1" ht="11.25">
      <c r="B159" s="199"/>
      <c r="C159" s="200"/>
      <c r="D159" s="201" t="s">
        <v>141</v>
      </c>
      <c r="E159" s="202" t="s">
        <v>1</v>
      </c>
      <c r="F159" s="203" t="s">
        <v>632</v>
      </c>
      <c r="G159" s="200"/>
      <c r="H159" s="204">
        <v>1.26</v>
      </c>
      <c r="I159" s="205"/>
      <c r="J159" s="200"/>
      <c r="K159" s="200"/>
      <c r="L159" s="206"/>
      <c r="M159" s="207"/>
      <c r="N159" s="208"/>
      <c r="O159" s="208"/>
      <c r="P159" s="208"/>
      <c r="Q159" s="208"/>
      <c r="R159" s="208"/>
      <c r="S159" s="208"/>
      <c r="T159" s="209"/>
      <c r="AT159" s="210" t="s">
        <v>141</v>
      </c>
      <c r="AU159" s="210" t="s">
        <v>89</v>
      </c>
      <c r="AV159" s="13" t="s">
        <v>89</v>
      </c>
      <c r="AW159" s="13" t="s">
        <v>34</v>
      </c>
      <c r="AX159" s="13" t="s">
        <v>80</v>
      </c>
      <c r="AY159" s="210" t="s">
        <v>132</v>
      </c>
    </row>
    <row r="160" spans="1:65" s="13" customFormat="1" ht="11.25">
      <c r="B160" s="199"/>
      <c r="C160" s="200"/>
      <c r="D160" s="201" t="s">
        <v>141</v>
      </c>
      <c r="E160" s="202" t="s">
        <v>1</v>
      </c>
      <c r="F160" s="203" t="s">
        <v>633</v>
      </c>
      <c r="G160" s="200"/>
      <c r="H160" s="204">
        <v>0.72</v>
      </c>
      <c r="I160" s="205"/>
      <c r="J160" s="200"/>
      <c r="K160" s="200"/>
      <c r="L160" s="206"/>
      <c r="M160" s="207"/>
      <c r="N160" s="208"/>
      <c r="O160" s="208"/>
      <c r="P160" s="208"/>
      <c r="Q160" s="208"/>
      <c r="R160" s="208"/>
      <c r="S160" s="208"/>
      <c r="T160" s="209"/>
      <c r="AT160" s="210" t="s">
        <v>141</v>
      </c>
      <c r="AU160" s="210" t="s">
        <v>89</v>
      </c>
      <c r="AV160" s="13" t="s">
        <v>89</v>
      </c>
      <c r="AW160" s="13" t="s">
        <v>34</v>
      </c>
      <c r="AX160" s="13" t="s">
        <v>80</v>
      </c>
      <c r="AY160" s="210" t="s">
        <v>132</v>
      </c>
    </row>
    <row r="161" spans="1:65" s="14" customFormat="1" ht="11.25">
      <c r="B161" s="211"/>
      <c r="C161" s="212"/>
      <c r="D161" s="201" t="s">
        <v>141</v>
      </c>
      <c r="E161" s="213" t="s">
        <v>1</v>
      </c>
      <c r="F161" s="214" t="s">
        <v>143</v>
      </c>
      <c r="G161" s="212"/>
      <c r="H161" s="215">
        <v>2.34</v>
      </c>
      <c r="I161" s="216"/>
      <c r="J161" s="212"/>
      <c r="K161" s="212"/>
      <c r="L161" s="217"/>
      <c r="M161" s="218"/>
      <c r="N161" s="219"/>
      <c r="O161" s="219"/>
      <c r="P161" s="219"/>
      <c r="Q161" s="219"/>
      <c r="R161" s="219"/>
      <c r="S161" s="219"/>
      <c r="T161" s="220"/>
      <c r="AT161" s="221" t="s">
        <v>141</v>
      </c>
      <c r="AU161" s="221" t="s">
        <v>89</v>
      </c>
      <c r="AV161" s="14" t="s">
        <v>139</v>
      </c>
      <c r="AW161" s="14" t="s">
        <v>34</v>
      </c>
      <c r="AX161" s="14" t="s">
        <v>85</v>
      </c>
      <c r="AY161" s="221" t="s">
        <v>132</v>
      </c>
    </row>
    <row r="162" spans="1:65" s="2" customFormat="1" ht="24.2" customHeight="1">
      <c r="A162" s="34"/>
      <c r="B162" s="35"/>
      <c r="C162" s="186" t="s">
        <v>203</v>
      </c>
      <c r="D162" s="186" t="s">
        <v>134</v>
      </c>
      <c r="E162" s="187" t="s">
        <v>415</v>
      </c>
      <c r="F162" s="188" t="s">
        <v>416</v>
      </c>
      <c r="G162" s="189" t="s">
        <v>164</v>
      </c>
      <c r="H162" s="190">
        <v>0.52500000000000002</v>
      </c>
      <c r="I162" s="191"/>
      <c r="J162" s="192">
        <f>ROUND(I162*H162,2)</f>
        <v>0</v>
      </c>
      <c r="K162" s="188" t="s">
        <v>138</v>
      </c>
      <c r="L162" s="39"/>
      <c r="M162" s="193" t="s">
        <v>1</v>
      </c>
      <c r="N162" s="194" t="s">
        <v>45</v>
      </c>
      <c r="O162" s="71"/>
      <c r="P162" s="195">
        <f>O162*H162</f>
        <v>0</v>
      </c>
      <c r="Q162" s="195">
        <v>1.9967999999999999</v>
      </c>
      <c r="R162" s="195">
        <f>Q162*H162</f>
        <v>1.0483199999999999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139</v>
      </c>
      <c r="AT162" s="197" t="s">
        <v>134</v>
      </c>
      <c r="AU162" s="197" t="s">
        <v>89</v>
      </c>
      <c r="AY162" s="17" t="s">
        <v>132</v>
      </c>
      <c r="BE162" s="198">
        <f>IF(N162="základní",J162,0)</f>
        <v>0</v>
      </c>
      <c r="BF162" s="198">
        <f>IF(N162="snížená",J162,0)</f>
        <v>0</v>
      </c>
      <c r="BG162" s="198">
        <f>IF(N162="zákl. přenesená",J162,0)</f>
        <v>0</v>
      </c>
      <c r="BH162" s="198">
        <f>IF(N162="sníž. přenesená",J162,0)</f>
        <v>0</v>
      </c>
      <c r="BI162" s="198">
        <f>IF(N162="nulová",J162,0)</f>
        <v>0</v>
      </c>
      <c r="BJ162" s="17" t="s">
        <v>85</v>
      </c>
      <c r="BK162" s="198">
        <f>ROUND(I162*H162,2)</f>
        <v>0</v>
      </c>
      <c r="BL162" s="17" t="s">
        <v>139</v>
      </c>
      <c r="BM162" s="197" t="s">
        <v>634</v>
      </c>
    </row>
    <row r="163" spans="1:65" s="13" customFormat="1" ht="11.25">
      <c r="B163" s="199"/>
      <c r="C163" s="200"/>
      <c r="D163" s="201" t="s">
        <v>141</v>
      </c>
      <c r="E163" s="202" t="s">
        <v>1</v>
      </c>
      <c r="F163" s="203" t="s">
        <v>635</v>
      </c>
      <c r="G163" s="200"/>
      <c r="H163" s="204">
        <v>0.52500000000000002</v>
      </c>
      <c r="I163" s="205"/>
      <c r="J163" s="200"/>
      <c r="K163" s="200"/>
      <c r="L163" s="206"/>
      <c r="M163" s="207"/>
      <c r="N163" s="208"/>
      <c r="O163" s="208"/>
      <c r="P163" s="208"/>
      <c r="Q163" s="208"/>
      <c r="R163" s="208"/>
      <c r="S163" s="208"/>
      <c r="T163" s="209"/>
      <c r="AT163" s="210" t="s">
        <v>141</v>
      </c>
      <c r="AU163" s="210" t="s">
        <v>89</v>
      </c>
      <c r="AV163" s="13" t="s">
        <v>89</v>
      </c>
      <c r="AW163" s="13" t="s">
        <v>34</v>
      </c>
      <c r="AX163" s="13" t="s">
        <v>80</v>
      </c>
      <c r="AY163" s="210" t="s">
        <v>132</v>
      </c>
    </row>
    <row r="164" spans="1:65" s="14" customFormat="1" ht="11.25">
      <c r="B164" s="211"/>
      <c r="C164" s="212"/>
      <c r="D164" s="201" t="s">
        <v>141</v>
      </c>
      <c r="E164" s="213" t="s">
        <v>1</v>
      </c>
      <c r="F164" s="214" t="s">
        <v>143</v>
      </c>
      <c r="G164" s="212"/>
      <c r="H164" s="215">
        <v>0.52500000000000002</v>
      </c>
      <c r="I164" s="216"/>
      <c r="J164" s="212"/>
      <c r="K164" s="212"/>
      <c r="L164" s="217"/>
      <c r="M164" s="218"/>
      <c r="N164" s="219"/>
      <c r="O164" s="219"/>
      <c r="P164" s="219"/>
      <c r="Q164" s="219"/>
      <c r="R164" s="219"/>
      <c r="S164" s="219"/>
      <c r="T164" s="220"/>
      <c r="AT164" s="221" t="s">
        <v>141</v>
      </c>
      <c r="AU164" s="221" t="s">
        <v>89</v>
      </c>
      <c r="AV164" s="14" t="s">
        <v>139</v>
      </c>
      <c r="AW164" s="14" t="s">
        <v>34</v>
      </c>
      <c r="AX164" s="14" t="s">
        <v>85</v>
      </c>
      <c r="AY164" s="221" t="s">
        <v>132</v>
      </c>
    </row>
    <row r="165" spans="1:65" s="12" customFormat="1" ht="22.9" customHeight="1">
      <c r="B165" s="170"/>
      <c r="C165" s="171"/>
      <c r="D165" s="172" t="s">
        <v>79</v>
      </c>
      <c r="E165" s="184" t="s">
        <v>156</v>
      </c>
      <c r="F165" s="184" t="s">
        <v>636</v>
      </c>
      <c r="G165" s="171"/>
      <c r="H165" s="171"/>
      <c r="I165" s="174"/>
      <c r="J165" s="185">
        <f>BK165</f>
        <v>0</v>
      </c>
      <c r="K165" s="171"/>
      <c r="L165" s="176"/>
      <c r="M165" s="177"/>
      <c r="N165" s="178"/>
      <c r="O165" s="178"/>
      <c r="P165" s="179">
        <f>SUM(P166:P175)</f>
        <v>0</v>
      </c>
      <c r="Q165" s="178"/>
      <c r="R165" s="179">
        <f>SUM(R166:R175)</f>
        <v>0</v>
      </c>
      <c r="S165" s="178"/>
      <c r="T165" s="180">
        <f>SUM(T166:T175)</f>
        <v>0</v>
      </c>
      <c r="AR165" s="181" t="s">
        <v>85</v>
      </c>
      <c r="AT165" s="182" t="s">
        <v>79</v>
      </c>
      <c r="AU165" s="182" t="s">
        <v>85</v>
      </c>
      <c r="AY165" s="181" t="s">
        <v>132</v>
      </c>
      <c r="BK165" s="183">
        <f>SUM(BK166:BK175)</f>
        <v>0</v>
      </c>
    </row>
    <row r="166" spans="1:65" s="2" customFormat="1" ht="24.2" customHeight="1">
      <c r="A166" s="34"/>
      <c r="B166" s="35"/>
      <c r="C166" s="186" t="s">
        <v>211</v>
      </c>
      <c r="D166" s="186" t="s">
        <v>134</v>
      </c>
      <c r="E166" s="187" t="s">
        <v>637</v>
      </c>
      <c r="F166" s="188" t="s">
        <v>638</v>
      </c>
      <c r="G166" s="189" t="s">
        <v>137</v>
      </c>
      <c r="H166" s="190">
        <v>27</v>
      </c>
      <c r="I166" s="191"/>
      <c r="J166" s="192">
        <f>ROUND(I166*H166,2)</f>
        <v>0</v>
      </c>
      <c r="K166" s="188" t="s">
        <v>138</v>
      </c>
      <c r="L166" s="39"/>
      <c r="M166" s="193" t="s">
        <v>1</v>
      </c>
      <c r="N166" s="194" t="s">
        <v>45</v>
      </c>
      <c r="O166" s="71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139</v>
      </c>
      <c r="AT166" s="197" t="s">
        <v>134</v>
      </c>
      <c r="AU166" s="197" t="s">
        <v>89</v>
      </c>
      <c r="AY166" s="17" t="s">
        <v>132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85</v>
      </c>
      <c r="BK166" s="198">
        <f>ROUND(I166*H166,2)</f>
        <v>0</v>
      </c>
      <c r="BL166" s="17" t="s">
        <v>139</v>
      </c>
      <c r="BM166" s="197" t="s">
        <v>639</v>
      </c>
    </row>
    <row r="167" spans="1:65" s="13" customFormat="1" ht="11.25">
      <c r="B167" s="199"/>
      <c r="C167" s="200"/>
      <c r="D167" s="201" t="s">
        <v>141</v>
      </c>
      <c r="E167" s="202" t="s">
        <v>1</v>
      </c>
      <c r="F167" s="203" t="s">
        <v>640</v>
      </c>
      <c r="G167" s="200"/>
      <c r="H167" s="204">
        <v>27</v>
      </c>
      <c r="I167" s="205"/>
      <c r="J167" s="200"/>
      <c r="K167" s="200"/>
      <c r="L167" s="206"/>
      <c r="M167" s="207"/>
      <c r="N167" s="208"/>
      <c r="O167" s="208"/>
      <c r="P167" s="208"/>
      <c r="Q167" s="208"/>
      <c r="R167" s="208"/>
      <c r="S167" s="208"/>
      <c r="T167" s="209"/>
      <c r="AT167" s="210" t="s">
        <v>141</v>
      </c>
      <c r="AU167" s="210" t="s">
        <v>89</v>
      </c>
      <c r="AV167" s="13" t="s">
        <v>89</v>
      </c>
      <c r="AW167" s="13" t="s">
        <v>34</v>
      </c>
      <c r="AX167" s="13" t="s">
        <v>80</v>
      </c>
      <c r="AY167" s="210" t="s">
        <v>132</v>
      </c>
    </row>
    <row r="168" spans="1:65" s="14" customFormat="1" ht="11.25">
      <c r="B168" s="211"/>
      <c r="C168" s="212"/>
      <c r="D168" s="201" t="s">
        <v>141</v>
      </c>
      <c r="E168" s="213" t="s">
        <v>1</v>
      </c>
      <c r="F168" s="214" t="s">
        <v>143</v>
      </c>
      <c r="G168" s="212"/>
      <c r="H168" s="215">
        <v>27</v>
      </c>
      <c r="I168" s="216"/>
      <c r="J168" s="212"/>
      <c r="K168" s="212"/>
      <c r="L168" s="217"/>
      <c r="M168" s="218"/>
      <c r="N168" s="219"/>
      <c r="O168" s="219"/>
      <c r="P168" s="219"/>
      <c r="Q168" s="219"/>
      <c r="R168" s="219"/>
      <c r="S168" s="219"/>
      <c r="T168" s="220"/>
      <c r="AT168" s="221" t="s">
        <v>141</v>
      </c>
      <c r="AU168" s="221" t="s">
        <v>89</v>
      </c>
      <c r="AV168" s="14" t="s">
        <v>139</v>
      </c>
      <c r="AW168" s="14" t="s">
        <v>34</v>
      </c>
      <c r="AX168" s="14" t="s">
        <v>85</v>
      </c>
      <c r="AY168" s="221" t="s">
        <v>132</v>
      </c>
    </row>
    <row r="169" spans="1:65" s="2" customFormat="1" ht="21.75" customHeight="1">
      <c r="A169" s="34"/>
      <c r="B169" s="35"/>
      <c r="C169" s="186" t="s">
        <v>217</v>
      </c>
      <c r="D169" s="186" t="s">
        <v>134</v>
      </c>
      <c r="E169" s="187" t="s">
        <v>641</v>
      </c>
      <c r="F169" s="188" t="s">
        <v>642</v>
      </c>
      <c r="G169" s="189" t="s">
        <v>137</v>
      </c>
      <c r="H169" s="190">
        <v>54</v>
      </c>
      <c r="I169" s="191"/>
      <c r="J169" s="192">
        <f>ROUND(I169*H169,2)</f>
        <v>0</v>
      </c>
      <c r="K169" s="188" t="s">
        <v>138</v>
      </c>
      <c r="L169" s="39"/>
      <c r="M169" s="193" t="s">
        <v>1</v>
      </c>
      <c r="N169" s="194" t="s">
        <v>45</v>
      </c>
      <c r="O169" s="71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139</v>
      </c>
      <c r="AT169" s="197" t="s">
        <v>134</v>
      </c>
      <c r="AU169" s="197" t="s">
        <v>89</v>
      </c>
      <c r="AY169" s="17" t="s">
        <v>132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85</v>
      </c>
      <c r="BK169" s="198">
        <f>ROUND(I169*H169,2)</f>
        <v>0</v>
      </c>
      <c r="BL169" s="17" t="s">
        <v>139</v>
      </c>
      <c r="BM169" s="197" t="s">
        <v>643</v>
      </c>
    </row>
    <row r="170" spans="1:65" s="13" customFormat="1" ht="11.25">
      <c r="B170" s="199"/>
      <c r="C170" s="200"/>
      <c r="D170" s="201" t="s">
        <v>141</v>
      </c>
      <c r="E170" s="202" t="s">
        <v>1</v>
      </c>
      <c r="F170" s="203" t="s">
        <v>644</v>
      </c>
      <c r="G170" s="200"/>
      <c r="H170" s="204">
        <v>54</v>
      </c>
      <c r="I170" s="205"/>
      <c r="J170" s="200"/>
      <c r="K170" s="200"/>
      <c r="L170" s="206"/>
      <c r="M170" s="207"/>
      <c r="N170" s="208"/>
      <c r="O170" s="208"/>
      <c r="P170" s="208"/>
      <c r="Q170" s="208"/>
      <c r="R170" s="208"/>
      <c r="S170" s="208"/>
      <c r="T170" s="209"/>
      <c r="AT170" s="210" t="s">
        <v>141</v>
      </c>
      <c r="AU170" s="210" t="s">
        <v>89</v>
      </c>
      <c r="AV170" s="13" t="s">
        <v>89</v>
      </c>
      <c r="AW170" s="13" t="s">
        <v>34</v>
      </c>
      <c r="AX170" s="13" t="s">
        <v>80</v>
      </c>
      <c r="AY170" s="210" t="s">
        <v>132</v>
      </c>
    </row>
    <row r="171" spans="1:65" s="14" customFormat="1" ht="11.25">
      <c r="B171" s="211"/>
      <c r="C171" s="212"/>
      <c r="D171" s="201" t="s">
        <v>141</v>
      </c>
      <c r="E171" s="213" t="s">
        <v>1</v>
      </c>
      <c r="F171" s="214" t="s">
        <v>143</v>
      </c>
      <c r="G171" s="212"/>
      <c r="H171" s="215">
        <v>54</v>
      </c>
      <c r="I171" s="216"/>
      <c r="J171" s="212"/>
      <c r="K171" s="212"/>
      <c r="L171" s="217"/>
      <c r="M171" s="218"/>
      <c r="N171" s="219"/>
      <c r="O171" s="219"/>
      <c r="P171" s="219"/>
      <c r="Q171" s="219"/>
      <c r="R171" s="219"/>
      <c r="S171" s="219"/>
      <c r="T171" s="220"/>
      <c r="AT171" s="221" t="s">
        <v>141</v>
      </c>
      <c r="AU171" s="221" t="s">
        <v>89</v>
      </c>
      <c r="AV171" s="14" t="s">
        <v>139</v>
      </c>
      <c r="AW171" s="14" t="s">
        <v>34</v>
      </c>
      <c r="AX171" s="14" t="s">
        <v>85</v>
      </c>
      <c r="AY171" s="221" t="s">
        <v>132</v>
      </c>
    </row>
    <row r="172" spans="1:65" s="2" customFormat="1" ht="24.2" customHeight="1">
      <c r="A172" s="34"/>
      <c r="B172" s="35"/>
      <c r="C172" s="186" t="s">
        <v>227</v>
      </c>
      <c r="D172" s="186" t="s">
        <v>134</v>
      </c>
      <c r="E172" s="187" t="s">
        <v>645</v>
      </c>
      <c r="F172" s="188" t="s">
        <v>646</v>
      </c>
      <c r="G172" s="189" t="s">
        <v>137</v>
      </c>
      <c r="H172" s="190">
        <v>27</v>
      </c>
      <c r="I172" s="191"/>
      <c r="J172" s="192">
        <f>ROUND(I172*H172,2)</f>
        <v>0</v>
      </c>
      <c r="K172" s="188" t="s">
        <v>138</v>
      </c>
      <c r="L172" s="39"/>
      <c r="M172" s="193" t="s">
        <v>1</v>
      </c>
      <c r="N172" s="194" t="s">
        <v>45</v>
      </c>
      <c r="O172" s="71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139</v>
      </c>
      <c r="AT172" s="197" t="s">
        <v>134</v>
      </c>
      <c r="AU172" s="197" t="s">
        <v>89</v>
      </c>
      <c r="AY172" s="17" t="s">
        <v>132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7" t="s">
        <v>85</v>
      </c>
      <c r="BK172" s="198">
        <f>ROUND(I172*H172,2)</f>
        <v>0</v>
      </c>
      <c r="BL172" s="17" t="s">
        <v>139</v>
      </c>
      <c r="BM172" s="197" t="s">
        <v>647</v>
      </c>
    </row>
    <row r="173" spans="1:65" s="13" customFormat="1" ht="11.25">
      <c r="B173" s="199"/>
      <c r="C173" s="200"/>
      <c r="D173" s="201" t="s">
        <v>141</v>
      </c>
      <c r="E173" s="202" t="s">
        <v>1</v>
      </c>
      <c r="F173" s="203" t="s">
        <v>640</v>
      </c>
      <c r="G173" s="200"/>
      <c r="H173" s="204">
        <v>27</v>
      </c>
      <c r="I173" s="205"/>
      <c r="J173" s="200"/>
      <c r="K173" s="200"/>
      <c r="L173" s="206"/>
      <c r="M173" s="207"/>
      <c r="N173" s="208"/>
      <c r="O173" s="208"/>
      <c r="P173" s="208"/>
      <c r="Q173" s="208"/>
      <c r="R173" s="208"/>
      <c r="S173" s="208"/>
      <c r="T173" s="209"/>
      <c r="AT173" s="210" t="s">
        <v>141</v>
      </c>
      <c r="AU173" s="210" t="s">
        <v>89</v>
      </c>
      <c r="AV173" s="13" t="s">
        <v>89</v>
      </c>
      <c r="AW173" s="13" t="s">
        <v>34</v>
      </c>
      <c r="AX173" s="13" t="s">
        <v>80</v>
      </c>
      <c r="AY173" s="210" t="s">
        <v>132</v>
      </c>
    </row>
    <row r="174" spans="1:65" s="14" customFormat="1" ht="11.25">
      <c r="B174" s="211"/>
      <c r="C174" s="212"/>
      <c r="D174" s="201" t="s">
        <v>141</v>
      </c>
      <c r="E174" s="213" t="s">
        <v>1</v>
      </c>
      <c r="F174" s="214" t="s">
        <v>143</v>
      </c>
      <c r="G174" s="212"/>
      <c r="H174" s="215">
        <v>27</v>
      </c>
      <c r="I174" s="216"/>
      <c r="J174" s="212"/>
      <c r="K174" s="212"/>
      <c r="L174" s="217"/>
      <c r="M174" s="218"/>
      <c r="N174" s="219"/>
      <c r="O174" s="219"/>
      <c r="P174" s="219"/>
      <c r="Q174" s="219"/>
      <c r="R174" s="219"/>
      <c r="S174" s="219"/>
      <c r="T174" s="220"/>
      <c r="AT174" s="221" t="s">
        <v>141</v>
      </c>
      <c r="AU174" s="221" t="s">
        <v>89</v>
      </c>
      <c r="AV174" s="14" t="s">
        <v>139</v>
      </c>
      <c r="AW174" s="14" t="s">
        <v>34</v>
      </c>
      <c r="AX174" s="14" t="s">
        <v>85</v>
      </c>
      <c r="AY174" s="221" t="s">
        <v>132</v>
      </c>
    </row>
    <row r="175" spans="1:65" s="2" customFormat="1" ht="24.2" customHeight="1">
      <c r="A175" s="34"/>
      <c r="B175" s="35"/>
      <c r="C175" s="186" t="s">
        <v>231</v>
      </c>
      <c r="D175" s="186" t="s">
        <v>134</v>
      </c>
      <c r="E175" s="187" t="s">
        <v>648</v>
      </c>
      <c r="F175" s="188" t="s">
        <v>649</v>
      </c>
      <c r="G175" s="189" t="s">
        <v>137</v>
      </c>
      <c r="H175" s="190">
        <v>27</v>
      </c>
      <c r="I175" s="191"/>
      <c r="J175" s="192">
        <f>ROUND(I175*H175,2)</f>
        <v>0</v>
      </c>
      <c r="K175" s="188" t="s">
        <v>138</v>
      </c>
      <c r="L175" s="39"/>
      <c r="M175" s="193" t="s">
        <v>1</v>
      </c>
      <c r="N175" s="194" t="s">
        <v>45</v>
      </c>
      <c r="O175" s="71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139</v>
      </c>
      <c r="AT175" s="197" t="s">
        <v>134</v>
      </c>
      <c r="AU175" s="197" t="s">
        <v>89</v>
      </c>
      <c r="AY175" s="17" t="s">
        <v>132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7" t="s">
        <v>85</v>
      </c>
      <c r="BK175" s="198">
        <f>ROUND(I175*H175,2)</f>
        <v>0</v>
      </c>
      <c r="BL175" s="17" t="s">
        <v>139</v>
      </c>
      <c r="BM175" s="197" t="s">
        <v>650</v>
      </c>
    </row>
    <row r="176" spans="1:65" s="12" customFormat="1" ht="22.9" customHeight="1">
      <c r="B176" s="170"/>
      <c r="C176" s="171"/>
      <c r="D176" s="172" t="s">
        <v>79</v>
      </c>
      <c r="E176" s="184" t="s">
        <v>187</v>
      </c>
      <c r="F176" s="184" t="s">
        <v>651</v>
      </c>
      <c r="G176" s="171"/>
      <c r="H176" s="171"/>
      <c r="I176" s="174"/>
      <c r="J176" s="185">
        <f>BK176</f>
        <v>0</v>
      </c>
      <c r="K176" s="171"/>
      <c r="L176" s="176"/>
      <c r="M176" s="177"/>
      <c r="N176" s="178"/>
      <c r="O176" s="178"/>
      <c r="P176" s="179">
        <f>SUM(P177:P183)</f>
        <v>0</v>
      </c>
      <c r="Q176" s="178"/>
      <c r="R176" s="179">
        <f>SUM(R177:R183)</f>
        <v>0.45710315000000007</v>
      </c>
      <c r="S176" s="178"/>
      <c r="T176" s="180">
        <f>SUM(T177:T183)</f>
        <v>0</v>
      </c>
      <c r="AR176" s="181" t="s">
        <v>85</v>
      </c>
      <c r="AT176" s="182" t="s">
        <v>79</v>
      </c>
      <c r="AU176" s="182" t="s">
        <v>85</v>
      </c>
      <c r="AY176" s="181" t="s">
        <v>132</v>
      </c>
      <c r="BK176" s="183">
        <f>SUM(BK177:BK183)</f>
        <v>0</v>
      </c>
    </row>
    <row r="177" spans="1:65" s="2" customFormat="1" ht="24.2" customHeight="1">
      <c r="A177" s="34"/>
      <c r="B177" s="35"/>
      <c r="C177" s="186" t="s">
        <v>8</v>
      </c>
      <c r="D177" s="186" t="s">
        <v>134</v>
      </c>
      <c r="E177" s="187" t="s">
        <v>652</v>
      </c>
      <c r="F177" s="188" t="s">
        <v>653</v>
      </c>
      <c r="G177" s="189" t="s">
        <v>439</v>
      </c>
      <c r="H177" s="190">
        <v>39</v>
      </c>
      <c r="I177" s="191"/>
      <c r="J177" s="192">
        <f>ROUND(I177*H177,2)</f>
        <v>0</v>
      </c>
      <c r="K177" s="188" t="s">
        <v>138</v>
      </c>
      <c r="L177" s="39"/>
      <c r="M177" s="193" t="s">
        <v>1</v>
      </c>
      <c r="N177" s="194" t="s">
        <v>45</v>
      </c>
      <c r="O177" s="71"/>
      <c r="P177" s="195">
        <f>O177*H177</f>
        <v>0</v>
      </c>
      <c r="Q177" s="195">
        <v>2.0000000000000002E-5</v>
      </c>
      <c r="R177" s="195">
        <f>Q177*H177</f>
        <v>7.8000000000000009E-4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139</v>
      </c>
      <c r="AT177" s="197" t="s">
        <v>134</v>
      </c>
      <c r="AU177" s="197" t="s">
        <v>89</v>
      </c>
      <c r="AY177" s="17" t="s">
        <v>132</v>
      </c>
      <c r="BE177" s="198">
        <f>IF(N177="základní",J177,0)</f>
        <v>0</v>
      </c>
      <c r="BF177" s="198">
        <f>IF(N177="snížená",J177,0)</f>
        <v>0</v>
      </c>
      <c r="BG177" s="198">
        <f>IF(N177="zákl. přenesená",J177,0)</f>
        <v>0</v>
      </c>
      <c r="BH177" s="198">
        <f>IF(N177="sníž. přenesená",J177,0)</f>
        <v>0</v>
      </c>
      <c r="BI177" s="198">
        <f>IF(N177="nulová",J177,0)</f>
        <v>0</v>
      </c>
      <c r="BJ177" s="17" t="s">
        <v>85</v>
      </c>
      <c r="BK177" s="198">
        <f>ROUND(I177*H177,2)</f>
        <v>0</v>
      </c>
      <c r="BL177" s="17" t="s">
        <v>139</v>
      </c>
      <c r="BM177" s="197" t="s">
        <v>654</v>
      </c>
    </row>
    <row r="178" spans="1:65" s="2" customFormat="1" ht="24.2" customHeight="1">
      <c r="A178" s="34"/>
      <c r="B178" s="35"/>
      <c r="C178" s="232" t="s">
        <v>242</v>
      </c>
      <c r="D178" s="232" t="s">
        <v>249</v>
      </c>
      <c r="E178" s="233" t="s">
        <v>655</v>
      </c>
      <c r="F178" s="234" t="s">
        <v>656</v>
      </c>
      <c r="G178" s="235" t="s">
        <v>439</v>
      </c>
      <c r="H178" s="236">
        <v>39.585000000000001</v>
      </c>
      <c r="I178" s="237"/>
      <c r="J178" s="238">
        <f>ROUND(I178*H178,2)</f>
        <v>0</v>
      </c>
      <c r="K178" s="234" t="s">
        <v>138</v>
      </c>
      <c r="L178" s="239"/>
      <c r="M178" s="240" t="s">
        <v>1</v>
      </c>
      <c r="N178" s="241" t="s">
        <v>45</v>
      </c>
      <c r="O178" s="71"/>
      <c r="P178" s="195">
        <f>O178*H178</f>
        <v>0</v>
      </c>
      <c r="Q178" s="195">
        <v>1.1390000000000001E-2</v>
      </c>
      <c r="R178" s="195">
        <f>Q178*H178</f>
        <v>0.45087315000000006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187</v>
      </c>
      <c r="AT178" s="197" t="s">
        <v>249</v>
      </c>
      <c r="AU178" s="197" t="s">
        <v>89</v>
      </c>
      <c r="AY178" s="17" t="s">
        <v>132</v>
      </c>
      <c r="BE178" s="198">
        <f>IF(N178="základní",J178,0)</f>
        <v>0</v>
      </c>
      <c r="BF178" s="198">
        <f>IF(N178="snížená",J178,0)</f>
        <v>0</v>
      </c>
      <c r="BG178" s="198">
        <f>IF(N178="zákl. přenesená",J178,0)</f>
        <v>0</v>
      </c>
      <c r="BH178" s="198">
        <f>IF(N178="sníž. přenesená",J178,0)</f>
        <v>0</v>
      </c>
      <c r="BI178" s="198">
        <f>IF(N178="nulová",J178,0)</f>
        <v>0</v>
      </c>
      <c r="BJ178" s="17" t="s">
        <v>85</v>
      </c>
      <c r="BK178" s="198">
        <f>ROUND(I178*H178,2)</f>
        <v>0</v>
      </c>
      <c r="BL178" s="17" t="s">
        <v>139</v>
      </c>
      <c r="BM178" s="197" t="s">
        <v>657</v>
      </c>
    </row>
    <row r="179" spans="1:65" s="13" customFormat="1" ht="11.25">
      <c r="B179" s="199"/>
      <c r="C179" s="200"/>
      <c r="D179" s="201" t="s">
        <v>141</v>
      </c>
      <c r="E179" s="200"/>
      <c r="F179" s="203" t="s">
        <v>658</v>
      </c>
      <c r="G179" s="200"/>
      <c r="H179" s="204">
        <v>39.585000000000001</v>
      </c>
      <c r="I179" s="205"/>
      <c r="J179" s="200"/>
      <c r="K179" s="200"/>
      <c r="L179" s="206"/>
      <c r="M179" s="207"/>
      <c r="N179" s="208"/>
      <c r="O179" s="208"/>
      <c r="P179" s="208"/>
      <c r="Q179" s="208"/>
      <c r="R179" s="208"/>
      <c r="S179" s="208"/>
      <c r="T179" s="209"/>
      <c r="AT179" s="210" t="s">
        <v>141</v>
      </c>
      <c r="AU179" s="210" t="s">
        <v>89</v>
      </c>
      <c r="AV179" s="13" t="s">
        <v>89</v>
      </c>
      <c r="AW179" s="13" t="s">
        <v>4</v>
      </c>
      <c r="AX179" s="13" t="s">
        <v>85</v>
      </c>
      <c r="AY179" s="210" t="s">
        <v>132</v>
      </c>
    </row>
    <row r="180" spans="1:65" s="2" customFormat="1" ht="16.5" customHeight="1">
      <c r="A180" s="34"/>
      <c r="B180" s="35"/>
      <c r="C180" s="186" t="s">
        <v>248</v>
      </c>
      <c r="D180" s="186" t="s">
        <v>134</v>
      </c>
      <c r="E180" s="187" t="s">
        <v>659</v>
      </c>
      <c r="F180" s="188" t="s">
        <v>660</v>
      </c>
      <c r="G180" s="189" t="s">
        <v>150</v>
      </c>
      <c r="H180" s="190">
        <v>1</v>
      </c>
      <c r="I180" s="191"/>
      <c r="J180" s="192">
        <f>ROUND(I180*H180,2)</f>
        <v>0</v>
      </c>
      <c r="K180" s="188" t="s">
        <v>1</v>
      </c>
      <c r="L180" s="39"/>
      <c r="M180" s="193" t="s">
        <v>1</v>
      </c>
      <c r="N180" s="194" t="s">
        <v>45</v>
      </c>
      <c r="O180" s="71"/>
      <c r="P180" s="195">
        <f>O180*H180</f>
        <v>0</v>
      </c>
      <c r="Q180" s="195">
        <v>5.45E-3</v>
      </c>
      <c r="R180" s="195">
        <f>Q180*H180</f>
        <v>5.45E-3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139</v>
      </c>
      <c r="AT180" s="197" t="s">
        <v>134</v>
      </c>
      <c r="AU180" s="197" t="s">
        <v>89</v>
      </c>
      <c r="AY180" s="17" t="s">
        <v>132</v>
      </c>
      <c r="BE180" s="198">
        <f>IF(N180="základní",J180,0)</f>
        <v>0</v>
      </c>
      <c r="BF180" s="198">
        <f>IF(N180="snížená",J180,0)</f>
        <v>0</v>
      </c>
      <c r="BG180" s="198">
        <f>IF(N180="zákl. přenesená",J180,0)</f>
        <v>0</v>
      </c>
      <c r="BH180" s="198">
        <f>IF(N180="sníž. přenesená",J180,0)</f>
        <v>0</v>
      </c>
      <c r="BI180" s="198">
        <f>IF(N180="nulová",J180,0)</f>
        <v>0</v>
      </c>
      <c r="BJ180" s="17" t="s">
        <v>85</v>
      </c>
      <c r="BK180" s="198">
        <f>ROUND(I180*H180,2)</f>
        <v>0</v>
      </c>
      <c r="BL180" s="17" t="s">
        <v>139</v>
      </c>
      <c r="BM180" s="197" t="s">
        <v>661</v>
      </c>
    </row>
    <row r="181" spans="1:65" s="2" customFormat="1" ht="24.2" customHeight="1">
      <c r="A181" s="34"/>
      <c r="B181" s="35"/>
      <c r="C181" s="186" t="s">
        <v>255</v>
      </c>
      <c r="D181" s="186" t="s">
        <v>134</v>
      </c>
      <c r="E181" s="187" t="s">
        <v>662</v>
      </c>
      <c r="F181" s="188" t="s">
        <v>663</v>
      </c>
      <c r="G181" s="189" t="s">
        <v>164</v>
      </c>
      <c r="H181" s="190">
        <v>0.186</v>
      </c>
      <c r="I181" s="191"/>
      <c r="J181" s="192">
        <f>ROUND(I181*H181,2)</f>
        <v>0</v>
      </c>
      <c r="K181" s="188" t="s">
        <v>138</v>
      </c>
      <c r="L181" s="39"/>
      <c r="M181" s="193" t="s">
        <v>1</v>
      </c>
      <c r="N181" s="194" t="s">
        <v>45</v>
      </c>
      <c r="O181" s="71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139</v>
      </c>
      <c r="AT181" s="197" t="s">
        <v>134</v>
      </c>
      <c r="AU181" s="197" t="s">
        <v>89</v>
      </c>
      <c r="AY181" s="17" t="s">
        <v>132</v>
      </c>
      <c r="BE181" s="198">
        <f>IF(N181="základní",J181,0)</f>
        <v>0</v>
      </c>
      <c r="BF181" s="198">
        <f>IF(N181="snížená",J181,0)</f>
        <v>0</v>
      </c>
      <c r="BG181" s="198">
        <f>IF(N181="zákl. přenesená",J181,0)</f>
        <v>0</v>
      </c>
      <c r="BH181" s="198">
        <f>IF(N181="sníž. přenesená",J181,0)</f>
        <v>0</v>
      </c>
      <c r="BI181" s="198">
        <f>IF(N181="nulová",J181,0)</f>
        <v>0</v>
      </c>
      <c r="BJ181" s="17" t="s">
        <v>85</v>
      </c>
      <c r="BK181" s="198">
        <f>ROUND(I181*H181,2)</f>
        <v>0</v>
      </c>
      <c r="BL181" s="17" t="s">
        <v>139</v>
      </c>
      <c r="BM181" s="197" t="s">
        <v>664</v>
      </c>
    </row>
    <row r="182" spans="1:65" s="13" customFormat="1" ht="11.25">
      <c r="B182" s="199"/>
      <c r="C182" s="200"/>
      <c r="D182" s="201" t="s">
        <v>141</v>
      </c>
      <c r="E182" s="202" t="s">
        <v>1</v>
      </c>
      <c r="F182" s="203" t="s">
        <v>665</v>
      </c>
      <c r="G182" s="200"/>
      <c r="H182" s="204">
        <v>0.186</v>
      </c>
      <c r="I182" s="205"/>
      <c r="J182" s="200"/>
      <c r="K182" s="200"/>
      <c r="L182" s="206"/>
      <c r="M182" s="207"/>
      <c r="N182" s="208"/>
      <c r="O182" s="208"/>
      <c r="P182" s="208"/>
      <c r="Q182" s="208"/>
      <c r="R182" s="208"/>
      <c r="S182" s="208"/>
      <c r="T182" s="209"/>
      <c r="AT182" s="210" t="s">
        <v>141</v>
      </c>
      <c r="AU182" s="210" t="s">
        <v>89</v>
      </c>
      <c r="AV182" s="13" t="s">
        <v>89</v>
      </c>
      <c r="AW182" s="13" t="s">
        <v>34</v>
      </c>
      <c r="AX182" s="13" t="s">
        <v>80</v>
      </c>
      <c r="AY182" s="210" t="s">
        <v>132</v>
      </c>
    </row>
    <row r="183" spans="1:65" s="14" customFormat="1" ht="11.25">
      <c r="B183" s="211"/>
      <c r="C183" s="212"/>
      <c r="D183" s="201" t="s">
        <v>141</v>
      </c>
      <c r="E183" s="213" t="s">
        <v>1</v>
      </c>
      <c r="F183" s="214" t="s">
        <v>143</v>
      </c>
      <c r="G183" s="212"/>
      <c r="H183" s="215">
        <v>0.186</v>
      </c>
      <c r="I183" s="216"/>
      <c r="J183" s="212"/>
      <c r="K183" s="212"/>
      <c r="L183" s="217"/>
      <c r="M183" s="218"/>
      <c r="N183" s="219"/>
      <c r="O183" s="219"/>
      <c r="P183" s="219"/>
      <c r="Q183" s="219"/>
      <c r="R183" s="219"/>
      <c r="S183" s="219"/>
      <c r="T183" s="220"/>
      <c r="AT183" s="221" t="s">
        <v>141</v>
      </c>
      <c r="AU183" s="221" t="s">
        <v>89</v>
      </c>
      <c r="AV183" s="14" t="s">
        <v>139</v>
      </c>
      <c r="AW183" s="14" t="s">
        <v>34</v>
      </c>
      <c r="AX183" s="14" t="s">
        <v>85</v>
      </c>
      <c r="AY183" s="221" t="s">
        <v>132</v>
      </c>
    </row>
    <row r="184" spans="1:65" s="12" customFormat="1" ht="22.9" customHeight="1">
      <c r="B184" s="170"/>
      <c r="C184" s="171"/>
      <c r="D184" s="172" t="s">
        <v>79</v>
      </c>
      <c r="E184" s="184" t="s">
        <v>196</v>
      </c>
      <c r="F184" s="184" t="s">
        <v>428</v>
      </c>
      <c r="G184" s="171"/>
      <c r="H184" s="171"/>
      <c r="I184" s="174"/>
      <c r="J184" s="185">
        <f>BK184</f>
        <v>0</v>
      </c>
      <c r="K184" s="171"/>
      <c r="L184" s="176"/>
      <c r="M184" s="177"/>
      <c r="N184" s="178"/>
      <c r="O184" s="178"/>
      <c r="P184" s="179">
        <f>SUM(P185:P188)</f>
        <v>0</v>
      </c>
      <c r="Q184" s="178"/>
      <c r="R184" s="179">
        <f>SUM(R185:R188)</f>
        <v>0</v>
      </c>
      <c r="S184" s="178"/>
      <c r="T184" s="180">
        <f>SUM(T185:T188)</f>
        <v>0</v>
      </c>
      <c r="AR184" s="181" t="s">
        <v>85</v>
      </c>
      <c r="AT184" s="182" t="s">
        <v>79</v>
      </c>
      <c r="AU184" s="182" t="s">
        <v>85</v>
      </c>
      <c r="AY184" s="181" t="s">
        <v>132</v>
      </c>
      <c r="BK184" s="183">
        <f>SUM(BK185:BK188)</f>
        <v>0</v>
      </c>
    </row>
    <row r="185" spans="1:65" s="2" customFormat="1" ht="24.2" customHeight="1">
      <c r="A185" s="34"/>
      <c r="B185" s="35"/>
      <c r="C185" s="186" t="s">
        <v>260</v>
      </c>
      <c r="D185" s="186" t="s">
        <v>134</v>
      </c>
      <c r="E185" s="187" t="s">
        <v>666</v>
      </c>
      <c r="F185" s="188" t="s">
        <v>667</v>
      </c>
      <c r="G185" s="189" t="s">
        <v>439</v>
      </c>
      <c r="H185" s="190">
        <v>33</v>
      </c>
      <c r="I185" s="191"/>
      <c r="J185" s="192">
        <f>ROUND(I185*H185,2)</f>
        <v>0</v>
      </c>
      <c r="K185" s="188" t="s">
        <v>138</v>
      </c>
      <c r="L185" s="39"/>
      <c r="M185" s="193" t="s">
        <v>1</v>
      </c>
      <c r="N185" s="194" t="s">
        <v>45</v>
      </c>
      <c r="O185" s="71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139</v>
      </c>
      <c r="AT185" s="197" t="s">
        <v>134</v>
      </c>
      <c r="AU185" s="197" t="s">
        <v>89</v>
      </c>
      <c r="AY185" s="17" t="s">
        <v>132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17" t="s">
        <v>85</v>
      </c>
      <c r="BK185" s="198">
        <f>ROUND(I185*H185,2)</f>
        <v>0</v>
      </c>
      <c r="BL185" s="17" t="s">
        <v>139</v>
      </c>
      <c r="BM185" s="197" t="s">
        <v>668</v>
      </c>
    </row>
    <row r="186" spans="1:65" s="13" customFormat="1" ht="11.25">
      <c r="B186" s="199"/>
      <c r="C186" s="200"/>
      <c r="D186" s="201" t="s">
        <v>141</v>
      </c>
      <c r="E186" s="202" t="s">
        <v>1</v>
      </c>
      <c r="F186" s="203" t="s">
        <v>669</v>
      </c>
      <c r="G186" s="200"/>
      <c r="H186" s="204">
        <v>12</v>
      </c>
      <c r="I186" s="205"/>
      <c r="J186" s="200"/>
      <c r="K186" s="200"/>
      <c r="L186" s="206"/>
      <c r="M186" s="207"/>
      <c r="N186" s="208"/>
      <c r="O186" s="208"/>
      <c r="P186" s="208"/>
      <c r="Q186" s="208"/>
      <c r="R186" s="208"/>
      <c r="S186" s="208"/>
      <c r="T186" s="209"/>
      <c r="AT186" s="210" t="s">
        <v>141</v>
      </c>
      <c r="AU186" s="210" t="s">
        <v>89</v>
      </c>
      <c r="AV186" s="13" t="s">
        <v>89</v>
      </c>
      <c r="AW186" s="13" t="s">
        <v>34</v>
      </c>
      <c r="AX186" s="13" t="s">
        <v>80</v>
      </c>
      <c r="AY186" s="210" t="s">
        <v>132</v>
      </c>
    </row>
    <row r="187" spans="1:65" s="13" customFormat="1" ht="11.25">
      <c r="B187" s="199"/>
      <c r="C187" s="200"/>
      <c r="D187" s="201" t="s">
        <v>141</v>
      </c>
      <c r="E187" s="202" t="s">
        <v>1</v>
      </c>
      <c r="F187" s="203" t="s">
        <v>670</v>
      </c>
      <c r="G187" s="200"/>
      <c r="H187" s="204">
        <v>21</v>
      </c>
      <c r="I187" s="205"/>
      <c r="J187" s="200"/>
      <c r="K187" s="200"/>
      <c r="L187" s="206"/>
      <c r="M187" s="207"/>
      <c r="N187" s="208"/>
      <c r="O187" s="208"/>
      <c r="P187" s="208"/>
      <c r="Q187" s="208"/>
      <c r="R187" s="208"/>
      <c r="S187" s="208"/>
      <c r="T187" s="209"/>
      <c r="AT187" s="210" t="s">
        <v>141</v>
      </c>
      <c r="AU187" s="210" t="s">
        <v>89</v>
      </c>
      <c r="AV187" s="13" t="s">
        <v>89</v>
      </c>
      <c r="AW187" s="13" t="s">
        <v>34</v>
      </c>
      <c r="AX187" s="13" t="s">
        <v>80</v>
      </c>
      <c r="AY187" s="210" t="s">
        <v>132</v>
      </c>
    </row>
    <row r="188" spans="1:65" s="14" customFormat="1" ht="11.25">
      <c r="B188" s="211"/>
      <c r="C188" s="212"/>
      <c r="D188" s="201" t="s">
        <v>141</v>
      </c>
      <c r="E188" s="213" t="s">
        <v>1</v>
      </c>
      <c r="F188" s="214" t="s">
        <v>143</v>
      </c>
      <c r="G188" s="212"/>
      <c r="H188" s="215">
        <v>33</v>
      </c>
      <c r="I188" s="216"/>
      <c r="J188" s="212"/>
      <c r="K188" s="212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141</v>
      </c>
      <c r="AU188" s="221" t="s">
        <v>89</v>
      </c>
      <c r="AV188" s="14" t="s">
        <v>139</v>
      </c>
      <c r="AW188" s="14" t="s">
        <v>34</v>
      </c>
      <c r="AX188" s="14" t="s">
        <v>85</v>
      </c>
      <c r="AY188" s="221" t="s">
        <v>132</v>
      </c>
    </row>
    <row r="189" spans="1:65" s="12" customFormat="1" ht="22.9" customHeight="1">
      <c r="B189" s="170"/>
      <c r="C189" s="171"/>
      <c r="D189" s="172" t="s">
        <v>79</v>
      </c>
      <c r="E189" s="184" t="s">
        <v>503</v>
      </c>
      <c r="F189" s="184" t="s">
        <v>504</v>
      </c>
      <c r="G189" s="171"/>
      <c r="H189" s="171"/>
      <c r="I189" s="174"/>
      <c r="J189" s="185">
        <f>BK189</f>
        <v>0</v>
      </c>
      <c r="K189" s="171"/>
      <c r="L189" s="176"/>
      <c r="M189" s="177"/>
      <c r="N189" s="178"/>
      <c r="O189" s="178"/>
      <c r="P189" s="179">
        <f>SUM(P190:P198)</f>
        <v>0</v>
      </c>
      <c r="Q189" s="178"/>
      <c r="R189" s="179">
        <f>SUM(R190:R198)</f>
        <v>0</v>
      </c>
      <c r="S189" s="178"/>
      <c r="T189" s="180">
        <f>SUM(T190:T198)</f>
        <v>0</v>
      </c>
      <c r="AR189" s="181" t="s">
        <v>85</v>
      </c>
      <c r="AT189" s="182" t="s">
        <v>79</v>
      </c>
      <c r="AU189" s="182" t="s">
        <v>85</v>
      </c>
      <c r="AY189" s="181" t="s">
        <v>132</v>
      </c>
      <c r="BK189" s="183">
        <f>SUM(BK190:BK198)</f>
        <v>0</v>
      </c>
    </row>
    <row r="190" spans="1:65" s="2" customFormat="1" ht="24.2" customHeight="1">
      <c r="A190" s="34"/>
      <c r="B190" s="35"/>
      <c r="C190" s="186" t="s">
        <v>267</v>
      </c>
      <c r="D190" s="186" t="s">
        <v>134</v>
      </c>
      <c r="E190" s="187" t="s">
        <v>506</v>
      </c>
      <c r="F190" s="188" t="s">
        <v>507</v>
      </c>
      <c r="G190" s="189" t="s">
        <v>252</v>
      </c>
      <c r="H190" s="190">
        <v>14.715</v>
      </c>
      <c r="I190" s="191"/>
      <c r="J190" s="192">
        <f>ROUND(I190*H190,2)</f>
        <v>0</v>
      </c>
      <c r="K190" s="188" t="s">
        <v>138</v>
      </c>
      <c r="L190" s="39"/>
      <c r="M190" s="193" t="s">
        <v>1</v>
      </c>
      <c r="N190" s="194" t="s">
        <v>45</v>
      </c>
      <c r="O190" s="71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139</v>
      </c>
      <c r="AT190" s="197" t="s">
        <v>134</v>
      </c>
      <c r="AU190" s="197" t="s">
        <v>89</v>
      </c>
      <c r="AY190" s="17" t="s">
        <v>132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7" t="s">
        <v>85</v>
      </c>
      <c r="BK190" s="198">
        <f>ROUND(I190*H190,2)</f>
        <v>0</v>
      </c>
      <c r="BL190" s="17" t="s">
        <v>139</v>
      </c>
      <c r="BM190" s="197" t="s">
        <v>671</v>
      </c>
    </row>
    <row r="191" spans="1:65" s="2" customFormat="1" ht="24.2" customHeight="1">
      <c r="A191" s="34"/>
      <c r="B191" s="35"/>
      <c r="C191" s="186" t="s">
        <v>7</v>
      </c>
      <c r="D191" s="186" t="s">
        <v>134</v>
      </c>
      <c r="E191" s="187" t="s">
        <v>510</v>
      </c>
      <c r="F191" s="188" t="s">
        <v>511</v>
      </c>
      <c r="G191" s="189" t="s">
        <v>252</v>
      </c>
      <c r="H191" s="190">
        <v>132.435</v>
      </c>
      <c r="I191" s="191"/>
      <c r="J191" s="192">
        <f>ROUND(I191*H191,2)</f>
        <v>0</v>
      </c>
      <c r="K191" s="188" t="s">
        <v>138</v>
      </c>
      <c r="L191" s="39"/>
      <c r="M191" s="193" t="s">
        <v>1</v>
      </c>
      <c r="N191" s="194" t="s">
        <v>45</v>
      </c>
      <c r="O191" s="71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139</v>
      </c>
      <c r="AT191" s="197" t="s">
        <v>134</v>
      </c>
      <c r="AU191" s="197" t="s">
        <v>89</v>
      </c>
      <c r="AY191" s="17" t="s">
        <v>132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85</v>
      </c>
      <c r="BK191" s="198">
        <f>ROUND(I191*H191,2)</f>
        <v>0</v>
      </c>
      <c r="BL191" s="17" t="s">
        <v>139</v>
      </c>
      <c r="BM191" s="197" t="s">
        <v>672</v>
      </c>
    </row>
    <row r="192" spans="1:65" s="13" customFormat="1" ht="11.25">
      <c r="B192" s="199"/>
      <c r="C192" s="200"/>
      <c r="D192" s="201" t="s">
        <v>141</v>
      </c>
      <c r="E192" s="200"/>
      <c r="F192" s="203" t="s">
        <v>673</v>
      </c>
      <c r="G192" s="200"/>
      <c r="H192" s="204">
        <v>132.435</v>
      </c>
      <c r="I192" s="205"/>
      <c r="J192" s="200"/>
      <c r="K192" s="200"/>
      <c r="L192" s="206"/>
      <c r="M192" s="207"/>
      <c r="N192" s="208"/>
      <c r="O192" s="208"/>
      <c r="P192" s="208"/>
      <c r="Q192" s="208"/>
      <c r="R192" s="208"/>
      <c r="S192" s="208"/>
      <c r="T192" s="209"/>
      <c r="AT192" s="210" t="s">
        <v>141</v>
      </c>
      <c r="AU192" s="210" t="s">
        <v>89</v>
      </c>
      <c r="AV192" s="13" t="s">
        <v>89</v>
      </c>
      <c r="AW192" s="13" t="s">
        <v>4</v>
      </c>
      <c r="AX192" s="13" t="s">
        <v>85</v>
      </c>
      <c r="AY192" s="210" t="s">
        <v>132</v>
      </c>
    </row>
    <row r="193" spans="1:65" s="2" customFormat="1" ht="33" customHeight="1">
      <c r="A193" s="34"/>
      <c r="B193" s="35"/>
      <c r="C193" s="186" t="s">
        <v>276</v>
      </c>
      <c r="D193" s="186" t="s">
        <v>134</v>
      </c>
      <c r="E193" s="187" t="s">
        <v>515</v>
      </c>
      <c r="F193" s="188" t="s">
        <v>516</v>
      </c>
      <c r="G193" s="189" t="s">
        <v>252</v>
      </c>
      <c r="H193" s="190">
        <v>8.7750000000000004</v>
      </c>
      <c r="I193" s="191"/>
      <c r="J193" s="192">
        <f>ROUND(I193*H193,2)</f>
        <v>0</v>
      </c>
      <c r="K193" s="188" t="s">
        <v>138</v>
      </c>
      <c r="L193" s="39"/>
      <c r="M193" s="193" t="s">
        <v>1</v>
      </c>
      <c r="N193" s="194" t="s">
        <v>45</v>
      </c>
      <c r="O193" s="71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139</v>
      </c>
      <c r="AT193" s="197" t="s">
        <v>134</v>
      </c>
      <c r="AU193" s="197" t="s">
        <v>89</v>
      </c>
      <c r="AY193" s="17" t="s">
        <v>132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7" t="s">
        <v>85</v>
      </c>
      <c r="BK193" s="198">
        <f>ROUND(I193*H193,2)</f>
        <v>0</v>
      </c>
      <c r="BL193" s="17" t="s">
        <v>139</v>
      </c>
      <c r="BM193" s="197" t="s">
        <v>674</v>
      </c>
    </row>
    <row r="194" spans="1:65" s="13" customFormat="1" ht="11.25">
      <c r="B194" s="199"/>
      <c r="C194" s="200"/>
      <c r="D194" s="201" t="s">
        <v>141</v>
      </c>
      <c r="E194" s="202" t="s">
        <v>1</v>
      </c>
      <c r="F194" s="203" t="s">
        <v>675</v>
      </c>
      <c r="G194" s="200"/>
      <c r="H194" s="204">
        <v>8.7750000000000004</v>
      </c>
      <c r="I194" s="205"/>
      <c r="J194" s="200"/>
      <c r="K194" s="200"/>
      <c r="L194" s="206"/>
      <c r="M194" s="207"/>
      <c r="N194" s="208"/>
      <c r="O194" s="208"/>
      <c r="P194" s="208"/>
      <c r="Q194" s="208"/>
      <c r="R194" s="208"/>
      <c r="S194" s="208"/>
      <c r="T194" s="209"/>
      <c r="AT194" s="210" t="s">
        <v>141</v>
      </c>
      <c r="AU194" s="210" t="s">
        <v>89</v>
      </c>
      <c r="AV194" s="13" t="s">
        <v>89</v>
      </c>
      <c r="AW194" s="13" t="s">
        <v>34</v>
      </c>
      <c r="AX194" s="13" t="s">
        <v>80</v>
      </c>
      <c r="AY194" s="210" t="s">
        <v>132</v>
      </c>
    </row>
    <row r="195" spans="1:65" s="14" customFormat="1" ht="11.25">
      <c r="B195" s="211"/>
      <c r="C195" s="212"/>
      <c r="D195" s="201" t="s">
        <v>141</v>
      </c>
      <c r="E195" s="213" t="s">
        <v>1</v>
      </c>
      <c r="F195" s="214" t="s">
        <v>143</v>
      </c>
      <c r="G195" s="212"/>
      <c r="H195" s="215">
        <v>8.7750000000000004</v>
      </c>
      <c r="I195" s="216"/>
      <c r="J195" s="212"/>
      <c r="K195" s="212"/>
      <c r="L195" s="217"/>
      <c r="M195" s="218"/>
      <c r="N195" s="219"/>
      <c r="O195" s="219"/>
      <c r="P195" s="219"/>
      <c r="Q195" s="219"/>
      <c r="R195" s="219"/>
      <c r="S195" s="219"/>
      <c r="T195" s="220"/>
      <c r="AT195" s="221" t="s">
        <v>141</v>
      </c>
      <c r="AU195" s="221" t="s">
        <v>89</v>
      </c>
      <c r="AV195" s="14" t="s">
        <v>139</v>
      </c>
      <c r="AW195" s="14" t="s">
        <v>34</v>
      </c>
      <c r="AX195" s="14" t="s">
        <v>85</v>
      </c>
      <c r="AY195" s="221" t="s">
        <v>132</v>
      </c>
    </row>
    <row r="196" spans="1:65" s="2" customFormat="1" ht="33" customHeight="1">
      <c r="A196" s="34"/>
      <c r="B196" s="35"/>
      <c r="C196" s="186" t="s">
        <v>284</v>
      </c>
      <c r="D196" s="186" t="s">
        <v>134</v>
      </c>
      <c r="E196" s="187" t="s">
        <v>676</v>
      </c>
      <c r="F196" s="188" t="s">
        <v>677</v>
      </c>
      <c r="G196" s="189" t="s">
        <v>252</v>
      </c>
      <c r="H196" s="190">
        <v>5.94</v>
      </c>
      <c r="I196" s="191"/>
      <c r="J196" s="192">
        <f>ROUND(I196*H196,2)</f>
        <v>0</v>
      </c>
      <c r="K196" s="188" t="s">
        <v>138</v>
      </c>
      <c r="L196" s="39"/>
      <c r="M196" s="193" t="s">
        <v>1</v>
      </c>
      <c r="N196" s="194" t="s">
        <v>45</v>
      </c>
      <c r="O196" s="71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139</v>
      </c>
      <c r="AT196" s="197" t="s">
        <v>134</v>
      </c>
      <c r="AU196" s="197" t="s">
        <v>89</v>
      </c>
      <c r="AY196" s="17" t="s">
        <v>132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17" t="s">
        <v>85</v>
      </c>
      <c r="BK196" s="198">
        <f>ROUND(I196*H196,2)</f>
        <v>0</v>
      </c>
      <c r="BL196" s="17" t="s">
        <v>139</v>
      </c>
      <c r="BM196" s="197" t="s">
        <v>678</v>
      </c>
    </row>
    <row r="197" spans="1:65" s="13" customFormat="1" ht="11.25">
      <c r="B197" s="199"/>
      <c r="C197" s="200"/>
      <c r="D197" s="201" t="s">
        <v>141</v>
      </c>
      <c r="E197" s="202" t="s">
        <v>1</v>
      </c>
      <c r="F197" s="203" t="s">
        <v>679</v>
      </c>
      <c r="G197" s="200"/>
      <c r="H197" s="204">
        <v>5.94</v>
      </c>
      <c r="I197" s="205"/>
      <c r="J197" s="200"/>
      <c r="K197" s="200"/>
      <c r="L197" s="206"/>
      <c r="M197" s="207"/>
      <c r="N197" s="208"/>
      <c r="O197" s="208"/>
      <c r="P197" s="208"/>
      <c r="Q197" s="208"/>
      <c r="R197" s="208"/>
      <c r="S197" s="208"/>
      <c r="T197" s="209"/>
      <c r="AT197" s="210" t="s">
        <v>141</v>
      </c>
      <c r="AU197" s="210" t="s">
        <v>89</v>
      </c>
      <c r="AV197" s="13" t="s">
        <v>89</v>
      </c>
      <c r="AW197" s="13" t="s">
        <v>34</v>
      </c>
      <c r="AX197" s="13" t="s">
        <v>80</v>
      </c>
      <c r="AY197" s="210" t="s">
        <v>132</v>
      </c>
    </row>
    <row r="198" spans="1:65" s="14" customFormat="1" ht="11.25">
      <c r="B198" s="211"/>
      <c r="C198" s="212"/>
      <c r="D198" s="201" t="s">
        <v>141</v>
      </c>
      <c r="E198" s="213" t="s">
        <v>1</v>
      </c>
      <c r="F198" s="214" t="s">
        <v>143</v>
      </c>
      <c r="G198" s="212"/>
      <c r="H198" s="215">
        <v>5.94</v>
      </c>
      <c r="I198" s="216"/>
      <c r="J198" s="212"/>
      <c r="K198" s="212"/>
      <c r="L198" s="217"/>
      <c r="M198" s="218"/>
      <c r="N198" s="219"/>
      <c r="O198" s="219"/>
      <c r="P198" s="219"/>
      <c r="Q198" s="219"/>
      <c r="R198" s="219"/>
      <c r="S198" s="219"/>
      <c r="T198" s="220"/>
      <c r="AT198" s="221" t="s">
        <v>141</v>
      </c>
      <c r="AU198" s="221" t="s">
        <v>89</v>
      </c>
      <c r="AV198" s="14" t="s">
        <v>139</v>
      </c>
      <c r="AW198" s="14" t="s">
        <v>34</v>
      </c>
      <c r="AX198" s="14" t="s">
        <v>85</v>
      </c>
      <c r="AY198" s="221" t="s">
        <v>132</v>
      </c>
    </row>
    <row r="199" spans="1:65" s="12" customFormat="1" ht="22.9" customHeight="1">
      <c r="B199" s="170"/>
      <c r="C199" s="171"/>
      <c r="D199" s="172" t="s">
        <v>79</v>
      </c>
      <c r="E199" s="184" t="s">
        <v>538</v>
      </c>
      <c r="F199" s="184" t="s">
        <v>539</v>
      </c>
      <c r="G199" s="171"/>
      <c r="H199" s="171"/>
      <c r="I199" s="174"/>
      <c r="J199" s="185">
        <f>BK199</f>
        <v>0</v>
      </c>
      <c r="K199" s="171"/>
      <c r="L199" s="176"/>
      <c r="M199" s="177"/>
      <c r="N199" s="178"/>
      <c r="O199" s="178"/>
      <c r="P199" s="179">
        <f>P200</f>
        <v>0</v>
      </c>
      <c r="Q199" s="178"/>
      <c r="R199" s="179">
        <f>R200</f>
        <v>0</v>
      </c>
      <c r="S199" s="178"/>
      <c r="T199" s="180">
        <f>T200</f>
        <v>0</v>
      </c>
      <c r="AR199" s="181" t="s">
        <v>85</v>
      </c>
      <c r="AT199" s="182" t="s">
        <v>79</v>
      </c>
      <c r="AU199" s="182" t="s">
        <v>85</v>
      </c>
      <c r="AY199" s="181" t="s">
        <v>132</v>
      </c>
      <c r="BK199" s="183">
        <f>BK200</f>
        <v>0</v>
      </c>
    </row>
    <row r="200" spans="1:65" s="2" customFormat="1" ht="24.2" customHeight="1">
      <c r="A200" s="34"/>
      <c r="B200" s="35"/>
      <c r="C200" s="186" t="s">
        <v>290</v>
      </c>
      <c r="D200" s="186" t="s">
        <v>134</v>
      </c>
      <c r="E200" s="187" t="s">
        <v>680</v>
      </c>
      <c r="F200" s="188" t="s">
        <v>681</v>
      </c>
      <c r="G200" s="189" t="s">
        <v>252</v>
      </c>
      <c r="H200" s="190">
        <v>24.125</v>
      </c>
      <c r="I200" s="191"/>
      <c r="J200" s="192">
        <f>ROUND(I200*H200,2)</f>
        <v>0</v>
      </c>
      <c r="K200" s="188" t="s">
        <v>138</v>
      </c>
      <c r="L200" s="39"/>
      <c r="M200" s="247" t="s">
        <v>1</v>
      </c>
      <c r="N200" s="248" t="s">
        <v>45</v>
      </c>
      <c r="O200" s="249"/>
      <c r="P200" s="250">
        <f>O200*H200</f>
        <v>0</v>
      </c>
      <c r="Q200" s="250">
        <v>0</v>
      </c>
      <c r="R200" s="250">
        <f>Q200*H200</f>
        <v>0</v>
      </c>
      <c r="S200" s="250">
        <v>0</v>
      </c>
      <c r="T200" s="251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139</v>
      </c>
      <c r="AT200" s="197" t="s">
        <v>134</v>
      </c>
      <c r="AU200" s="197" t="s">
        <v>89</v>
      </c>
      <c r="AY200" s="17" t="s">
        <v>132</v>
      </c>
      <c r="BE200" s="198">
        <f>IF(N200="základní",J200,0)</f>
        <v>0</v>
      </c>
      <c r="BF200" s="198">
        <f>IF(N200="snížená",J200,0)</f>
        <v>0</v>
      </c>
      <c r="BG200" s="198">
        <f>IF(N200="zákl. přenesená",J200,0)</f>
        <v>0</v>
      </c>
      <c r="BH200" s="198">
        <f>IF(N200="sníž. přenesená",J200,0)</f>
        <v>0</v>
      </c>
      <c r="BI200" s="198">
        <f>IF(N200="nulová",J200,0)</f>
        <v>0</v>
      </c>
      <c r="BJ200" s="17" t="s">
        <v>85</v>
      </c>
      <c r="BK200" s="198">
        <f>ROUND(I200*H200,2)</f>
        <v>0</v>
      </c>
      <c r="BL200" s="17" t="s">
        <v>139</v>
      </c>
      <c r="BM200" s="197" t="s">
        <v>682</v>
      </c>
    </row>
    <row r="201" spans="1:65" s="2" customFormat="1" ht="6.95" customHeight="1">
      <c r="A201" s="34"/>
      <c r="B201" s="54"/>
      <c r="C201" s="55"/>
      <c r="D201" s="55"/>
      <c r="E201" s="55"/>
      <c r="F201" s="55"/>
      <c r="G201" s="55"/>
      <c r="H201" s="55"/>
      <c r="I201" s="55"/>
      <c r="J201" s="55"/>
      <c r="K201" s="55"/>
      <c r="L201" s="39"/>
      <c r="M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</row>
  </sheetData>
  <sheetProtection algorithmName="SHA-512" hashValue="OPgQrO3Yfhgb9TFX7sF47/lcBZtPurHB4WZbtlAMHpyMZRMhphn7Zzea5S2E1KL4LbpMsVYu/XG5T6BMSwcyyQ==" saltValue="xLrc6Xucd1vzkZKzrGxSd7q4gbB+NxwXRov3M6sdM50dNSmgzF2YWvjhG4Ah2enWvBrib2X1nxp+cswHw4Bvjg==" spinCount="100000" sheet="1" objects="1" scenarios="1" formatColumns="0" formatRows="0" autoFilter="0"/>
  <autoFilter ref="C123:K20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rowBreaks count="1" manualBreakCount="1">
    <brk id="179" min="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zoomScaleNormal="100" workbookViewId="0"/>
  </sheetViews>
  <sheetFormatPr defaultRowHeight="15.7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7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89</v>
      </c>
    </row>
    <row r="4" spans="1:46" s="1" customFormat="1" ht="24.95" customHeight="1">
      <c r="B4" s="20"/>
      <c r="D4" s="110" t="s">
        <v>95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6" t="str">
        <f>'Rekapitulace stavby'!K6</f>
        <v>Odbahnění a oprava nádrže Klapý - revize 04/2023</v>
      </c>
      <c r="F7" s="297"/>
      <c r="G7" s="297"/>
      <c r="H7" s="297"/>
      <c r="L7" s="20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8" t="s">
        <v>683</v>
      </c>
      <c r="F9" s="299"/>
      <c r="G9" s="299"/>
      <c r="H9" s="299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3. 4. 2023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">
        <v>26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27</v>
      </c>
      <c r="F15" s="34"/>
      <c r="G15" s="34"/>
      <c r="H15" s="34"/>
      <c r="I15" s="112" t="s">
        <v>28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29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00" t="str">
        <f>'Rekapitulace stavby'!E14</f>
        <v>Vyplň údaj</v>
      </c>
      <c r="F18" s="301"/>
      <c r="G18" s="301"/>
      <c r="H18" s="301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31</v>
      </c>
      <c r="E20" s="34"/>
      <c r="F20" s="34"/>
      <c r="G20" s="34"/>
      <c r="H20" s="34"/>
      <c r="I20" s="112" t="s">
        <v>25</v>
      </c>
      <c r="J20" s="113" t="s">
        <v>32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33</v>
      </c>
      <c r="F21" s="34"/>
      <c r="G21" s="34"/>
      <c r="H21" s="34"/>
      <c r="I21" s="112" t="s">
        <v>28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35</v>
      </c>
      <c r="E23" s="34"/>
      <c r="F23" s="34"/>
      <c r="G23" s="34"/>
      <c r="H23" s="34"/>
      <c r="I23" s="112" t="s">
        <v>25</v>
      </c>
      <c r="J23" s="113" t="s">
        <v>36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28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38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55.25" customHeight="1">
      <c r="A27" s="115"/>
      <c r="B27" s="116"/>
      <c r="C27" s="115"/>
      <c r="D27" s="115"/>
      <c r="E27" s="302" t="s">
        <v>98</v>
      </c>
      <c r="F27" s="302"/>
      <c r="G27" s="302"/>
      <c r="H27" s="30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40</v>
      </c>
      <c r="E30" s="34"/>
      <c r="F30" s="34"/>
      <c r="G30" s="34"/>
      <c r="H30" s="34"/>
      <c r="I30" s="34"/>
      <c r="J30" s="120">
        <f>ROUND(J122,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42</v>
      </c>
      <c r="G32" s="34"/>
      <c r="H32" s="34"/>
      <c r="I32" s="121" t="s">
        <v>41</v>
      </c>
      <c r="J32" s="121" t="s">
        <v>43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44</v>
      </c>
      <c r="E33" s="112" t="s">
        <v>45</v>
      </c>
      <c r="F33" s="123">
        <f>ROUND((SUM(BE122:BE148)),  2)</f>
        <v>0</v>
      </c>
      <c r="G33" s="34"/>
      <c r="H33" s="34"/>
      <c r="I33" s="124">
        <v>0.21</v>
      </c>
      <c r="J33" s="123">
        <f>ROUND(((SUM(BE122:BE148))*I33),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46</v>
      </c>
      <c r="F34" s="123">
        <f>ROUND((SUM(BF122:BF148)),  2)</f>
        <v>0</v>
      </c>
      <c r="G34" s="34"/>
      <c r="H34" s="34"/>
      <c r="I34" s="124">
        <v>0.15</v>
      </c>
      <c r="J34" s="123">
        <f>ROUND(((SUM(BF122:BF148))*I34),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47</v>
      </c>
      <c r="F35" s="123">
        <f>ROUND((SUM(BG122:BG148)),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48</v>
      </c>
      <c r="F36" s="123">
        <f>ROUND((SUM(BH122:BH148)),  2)</f>
        <v>0</v>
      </c>
      <c r="G36" s="34"/>
      <c r="H36" s="34"/>
      <c r="I36" s="124">
        <v>0.15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49</v>
      </c>
      <c r="F37" s="123">
        <f>ROUND((SUM(BI122:BI148)),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50</v>
      </c>
      <c r="E39" s="127"/>
      <c r="F39" s="127"/>
      <c r="G39" s="128" t="s">
        <v>51</v>
      </c>
      <c r="H39" s="129" t="s">
        <v>52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53</v>
      </c>
      <c r="E50" s="133"/>
      <c r="F50" s="133"/>
      <c r="G50" s="132" t="s">
        <v>54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55</v>
      </c>
      <c r="E61" s="135"/>
      <c r="F61" s="136" t="s">
        <v>56</v>
      </c>
      <c r="G61" s="134" t="s">
        <v>55</v>
      </c>
      <c r="H61" s="135"/>
      <c r="I61" s="135"/>
      <c r="J61" s="137" t="s">
        <v>56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57</v>
      </c>
      <c r="E65" s="138"/>
      <c r="F65" s="138"/>
      <c r="G65" s="132" t="s">
        <v>58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55</v>
      </c>
      <c r="E76" s="135"/>
      <c r="F76" s="136" t="s">
        <v>56</v>
      </c>
      <c r="G76" s="134" t="s">
        <v>55</v>
      </c>
      <c r="H76" s="135"/>
      <c r="I76" s="135"/>
      <c r="J76" s="137" t="s">
        <v>56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99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03" t="str">
        <f>E7</f>
        <v>Odbahnění a oprava nádrže Klapý - revize 04/2023</v>
      </c>
      <c r="F85" s="304"/>
      <c r="G85" s="304"/>
      <c r="H85" s="304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96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74" t="str">
        <f>E9</f>
        <v>3 - Vedlejší a ostatní náklady</v>
      </c>
      <c r="F87" s="305"/>
      <c r="G87" s="305"/>
      <c r="H87" s="305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Klapý</v>
      </c>
      <c r="G89" s="36"/>
      <c r="H89" s="36"/>
      <c r="I89" s="29" t="s">
        <v>22</v>
      </c>
      <c r="J89" s="66" t="str">
        <f>IF(J12="","",J12)</f>
        <v>3. 4. 2023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25.7" customHeight="1">
      <c r="A91" s="34"/>
      <c r="B91" s="35"/>
      <c r="C91" s="29" t="s">
        <v>24</v>
      </c>
      <c r="D91" s="36"/>
      <c r="E91" s="36"/>
      <c r="F91" s="27" t="str">
        <f>E15</f>
        <v>Obec Klapý</v>
      </c>
      <c r="G91" s="36"/>
      <c r="H91" s="36"/>
      <c r="I91" s="29" t="s">
        <v>31</v>
      </c>
      <c r="J91" s="32" t="str">
        <f>E21</f>
        <v>Ing. Michal Jeřábek – INDORS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29</v>
      </c>
      <c r="D92" s="36"/>
      <c r="E92" s="36"/>
      <c r="F92" s="27" t="str">
        <f>IF(E18="","",E18)</f>
        <v>Vyplň údaj</v>
      </c>
      <c r="G92" s="36"/>
      <c r="H92" s="36"/>
      <c r="I92" s="29" t="s">
        <v>35</v>
      </c>
      <c r="J92" s="32" t="str">
        <f>E24</f>
        <v>Ing. Petr Jarkovský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102</v>
      </c>
      <c r="D96" s="36"/>
      <c r="E96" s="36"/>
      <c r="F96" s="36"/>
      <c r="G96" s="36"/>
      <c r="H96" s="36"/>
      <c r="I96" s="36"/>
      <c r="J96" s="84">
        <f>J122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103</v>
      </c>
    </row>
    <row r="97" spans="1:31" s="9" customFormat="1" ht="24.95" customHeight="1">
      <c r="B97" s="147"/>
      <c r="C97" s="148"/>
      <c r="D97" s="149" t="s">
        <v>684</v>
      </c>
      <c r="E97" s="150"/>
      <c r="F97" s="150"/>
      <c r="G97" s="150"/>
      <c r="H97" s="150"/>
      <c r="I97" s="150"/>
      <c r="J97" s="151">
        <f>J123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685</v>
      </c>
      <c r="E98" s="156"/>
      <c r="F98" s="156"/>
      <c r="G98" s="156"/>
      <c r="H98" s="156"/>
      <c r="I98" s="156"/>
      <c r="J98" s="157">
        <f>J124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686</v>
      </c>
      <c r="E99" s="156"/>
      <c r="F99" s="156"/>
      <c r="G99" s="156"/>
      <c r="H99" s="156"/>
      <c r="I99" s="156"/>
      <c r="J99" s="157">
        <f>J127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687</v>
      </c>
      <c r="E100" s="156"/>
      <c r="F100" s="156"/>
      <c r="G100" s="156"/>
      <c r="H100" s="156"/>
      <c r="I100" s="156"/>
      <c r="J100" s="157">
        <f>J130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688</v>
      </c>
      <c r="E101" s="156"/>
      <c r="F101" s="156"/>
      <c r="G101" s="156"/>
      <c r="H101" s="156"/>
      <c r="I101" s="156"/>
      <c r="J101" s="157">
        <f>J143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689</v>
      </c>
      <c r="E102" s="156"/>
      <c r="F102" s="156"/>
      <c r="G102" s="156"/>
      <c r="H102" s="156"/>
      <c r="I102" s="156"/>
      <c r="J102" s="157">
        <f>J146</f>
        <v>0</v>
      </c>
      <c r="K102" s="154"/>
      <c r="L102" s="158"/>
    </row>
    <row r="103" spans="1:31" s="2" customFormat="1" ht="21.75" customHeight="1">
      <c r="A103" s="34"/>
      <c r="B103" s="35"/>
      <c r="C103" s="36"/>
      <c r="D103" s="36"/>
      <c r="E103" s="36"/>
      <c r="F103" s="36"/>
      <c r="G103" s="36"/>
      <c r="H103" s="36"/>
      <c r="I103" s="36"/>
      <c r="J103" s="36"/>
      <c r="K103" s="36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" customFormat="1" ht="6.95" customHeight="1">
      <c r="A104" s="34"/>
      <c r="B104" s="54"/>
      <c r="C104" s="55"/>
      <c r="D104" s="55"/>
      <c r="E104" s="55"/>
      <c r="F104" s="55"/>
      <c r="G104" s="55"/>
      <c r="H104" s="55"/>
      <c r="I104" s="55"/>
      <c r="J104" s="55"/>
      <c r="K104" s="55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pans="1:31" s="2" customFormat="1" ht="6.95" customHeight="1">
      <c r="A108" s="34"/>
      <c r="B108" s="56"/>
      <c r="C108" s="57"/>
      <c r="D108" s="57"/>
      <c r="E108" s="57"/>
      <c r="F108" s="57"/>
      <c r="G108" s="57"/>
      <c r="H108" s="57"/>
      <c r="I108" s="57"/>
      <c r="J108" s="57"/>
      <c r="K108" s="57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24.95" customHeight="1">
      <c r="A109" s="34"/>
      <c r="B109" s="35"/>
      <c r="C109" s="23" t="s">
        <v>117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9" t="s">
        <v>16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303" t="str">
        <f>E7</f>
        <v>Odbahnění a oprava nádrže Klapý - revize 04/2023</v>
      </c>
      <c r="F112" s="304"/>
      <c r="G112" s="304"/>
      <c r="H112" s="304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2" customHeight="1">
      <c r="A113" s="34"/>
      <c r="B113" s="35"/>
      <c r="C113" s="29" t="s">
        <v>96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6.5" customHeight="1">
      <c r="A114" s="34"/>
      <c r="B114" s="35"/>
      <c r="C114" s="36"/>
      <c r="D114" s="36"/>
      <c r="E114" s="274" t="str">
        <f>E9</f>
        <v>3 - Vedlejší a ostatní náklady</v>
      </c>
      <c r="F114" s="305"/>
      <c r="G114" s="305"/>
      <c r="H114" s="305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2" customHeight="1">
      <c r="A116" s="34"/>
      <c r="B116" s="35"/>
      <c r="C116" s="29" t="s">
        <v>20</v>
      </c>
      <c r="D116" s="36"/>
      <c r="E116" s="36"/>
      <c r="F116" s="27" t="str">
        <f>F12</f>
        <v>Klapý</v>
      </c>
      <c r="G116" s="36"/>
      <c r="H116" s="36"/>
      <c r="I116" s="29" t="s">
        <v>22</v>
      </c>
      <c r="J116" s="66" t="str">
        <f>IF(J12="","",J12)</f>
        <v>3. 4. 2023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6.95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25.7" customHeight="1">
      <c r="A118" s="34"/>
      <c r="B118" s="35"/>
      <c r="C118" s="29" t="s">
        <v>24</v>
      </c>
      <c r="D118" s="36"/>
      <c r="E118" s="36"/>
      <c r="F118" s="27" t="str">
        <f>E15</f>
        <v>Obec Klapý</v>
      </c>
      <c r="G118" s="36"/>
      <c r="H118" s="36"/>
      <c r="I118" s="29" t="s">
        <v>31</v>
      </c>
      <c r="J118" s="32" t="str">
        <f>E21</f>
        <v>Ing. Michal Jeřábek – INDORS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29</v>
      </c>
      <c r="D119" s="36"/>
      <c r="E119" s="36"/>
      <c r="F119" s="27" t="str">
        <f>IF(E18="","",E18)</f>
        <v>Vyplň údaj</v>
      </c>
      <c r="G119" s="36"/>
      <c r="H119" s="36"/>
      <c r="I119" s="29" t="s">
        <v>35</v>
      </c>
      <c r="J119" s="32" t="str">
        <f>E24</f>
        <v>Ing. Petr Jarkovský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0.3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11" customFormat="1" ht="29.25" customHeight="1">
      <c r="A121" s="159"/>
      <c r="B121" s="160"/>
      <c r="C121" s="161" t="s">
        <v>118</v>
      </c>
      <c r="D121" s="162" t="s">
        <v>65</v>
      </c>
      <c r="E121" s="162" t="s">
        <v>61</v>
      </c>
      <c r="F121" s="162" t="s">
        <v>62</v>
      </c>
      <c r="G121" s="162" t="s">
        <v>119</v>
      </c>
      <c r="H121" s="162" t="s">
        <v>120</v>
      </c>
      <c r="I121" s="162" t="s">
        <v>121</v>
      </c>
      <c r="J121" s="162" t="s">
        <v>101</v>
      </c>
      <c r="K121" s="163" t="s">
        <v>122</v>
      </c>
      <c r="L121" s="164"/>
      <c r="M121" s="75" t="s">
        <v>1</v>
      </c>
      <c r="N121" s="76" t="s">
        <v>44</v>
      </c>
      <c r="O121" s="76" t="s">
        <v>123</v>
      </c>
      <c r="P121" s="76" t="s">
        <v>124</v>
      </c>
      <c r="Q121" s="76" t="s">
        <v>125</v>
      </c>
      <c r="R121" s="76" t="s">
        <v>126</v>
      </c>
      <c r="S121" s="76" t="s">
        <v>127</v>
      </c>
      <c r="T121" s="77" t="s">
        <v>128</v>
      </c>
      <c r="U121" s="159"/>
      <c r="V121" s="159"/>
      <c r="W121" s="159"/>
      <c r="X121" s="159"/>
      <c r="Y121" s="159"/>
      <c r="Z121" s="159"/>
      <c r="AA121" s="159"/>
      <c r="AB121" s="159"/>
      <c r="AC121" s="159"/>
      <c r="AD121" s="159"/>
      <c r="AE121" s="159"/>
    </row>
    <row r="122" spans="1:65" s="2" customFormat="1" ht="22.9" customHeight="1">
      <c r="A122" s="34"/>
      <c r="B122" s="35"/>
      <c r="C122" s="82" t="s">
        <v>129</v>
      </c>
      <c r="D122" s="36"/>
      <c r="E122" s="36"/>
      <c r="F122" s="36"/>
      <c r="G122" s="36"/>
      <c r="H122" s="36"/>
      <c r="I122" s="36"/>
      <c r="J122" s="165">
        <f>BK122</f>
        <v>0</v>
      </c>
      <c r="K122" s="36"/>
      <c r="L122" s="39"/>
      <c r="M122" s="78"/>
      <c r="N122" s="166"/>
      <c r="O122" s="79"/>
      <c r="P122" s="167">
        <f>P123</f>
        <v>0</v>
      </c>
      <c r="Q122" s="79"/>
      <c r="R122" s="167">
        <f>R123</f>
        <v>0</v>
      </c>
      <c r="S122" s="79"/>
      <c r="T122" s="168">
        <f>T123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79</v>
      </c>
      <c r="AU122" s="17" t="s">
        <v>103</v>
      </c>
      <c r="BK122" s="169">
        <f>BK123</f>
        <v>0</v>
      </c>
    </row>
    <row r="123" spans="1:65" s="12" customFormat="1" ht="25.9" customHeight="1">
      <c r="B123" s="170"/>
      <c r="C123" s="171"/>
      <c r="D123" s="172" t="s">
        <v>79</v>
      </c>
      <c r="E123" s="173" t="s">
        <v>690</v>
      </c>
      <c r="F123" s="173" t="s">
        <v>691</v>
      </c>
      <c r="G123" s="171"/>
      <c r="H123" s="171"/>
      <c r="I123" s="174"/>
      <c r="J123" s="175">
        <f>BK123</f>
        <v>0</v>
      </c>
      <c r="K123" s="171"/>
      <c r="L123" s="176"/>
      <c r="M123" s="177"/>
      <c r="N123" s="178"/>
      <c r="O123" s="178"/>
      <c r="P123" s="179">
        <f>P124+P127+P130+P143+P146</f>
        <v>0</v>
      </c>
      <c r="Q123" s="178"/>
      <c r="R123" s="179">
        <f>R124+R127+R130+R143+R146</f>
        <v>0</v>
      </c>
      <c r="S123" s="178"/>
      <c r="T123" s="180">
        <f>T124+T127+T130+T143+T146</f>
        <v>0</v>
      </c>
      <c r="AR123" s="181" t="s">
        <v>156</v>
      </c>
      <c r="AT123" s="182" t="s">
        <v>79</v>
      </c>
      <c r="AU123" s="182" t="s">
        <v>80</v>
      </c>
      <c r="AY123" s="181" t="s">
        <v>132</v>
      </c>
      <c r="BK123" s="183">
        <f>BK124+BK127+BK130+BK143+BK146</f>
        <v>0</v>
      </c>
    </row>
    <row r="124" spans="1:65" s="12" customFormat="1" ht="22.9" customHeight="1">
      <c r="B124" s="170"/>
      <c r="C124" s="171"/>
      <c r="D124" s="172" t="s">
        <v>79</v>
      </c>
      <c r="E124" s="184" t="s">
        <v>692</v>
      </c>
      <c r="F124" s="184" t="s">
        <v>693</v>
      </c>
      <c r="G124" s="171"/>
      <c r="H124" s="171"/>
      <c r="I124" s="174"/>
      <c r="J124" s="185">
        <f>BK124</f>
        <v>0</v>
      </c>
      <c r="K124" s="171"/>
      <c r="L124" s="176"/>
      <c r="M124" s="177"/>
      <c r="N124" s="178"/>
      <c r="O124" s="178"/>
      <c r="P124" s="179">
        <f>SUM(P125:P126)</f>
        <v>0</v>
      </c>
      <c r="Q124" s="178"/>
      <c r="R124" s="179">
        <f>SUM(R125:R126)</f>
        <v>0</v>
      </c>
      <c r="S124" s="178"/>
      <c r="T124" s="180">
        <f>SUM(T125:T126)</f>
        <v>0</v>
      </c>
      <c r="AR124" s="181" t="s">
        <v>156</v>
      </c>
      <c r="AT124" s="182" t="s">
        <v>79</v>
      </c>
      <c r="AU124" s="182" t="s">
        <v>85</v>
      </c>
      <c r="AY124" s="181" t="s">
        <v>132</v>
      </c>
      <c r="BK124" s="183">
        <f>SUM(BK125:BK126)</f>
        <v>0</v>
      </c>
    </row>
    <row r="125" spans="1:65" s="2" customFormat="1" ht="16.5" customHeight="1">
      <c r="A125" s="34"/>
      <c r="B125" s="35"/>
      <c r="C125" s="186" t="s">
        <v>85</v>
      </c>
      <c r="D125" s="186" t="s">
        <v>134</v>
      </c>
      <c r="E125" s="187" t="s">
        <v>694</v>
      </c>
      <c r="F125" s="188" t="s">
        <v>695</v>
      </c>
      <c r="G125" s="189" t="s">
        <v>270</v>
      </c>
      <c r="H125" s="190">
        <v>1</v>
      </c>
      <c r="I125" s="191"/>
      <c r="J125" s="192">
        <f>ROUND(I125*H125,2)</f>
        <v>0</v>
      </c>
      <c r="K125" s="188" t="s">
        <v>1</v>
      </c>
      <c r="L125" s="39"/>
      <c r="M125" s="193" t="s">
        <v>1</v>
      </c>
      <c r="N125" s="194" t="s">
        <v>45</v>
      </c>
      <c r="O125" s="71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696</v>
      </c>
      <c r="AT125" s="197" t="s">
        <v>134</v>
      </c>
      <c r="AU125" s="197" t="s">
        <v>89</v>
      </c>
      <c r="AY125" s="17" t="s">
        <v>132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7" t="s">
        <v>85</v>
      </c>
      <c r="BK125" s="198">
        <f>ROUND(I125*H125,2)</f>
        <v>0</v>
      </c>
      <c r="BL125" s="17" t="s">
        <v>696</v>
      </c>
      <c r="BM125" s="197" t="s">
        <v>697</v>
      </c>
    </row>
    <row r="126" spans="1:65" s="2" customFormat="1" ht="19.5">
      <c r="A126" s="34"/>
      <c r="B126" s="35"/>
      <c r="C126" s="36"/>
      <c r="D126" s="201" t="s">
        <v>264</v>
      </c>
      <c r="E126" s="36"/>
      <c r="F126" s="242" t="s">
        <v>698</v>
      </c>
      <c r="G126" s="36"/>
      <c r="H126" s="36"/>
      <c r="I126" s="243"/>
      <c r="J126" s="36"/>
      <c r="K126" s="36"/>
      <c r="L126" s="39"/>
      <c r="M126" s="244"/>
      <c r="N126" s="245"/>
      <c r="O126" s="71"/>
      <c r="P126" s="71"/>
      <c r="Q126" s="71"/>
      <c r="R126" s="71"/>
      <c r="S126" s="71"/>
      <c r="T126" s="72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264</v>
      </c>
      <c r="AU126" s="17" t="s">
        <v>89</v>
      </c>
    </row>
    <row r="127" spans="1:65" s="12" customFormat="1" ht="22.9" customHeight="1">
      <c r="B127" s="170"/>
      <c r="C127" s="171"/>
      <c r="D127" s="172" t="s">
        <v>79</v>
      </c>
      <c r="E127" s="184" t="s">
        <v>699</v>
      </c>
      <c r="F127" s="184" t="s">
        <v>700</v>
      </c>
      <c r="G127" s="171"/>
      <c r="H127" s="171"/>
      <c r="I127" s="174"/>
      <c r="J127" s="185">
        <f>BK127</f>
        <v>0</v>
      </c>
      <c r="K127" s="171"/>
      <c r="L127" s="176"/>
      <c r="M127" s="177"/>
      <c r="N127" s="178"/>
      <c r="O127" s="178"/>
      <c r="P127" s="179">
        <f>SUM(P128:P129)</f>
        <v>0</v>
      </c>
      <c r="Q127" s="178"/>
      <c r="R127" s="179">
        <f>SUM(R128:R129)</f>
        <v>0</v>
      </c>
      <c r="S127" s="178"/>
      <c r="T127" s="180">
        <f>SUM(T128:T129)</f>
        <v>0</v>
      </c>
      <c r="AR127" s="181" t="s">
        <v>156</v>
      </c>
      <c r="AT127" s="182" t="s">
        <v>79</v>
      </c>
      <c r="AU127" s="182" t="s">
        <v>85</v>
      </c>
      <c r="AY127" s="181" t="s">
        <v>132</v>
      </c>
      <c r="BK127" s="183">
        <f>SUM(BK128:BK129)</f>
        <v>0</v>
      </c>
    </row>
    <row r="128" spans="1:65" s="2" customFormat="1" ht="16.5" customHeight="1">
      <c r="A128" s="34"/>
      <c r="B128" s="35"/>
      <c r="C128" s="186" t="s">
        <v>89</v>
      </c>
      <c r="D128" s="186" t="s">
        <v>134</v>
      </c>
      <c r="E128" s="187" t="s">
        <v>701</v>
      </c>
      <c r="F128" s="188" t="s">
        <v>700</v>
      </c>
      <c r="G128" s="189" t="s">
        <v>270</v>
      </c>
      <c r="H128" s="190">
        <v>1</v>
      </c>
      <c r="I128" s="191"/>
      <c r="J128" s="192">
        <f>ROUND(I128*H128,2)</f>
        <v>0</v>
      </c>
      <c r="K128" s="188" t="s">
        <v>1</v>
      </c>
      <c r="L128" s="39"/>
      <c r="M128" s="193" t="s">
        <v>1</v>
      </c>
      <c r="N128" s="194" t="s">
        <v>45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696</v>
      </c>
      <c r="AT128" s="197" t="s">
        <v>134</v>
      </c>
      <c r="AU128" s="197" t="s">
        <v>89</v>
      </c>
      <c r="AY128" s="17" t="s">
        <v>132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85</v>
      </c>
      <c r="BK128" s="198">
        <f>ROUND(I128*H128,2)</f>
        <v>0</v>
      </c>
      <c r="BL128" s="17" t="s">
        <v>696</v>
      </c>
      <c r="BM128" s="197" t="s">
        <v>702</v>
      </c>
    </row>
    <row r="129" spans="1:65" s="2" customFormat="1" ht="107.25">
      <c r="A129" s="34"/>
      <c r="B129" s="35"/>
      <c r="C129" s="36"/>
      <c r="D129" s="201" t="s">
        <v>264</v>
      </c>
      <c r="E129" s="36"/>
      <c r="F129" s="242" t="s">
        <v>703</v>
      </c>
      <c r="G129" s="36"/>
      <c r="H129" s="36"/>
      <c r="I129" s="243"/>
      <c r="J129" s="36"/>
      <c r="K129" s="36"/>
      <c r="L129" s="39"/>
      <c r="M129" s="244"/>
      <c r="N129" s="245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264</v>
      </c>
      <c r="AU129" s="17" t="s">
        <v>89</v>
      </c>
    </row>
    <row r="130" spans="1:65" s="12" customFormat="1" ht="22.9" customHeight="1">
      <c r="B130" s="170"/>
      <c r="C130" s="171"/>
      <c r="D130" s="172" t="s">
        <v>79</v>
      </c>
      <c r="E130" s="184" t="s">
        <v>704</v>
      </c>
      <c r="F130" s="184" t="s">
        <v>705</v>
      </c>
      <c r="G130" s="171"/>
      <c r="H130" s="171"/>
      <c r="I130" s="174"/>
      <c r="J130" s="185">
        <f>BK130</f>
        <v>0</v>
      </c>
      <c r="K130" s="171"/>
      <c r="L130" s="176"/>
      <c r="M130" s="177"/>
      <c r="N130" s="178"/>
      <c r="O130" s="178"/>
      <c r="P130" s="179">
        <f>SUM(P131:P142)</f>
        <v>0</v>
      </c>
      <c r="Q130" s="178"/>
      <c r="R130" s="179">
        <f>SUM(R131:R142)</f>
        <v>0</v>
      </c>
      <c r="S130" s="178"/>
      <c r="T130" s="180">
        <f>SUM(T131:T142)</f>
        <v>0</v>
      </c>
      <c r="AR130" s="181" t="s">
        <v>156</v>
      </c>
      <c r="AT130" s="182" t="s">
        <v>79</v>
      </c>
      <c r="AU130" s="182" t="s">
        <v>85</v>
      </c>
      <c r="AY130" s="181" t="s">
        <v>132</v>
      </c>
      <c r="BK130" s="183">
        <f>SUM(BK131:BK142)</f>
        <v>0</v>
      </c>
    </row>
    <row r="131" spans="1:65" s="2" customFormat="1" ht="16.5" customHeight="1">
      <c r="A131" s="34"/>
      <c r="B131" s="35"/>
      <c r="C131" s="186" t="s">
        <v>92</v>
      </c>
      <c r="D131" s="186" t="s">
        <v>134</v>
      </c>
      <c r="E131" s="187" t="s">
        <v>706</v>
      </c>
      <c r="F131" s="188" t="s">
        <v>705</v>
      </c>
      <c r="G131" s="189" t="s">
        <v>270</v>
      </c>
      <c r="H131" s="190">
        <v>1</v>
      </c>
      <c r="I131" s="191"/>
      <c r="J131" s="192">
        <f>ROUND(I131*H131,2)</f>
        <v>0</v>
      </c>
      <c r="K131" s="188" t="s">
        <v>1</v>
      </c>
      <c r="L131" s="39"/>
      <c r="M131" s="193" t="s">
        <v>1</v>
      </c>
      <c r="N131" s="194" t="s">
        <v>45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696</v>
      </c>
      <c r="AT131" s="197" t="s">
        <v>134</v>
      </c>
      <c r="AU131" s="197" t="s">
        <v>89</v>
      </c>
      <c r="AY131" s="17" t="s">
        <v>132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85</v>
      </c>
      <c r="BK131" s="198">
        <f>ROUND(I131*H131,2)</f>
        <v>0</v>
      </c>
      <c r="BL131" s="17" t="s">
        <v>696</v>
      </c>
      <c r="BM131" s="197" t="s">
        <v>707</v>
      </c>
    </row>
    <row r="132" spans="1:65" s="2" customFormat="1" ht="16.5" customHeight="1">
      <c r="A132" s="34"/>
      <c r="B132" s="35"/>
      <c r="C132" s="186" t="s">
        <v>139</v>
      </c>
      <c r="D132" s="186" t="s">
        <v>134</v>
      </c>
      <c r="E132" s="187" t="s">
        <v>708</v>
      </c>
      <c r="F132" s="188" t="s">
        <v>709</v>
      </c>
      <c r="G132" s="189" t="s">
        <v>270</v>
      </c>
      <c r="H132" s="190">
        <v>1</v>
      </c>
      <c r="I132" s="191"/>
      <c r="J132" s="192">
        <f>ROUND(I132*H132,2)</f>
        <v>0</v>
      </c>
      <c r="K132" s="188" t="s">
        <v>1</v>
      </c>
      <c r="L132" s="39"/>
      <c r="M132" s="193" t="s">
        <v>1</v>
      </c>
      <c r="N132" s="194" t="s">
        <v>45</v>
      </c>
      <c r="O132" s="71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696</v>
      </c>
      <c r="AT132" s="197" t="s">
        <v>134</v>
      </c>
      <c r="AU132" s="197" t="s">
        <v>89</v>
      </c>
      <c r="AY132" s="17" t="s">
        <v>132</v>
      </c>
      <c r="BE132" s="198">
        <f>IF(N132="základní",J132,0)</f>
        <v>0</v>
      </c>
      <c r="BF132" s="198">
        <f>IF(N132="snížená",J132,0)</f>
        <v>0</v>
      </c>
      <c r="BG132" s="198">
        <f>IF(N132="zákl. přenesená",J132,0)</f>
        <v>0</v>
      </c>
      <c r="BH132" s="198">
        <f>IF(N132="sníž. přenesená",J132,0)</f>
        <v>0</v>
      </c>
      <c r="BI132" s="198">
        <f>IF(N132="nulová",J132,0)</f>
        <v>0</v>
      </c>
      <c r="BJ132" s="17" t="s">
        <v>85</v>
      </c>
      <c r="BK132" s="198">
        <f>ROUND(I132*H132,2)</f>
        <v>0</v>
      </c>
      <c r="BL132" s="17" t="s">
        <v>696</v>
      </c>
      <c r="BM132" s="197" t="s">
        <v>710</v>
      </c>
    </row>
    <row r="133" spans="1:65" s="2" customFormat="1" ht="39">
      <c r="A133" s="34"/>
      <c r="B133" s="35"/>
      <c r="C133" s="36"/>
      <c r="D133" s="201" t="s">
        <v>264</v>
      </c>
      <c r="E133" s="36"/>
      <c r="F133" s="242" t="s">
        <v>711</v>
      </c>
      <c r="G133" s="36"/>
      <c r="H133" s="36"/>
      <c r="I133" s="243"/>
      <c r="J133" s="36"/>
      <c r="K133" s="36"/>
      <c r="L133" s="39"/>
      <c r="M133" s="244"/>
      <c r="N133" s="245"/>
      <c r="O133" s="71"/>
      <c r="P133" s="71"/>
      <c r="Q133" s="71"/>
      <c r="R133" s="71"/>
      <c r="S133" s="71"/>
      <c r="T133" s="72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264</v>
      </c>
      <c r="AU133" s="17" t="s">
        <v>89</v>
      </c>
    </row>
    <row r="134" spans="1:65" s="2" customFormat="1" ht="16.5" customHeight="1">
      <c r="A134" s="34"/>
      <c r="B134" s="35"/>
      <c r="C134" s="186" t="s">
        <v>156</v>
      </c>
      <c r="D134" s="186" t="s">
        <v>134</v>
      </c>
      <c r="E134" s="187" t="s">
        <v>712</v>
      </c>
      <c r="F134" s="188" t="s">
        <v>713</v>
      </c>
      <c r="G134" s="189" t="s">
        <v>270</v>
      </c>
      <c r="H134" s="190">
        <v>1</v>
      </c>
      <c r="I134" s="191"/>
      <c r="J134" s="192">
        <f>ROUND(I134*H134,2)</f>
        <v>0</v>
      </c>
      <c r="K134" s="188" t="s">
        <v>1</v>
      </c>
      <c r="L134" s="39"/>
      <c r="M134" s="193" t="s">
        <v>1</v>
      </c>
      <c r="N134" s="194" t="s">
        <v>45</v>
      </c>
      <c r="O134" s="71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696</v>
      </c>
      <c r="AT134" s="197" t="s">
        <v>134</v>
      </c>
      <c r="AU134" s="197" t="s">
        <v>89</v>
      </c>
      <c r="AY134" s="17" t="s">
        <v>132</v>
      </c>
      <c r="BE134" s="198">
        <f>IF(N134="základní",J134,0)</f>
        <v>0</v>
      </c>
      <c r="BF134" s="198">
        <f>IF(N134="snížená",J134,0)</f>
        <v>0</v>
      </c>
      <c r="BG134" s="198">
        <f>IF(N134="zákl. přenesená",J134,0)</f>
        <v>0</v>
      </c>
      <c r="BH134" s="198">
        <f>IF(N134="sníž. přenesená",J134,0)</f>
        <v>0</v>
      </c>
      <c r="BI134" s="198">
        <f>IF(N134="nulová",J134,0)</f>
        <v>0</v>
      </c>
      <c r="BJ134" s="17" t="s">
        <v>85</v>
      </c>
      <c r="BK134" s="198">
        <f>ROUND(I134*H134,2)</f>
        <v>0</v>
      </c>
      <c r="BL134" s="17" t="s">
        <v>696</v>
      </c>
      <c r="BM134" s="197" t="s">
        <v>714</v>
      </c>
    </row>
    <row r="135" spans="1:65" s="2" customFormat="1" ht="19.5">
      <c r="A135" s="34"/>
      <c r="B135" s="35"/>
      <c r="C135" s="36"/>
      <c r="D135" s="201" t="s">
        <v>264</v>
      </c>
      <c r="E135" s="36"/>
      <c r="F135" s="242" t="s">
        <v>715</v>
      </c>
      <c r="G135" s="36"/>
      <c r="H135" s="36"/>
      <c r="I135" s="243"/>
      <c r="J135" s="36"/>
      <c r="K135" s="36"/>
      <c r="L135" s="39"/>
      <c r="M135" s="244"/>
      <c r="N135" s="245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264</v>
      </c>
      <c r="AU135" s="17" t="s">
        <v>89</v>
      </c>
    </row>
    <row r="136" spans="1:65" s="2" customFormat="1" ht="16.5" customHeight="1">
      <c r="A136" s="34"/>
      <c r="B136" s="35"/>
      <c r="C136" s="186" t="s">
        <v>161</v>
      </c>
      <c r="D136" s="186" t="s">
        <v>134</v>
      </c>
      <c r="E136" s="187" t="s">
        <v>716</v>
      </c>
      <c r="F136" s="188" t="s">
        <v>717</v>
      </c>
      <c r="G136" s="189" t="s">
        <v>270</v>
      </c>
      <c r="H136" s="190">
        <v>1</v>
      </c>
      <c r="I136" s="191"/>
      <c r="J136" s="192">
        <f>ROUND(I136*H136,2)</f>
        <v>0</v>
      </c>
      <c r="K136" s="188" t="s">
        <v>1</v>
      </c>
      <c r="L136" s="39"/>
      <c r="M136" s="193" t="s">
        <v>1</v>
      </c>
      <c r="N136" s="194" t="s">
        <v>45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696</v>
      </c>
      <c r="AT136" s="197" t="s">
        <v>134</v>
      </c>
      <c r="AU136" s="197" t="s">
        <v>89</v>
      </c>
      <c r="AY136" s="17" t="s">
        <v>132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85</v>
      </c>
      <c r="BK136" s="198">
        <f>ROUND(I136*H136,2)</f>
        <v>0</v>
      </c>
      <c r="BL136" s="17" t="s">
        <v>696</v>
      </c>
      <c r="BM136" s="197" t="s">
        <v>718</v>
      </c>
    </row>
    <row r="137" spans="1:65" s="2" customFormat="1" ht="29.25">
      <c r="A137" s="34"/>
      <c r="B137" s="35"/>
      <c r="C137" s="36"/>
      <c r="D137" s="201" t="s">
        <v>264</v>
      </c>
      <c r="E137" s="36"/>
      <c r="F137" s="242" t="s">
        <v>719</v>
      </c>
      <c r="G137" s="36"/>
      <c r="H137" s="36"/>
      <c r="I137" s="243"/>
      <c r="J137" s="36"/>
      <c r="K137" s="36"/>
      <c r="L137" s="39"/>
      <c r="M137" s="244"/>
      <c r="N137" s="245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264</v>
      </c>
      <c r="AU137" s="17" t="s">
        <v>89</v>
      </c>
    </row>
    <row r="138" spans="1:65" s="2" customFormat="1" ht="16.5" customHeight="1">
      <c r="A138" s="34"/>
      <c r="B138" s="35"/>
      <c r="C138" s="186" t="s">
        <v>174</v>
      </c>
      <c r="D138" s="186" t="s">
        <v>134</v>
      </c>
      <c r="E138" s="187" t="s">
        <v>720</v>
      </c>
      <c r="F138" s="188" t="s">
        <v>721</v>
      </c>
      <c r="G138" s="189" t="s">
        <v>270</v>
      </c>
      <c r="H138" s="190">
        <v>1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45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696</v>
      </c>
      <c r="AT138" s="197" t="s">
        <v>134</v>
      </c>
      <c r="AU138" s="197" t="s">
        <v>89</v>
      </c>
      <c r="AY138" s="17" t="s">
        <v>132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85</v>
      </c>
      <c r="BK138" s="198">
        <f>ROUND(I138*H138,2)</f>
        <v>0</v>
      </c>
      <c r="BL138" s="17" t="s">
        <v>696</v>
      </c>
      <c r="BM138" s="197" t="s">
        <v>722</v>
      </c>
    </row>
    <row r="139" spans="1:65" s="2" customFormat="1" ht="48.75">
      <c r="A139" s="34"/>
      <c r="B139" s="35"/>
      <c r="C139" s="36"/>
      <c r="D139" s="201" t="s">
        <v>264</v>
      </c>
      <c r="E139" s="36"/>
      <c r="F139" s="242" t="s">
        <v>723</v>
      </c>
      <c r="G139" s="36"/>
      <c r="H139" s="36"/>
      <c r="I139" s="243"/>
      <c r="J139" s="36"/>
      <c r="K139" s="36"/>
      <c r="L139" s="39"/>
      <c r="M139" s="244"/>
      <c r="N139" s="245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264</v>
      </c>
      <c r="AU139" s="17" t="s">
        <v>89</v>
      </c>
    </row>
    <row r="140" spans="1:65" s="2" customFormat="1" ht="16.5" customHeight="1">
      <c r="A140" s="34"/>
      <c r="B140" s="35"/>
      <c r="C140" s="186" t="s">
        <v>187</v>
      </c>
      <c r="D140" s="186" t="s">
        <v>134</v>
      </c>
      <c r="E140" s="187" t="s">
        <v>724</v>
      </c>
      <c r="F140" s="188" t="s">
        <v>725</v>
      </c>
      <c r="G140" s="189" t="s">
        <v>270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45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696</v>
      </c>
      <c r="AT140" s="197" t="s">
        <v>134</v>
      </c>
      <c r="AU140" s="197" t="s">
        <v>89</v>
      </c>
      <c r="AY140" s="17" t="s">
        <v>132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85</v>
      </c>
      <c r="BK140" s="198">
        <f>ROUND(I140*H140,2)</f>
        <v>0</v>
      </c>
      <c r="BL140" s="17" t="s">
        <v>696</v>
      </c>
      <c r="BM140" s="197" t="s">
        <v>726</v>
      </c>
    </row>
    <row r="141" spans="1:65" s="2" customFormat="1" ht="19.5">
      <c r="A141" s="34"/>
      <c r="B141" s="35"/>
      <c r="C141" s="36"/>
      <c r="D141" s="201" t="s">
        <v>264</v>
      </c>
      <c r="E141" s="36"/>
      <c r="F141" s="242" t="s">
        <v>727</v>
      </c>
      <c r="G141" s="36"/>
      <c r="H141" s="36"/>
      <c r="I141" s="243"/>
      <c r="J141" s="36"/>
      <c r="K141" s="36"/>
      <c r="L141" s="39"/>
      <c r="M141" s="244"/>
      <c r="N141" s="245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264</v>
      </c>
      <c r="AU141" s="17" t="s">
        <v>89</v>
      </c>
    </row>
    <row r="142" spans="1:65" s="2" customFormat="1" ht="16.5" customHeight="1">
      <c r="A142" s="34"/>
      <c r="B142" s="35"/>
      <c r="C142" s="186" t="s">
        <v>196</v>
      </c>
      <c r="D142" s="186" t="s">
        <v>134</v>
      </c>
      <c r="E142" s="187" t="s">
        <v>728</v>
      </c>
      <c r="F142" s="188" t="s">
        <v>729</v>
      </c>
      <c r="G142" s="189" t="s">
        <v>270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45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696</v>
      </c>
      <c r="AT142" s="197" t="s">
        <v>134</v>
      </c>
      <c r="AU142" s="197" t="s">
        <v>89</v>
      </c>
      <c r="AY142" s="17" t="s">
        <v>132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85</v>
      </c>
      <c r="BK142" s="198">
        <f>ROUND(I142*H142,2)</f>
        <v>0</v>
      </c>
      <c r="BL142" s="17" t="s">
        <v>696</v>
      </c>
      <c r="BM142" s="197" t="s">
        <v>730</v>
      </c>
    </row>
    <row r="143" spans="1:65" s="12" customFormat="1" ht="22.9" customHeight="1">
      <c r="B143" s="170"/>
      <c r="C143" s="171"/>
      <c r="D143" s="172" t="s">
        <v>79</v>
      </c>
      <c r="E143" s="184" t="s">
        <v>731</v>
      </c>
      <c r="F143" s="184" t="s">
        <v>732</v>
      </c>
      <c r="G143" s="171"/>
      <c r="H143" s="171"/>
      <c r="I143" s="174"/>
      <c r="J143" s="185">
        <f>BK143</f>
        <v>0</v>
      </c>
      <c r="K143" s="171"/>
      <c r="L143" s="176"/>
      <c r="M143" s="177"/>
      <c r="N143" s="178"/>
      <c r="O143" s="178"/>
      <c r="P143" s="179">
        <f>SUM(P144:P145)</f>
        <v>0</v>
      </c>
      <c r="Q143" s="178"/>
      <c r="R143" s="179">
        <f>SUM(R144:R145)</f>
        <v>0</v>
      </c>
      <c r="S143" s="178"/>
      <c r="T143" s="180">
        <f>SUM(T144:T145)</f>
        <v>0</v>
      </c>
      <c r="AR143" s="181" t="s">
        <v>156</v>
      </c>
      <c r="AT143" s="182" t="s">
        <v>79</v>
      </c>
      <c r="AU143" s="182" t="s">
        <v>85</v>
      </c>
      <c r="AY143" s="181" t="s">
        <v>132</v>
      </c>
      <c r="BK143" s="183">
        <f>SUM(BK144:BK145)</f>
        <v>0</v>
      </c>
    </row>
    <row r="144" spans="1:65" s="2" customFormat="1" ht="16.5" customHeight="1">
      <c r="A144" s="34"/>
      <c r="B144" s="35"/>
      <c r="C144" s="186" t="s">
        <v>203</v>
      </c>
      <c r="D144" s="186" t="s">
        <v>134</v>
      </c>
      <c r="E144" s="187" t="s">
        <v>733</v>
      </c>
      <c r="F144" s="188" t="s">
        <v>734</v>
      </c>
      <c r="G144" s="189" t="s">
        <v>270</v>
      </c>
      <c r="H144" s="190">
        <v>1</v>
      </c>
      <c r="I144" s="191"/>
      <c r="J144" s="192">
        <f>ROUND(I144*H144,2)</f>
        <v>0</v>
      </c>
      <c r="K144" s="188" t="s">
        <v>1</v>
      </c>
      <c r="L144" s="39"/>
      <c r="M144" s="193" t="s">
        <v>1</v>
      </c>
      <c r="N144" s="194" t="s">
        <v>45</v>
      </c>
      <c r="O144" s="71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696</v>
      </c>
      <c r="AT144" s="197" t="s">
        <v>134</v>
      </c>
      <c r="AU144" s="197" t="s">
        <v>89</v>
      </c>
      <c r="AY144" s="17" t="s">
        <v>132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7" t="s">
        <v>85</v>
      </c>
      <c r="BK144" s="198">
        <f>ROUND(I144*H144,2)</f>
        <v>0</v>
      </c>
      <c r="BL144" s="17" t="s">
        <v>696</v>
      </c>
      <c r="BM144" s="197" t="s">
        <v>735</v>
      </c>
    </row>
    <row r="145" spans="1:65" s="2" customFormat="1" ht="87.75">
      <c r="A145" s="34"/>
      <c r="B145" s="35"/>
      <c r="C145" s="36"/>
      <c r="D145" s="201" t="s">
        <v>264</v>
      </c>
      <c r="E145" s="36"/>
      <c r="F145" s="242" t="s">
        <v>736</v>
      </c>
      <c r="G145" s="36"/>
      <c r="H145" s="36"/>
      <c r="I145" s="243"/>
      <c r="J145" s="36"/>
      <c r="K145" s="36"/>
      <c r="L145" s="39"/>
      <c r="M145" s="244"/>
      <c r="N145" s="245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264</v>
      </c>
      <c r="AU145" s="17" t="s">
        <v>89</v>
      </c>
    </row>
    <row r="146" spans="1:65" s="12" customFormat="1" ht="22.9" customHeight="1">
      <c r="B146" s="170"/>
      <c r="C146" s="171"/>
      <c r="D146" s="172" t="s">
        <v>79</v>
      </c>
      <c r="E146" s="184" t="s">
        <v>737</v>
      </c>
      <c r="F146" s="184" t="s">
        <v>738</v>
      </c>
      <c r="G146" s="171"/>
      <c r="H146" s="171"/>
      <c r="I146" s="174"/>
      <c r="J146" s="185">
        <f>BK146</f>
        <v>0</v>
      </c>
      <c r="K146" s="171"/>
      <c r="L146" s="176"/>
      <c r="M146" s="177"/>
      <c r="N146" s="178"/>
      <c r="O146" s="178"/>
      <c r="P146" s="179">
        <f>SUM(P147:P148)</f>
        <v>0</v>
      </c>
      <c r="Q146" s="178"/>
      <c r="R146" s="179">
        <f>SUM(R147:R148)</f>
        <v>0</v>
      </c>
      <c r="S146" s="178"/>
      <c r="T146" s="180">
        <f>SUM(T147:T148)</f>
        <v>0</v>
      </c>
      <c r="AR146" s="181" t="s">
        <v>156</v>
      </c>
      <c r="AT146" s="182" t="s">
        <v>79</v>
      </c>
      <c r="AU146" s="182" t="s">
        <v>85</v>
      </c>
      <c r="AY146" s="181" t="s">
        <v>132</v>
      </c>
      <c r="BK146" s="183">
        <f>SUM(BK147:BK148)</f>
        <v>0</v>
      </c>
    </row>
    <row r="147" spans="1:65" s="2" customFormat="1" ht="16.5" customHeight="1">
      <c r="A147" s="34"/>
      <c r="B147" s="35"/>
      <c r="C147" s="186" t="s">
        <v>211</v>
      </c>
      <c r="D147" s="186" t="s">
        <v>134</v>
      </c>
      <c r="E147" s="187" t="s">
        <v>739</v>
      </c>
      <c r="F147" s="188" t="s">
        <v>740</v>
      </c>
      <c r="G147" s="189" t="s">
        <v>270</v>
      </c>
      <c r="H147" s="190">
        <v>1</v>
      </c>
      <c r="I147" s="191"/>
      <c r="J147" s="192">
        <f>ROUND(I147*H147,2)</f>
        <v>0</v>
      </c>
      <c r="K147" s="188" t="s">
        <v>1</v>
      </c>
      <c r="L147" s="39"/>
      <c r="M147" s="193" t="s">
        <v>1</v>
      </c>
      <c r="N147" s="194" t="s">
        <v>45</v>
      </c>
      <c r="O147" s="71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696</v>
      </c>
      <c r="AT147" s="197" t="s">
        <v>134</v>
      </c>
      <c r="AU147" s="197" t="s">
        <v>89</v>
      </c>
      <c r="AY147" s="17" t="s">
        <v>132</v>
      </c>
      <c r="BE147" s="198">
        <f>IF(N147="základní",J147,0)</f>
        <v>0</v>
      </c>
      <c r="BF147" s="198">
        <f>IF(N147="snížená",J147,0)</f>
        <v>0</v>
      </c>
      <c r="BG147" s="198">
        <f>IF(N147="zákl. přenesená",J147,0)</f>
        <v>0</v>
      </c>
      <c r="BH147" s="198">
        <f>IF(N147="sníž. přenesená",J147,0)</f>
        <v>0</v>
      </c>
      <c r="BI147" s="198">
        <f>IF(N147="nulová",J147,0)</f>
        <v>0</v>
      </c>
      <c r="BJ147" s="17" t="s">
        <v>85</v>
      </c>
      <c r="BK147" s="198">
        <f>ROUND(I147*H147,2)</f>
        <v>0</v>
      </c>
      <c r="BL147" s="17" t="s">
        <v>696</v>
      </c>
      <c r="BM147" s="197" t="s">
        <v>741</v>
      </c>
    </row>
    <row r="148" spans="1:65" s="2" customFormat="1" ht="97.5">
      <c r="A148" s="34"/>
      <c r="B148" s="35"/>
      <c r="C148" s="36"/>
      <c r="D148" s="201" t="s">
        <v>264</v>
      </c>
      <c r="E148" s="36"/>
      <c r="F148" s="242" t="s">
        <v>742</v>
      </c>
      <c r="G148" s="36"/>
      <c r="H148" s="36"/>
      <c r="I148" s="243"/>
      <c r="J148" s="36"/>
      <c r="K148" s="36"/>
      <c r="L148" s="39"/>
      <c r="M148" s="252"/>
      <c r="N148" s="253"/>
      <c r="O148" s="249"/>
      <c r="P148" s="249"/>
      <c r="Q148" s="249"/>
      <c r="R148" s="249"/>
      <c r="S148" s="249"/>
      <c r="T148" s="25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264</v>
      </c>
      <c r="AU148" s="17" t="s">
        <v>89</v>
      </c>
    </row>
    <row r="149" spans="1:65" s="2" customFormat="1" ht="6.95" customHeight="1">
      <c r="A149" s="34"/>
      <c r="B149" s="54"/>
      <c r="C149" s="55"/>
      <c r="D149" s="55"/>
      <c r="E149" s="55"/>
      <c r="F149" s="55"/>
      <c r="G149" s="55"/>
      <c r="H149" s="55"/>
      <c r="I149" s="55"/>
      <c r="J149" s="55"/>
      <c r="K149" s="55"/>
      <c r="L149" s="39"/>
      <c r="M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</sheetData>
  <sheetProtection algorithmName="SHA-512" hashValue="RP7qLKBn1xdwtflLWWF7P1EJA2Fsu6rq4WSNhWf8S+e5TEPc1tZG1f//uleGpi0a77yrX7jq8qFTSPx5hF6zQg==" saltValue="hwIQ+opNkb6Yh4H1MiROUwea2JWW6W01x3iOP88XextkXBC61/H23YTo2i/ey/vZVCg+GerbeCtYWZQ2nOd4uQ==" spinCount="100000" sheet="1" objects="1" scenarios="1" formatColumns="0" formatRows="0" autoFilter="0"/>
  <autoFilter ref="C121:K14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76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1 - Odbahnění a oprava ná...</vt:lpstr>
      <vt:lpstr>2 - Dešťová kanalizace</vt:lpstr>
      <vt:lpstr>3 - Vedlejší a ostatní ná...</vt:lpstr>
      <vt:lpstr>'1 - Odbahnění a oprava ná...'!Názvy_tisku</vt:lpstr>
      <vt:lpstr>'2 - Dešťová kanalizace'!Názvy_tisku</vt:lpstr>
      <vt:lpstr>'3 - Vedlejší a ostatní ná...'!Názvy_tisku</vt:lpstr>
      <vt:lpstr>'Rekapitulace stavby'!Názvy_tisku</vt:lpstr>
      <vt:lpstr>'1 - Odbahnění a oprava ná...'!Oblast_tisku</vt:lpstr>
      <vt:lpstr>'2 - Dešťová kanalizace'!Oblast_tisku</vt:lpstr>
      <vt:lpstr>'3 - Vedlejší a ostatní ná...'!Oblast_tisku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Jarkovský</dc:creator>
  <cp:lastModifiedBy>Petr</cp:lastModifiedBy>
  <dcterms:created xsi:type="dcterms:W3CDTF">2023-04-03T07:51:51Z</dcterms:created>
  <dcterms:modified xsi:type="dcterms:W3CDTF">2023-04-04T08:41:45Z</dcterms:modified>
</cp:coreProperties>
</file>