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d.docs.live.net/ef4d20f592837fa9/Plocha/"/>
    </mc:Choice>
  </mc:AlternateContent>
  <xr:revisionPtr revIDLastSave="0" documentId="8_{748C8BB9-DC36-458F-AB5F-1B9F43C640D6}" xr6:coauthVersionLast="47" xr6:coauthVersionMax="47" xr10:uidLastSave="{00000000-0000-0000-0000-000000000000}"/>
  <bookViews>
    <workbookView xWindow="38280" yWindow="5535" windowWidth="29040" windowHeight="15720" xr2:uid="{00000000-000D-0000-FFFF-FFFF00000000}"/>
  </bookViews>
  <sheets>
    <sheet name="Pokyny pro vyplnění" sheetId="11" r:id="rId1"/>
    <sheet name="Stavba" sheetId="1" r:id="rId2"/>
    <sheet name="VzorPolozky" sheetId="10" state="hidden" r:id="rId3"/>
    <sheet name="OV 00 00-01 Naklady" sheetId="12" r:id="rId4"/>
    <sheet name="SO 01 01-01 Pol" sheetId="13" r:id="rId5"/>
    <sheet name="SO 01 01-02 Pol" sheetId="14" r:id="rId6"/>
    <sheet name="SO 01 01-03 Pol" sheetId="15" r:id="rId7"/>
    <sheet name="SO 01 01-04 Pol" sheetId="16" r:id="rId8"/>
    <sheet name="SO 01 01-05 Pol" sheetId="17" r:id="rId9"/>
    <sheet name="SO 01 01-06 Pol" sheetId="18" r:id="rId10"/>
    <sheet name="SO 01 01-07 Pol" sheetId="19" r:id="rId11"/>
    <sheet name="SO 01 01-08 Pol" sheetId="20" r:id="rId12"/>
    <sheet name="SO 01 01-09 Pol" sheetId="21" r:id="rId13"/>
    <sheet name="SO 01 01-10 Pol" sheetId="22" r:id="rId14"/>
    <sheet name="SO 01 01-11 Pol" sheetId="23" r:id="rId15"/>
    <sheet name="SO 01 01-12 Pol" sheetId="24" r:id="rId16"/>
    <sheet name="SO 01 01-13 Pol" sheetId="25" r:id="rId17"/>
    <sheet name="SO 01 01-14 Pol" sheetId="26" r:id="rId18"/>
    <sheet name="SO 01 01-15 Pol" sheetId="27" r:id="rId19"/>
    <sheet name="SO 01 01-16 Pol" sheetId="28" r:id="rId20"/>
    <sheet name="SO 01 01-17 Pol" sheetId="29" r:id="rId21"/>
    <sheet name="SO 01 01-18 Pol" sheetId="30" r:id="rId22"/>
    <sheet name="SO 01 01-19 Pol" sheetId="31" r:id="rId23"/>
    <sheet name="SO 02 02-01 Pol" sheetId="32" r:id="rId24"/>
    <sheet name="SO 02 02-02 Pol" sheetId="33" r:id="rId25"/>
    <sheet name="SO 03+04+06 03-1 Pol" sheetId="34" r:id="rId26"/>
    <sheet name="SO 05 2 Pol" sheetId="35" r:id="rId27"/>
  </sheets>
  <externalReferences>
    <externalReference r:id="rId28"/>
  </externalReferences>
  <definedNames>
    <definedName name="CelkemDPHVypocet" localSheetId="1">Stavba!$H$71</definedName>
    <definedName name="CenaCelkem">Stavba!$G$29</definedName>
    <definedName name="CenaCelkemBezDPH">Stavba!$G$28</definedName>
    <definedName name="CenaCelkemVypocet" localSheetId="1">Stavba!$I$71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'OV 00 00-01 Naklady'!$1:$7</definedName>
    <definedName name="_xlnm.Print_Titles" localSheetId="4">'SO 01 01-01 Pol'!$1:$7</definedName>
    <definedName name="_xlnm.Print_Titles" localSheetId="5">'SO 01 01-02 Pol'!$1:$7</definedName>
    <definedName name="_xlnm.Print_Titles" localSheetId="6">'SO 01 01-03 Pol'!$1:$7</definedName>
    <definedName name="_xlnm.Print_Titles" localSheetId="7">'SO 01 01-04 Pol'!$1:$7</definedName>
    <definedName name="_xlnm.Print_Titles" localSheetId="8">'SO 01 01-05 Pol'!$1:$7</definedName>
    <definedName name="_xlnm.Print_Titles" localSheetId="9">'SO 01 01-06 Pol'!$1:$7</definedName>
    <definedName name="_xlnm.Print_Titles" localSheetId="10">'SO 01 01-07 Pol'!$1:$7</definedName>
    <definedName name="_xlnm.Print_Titles" localSheetId="11">'SO 01 01-08 Pol'!$1:$7</definedName>
    <definedName name="_xlnm.Print_Titles" localSheetId="12">'SO 01 01-09 Pol'!$1:$7</definedName>
    <definedName name="_xlnm.Print_Titles" localSheetId="13">'SO 01 01-10 Pol'!$1:$7</definedName>
    <definedName name="_xlnm.Print_Titles" localSheetId="14">'SO 01 01-11 Pol'!$1:$7</definedName>
    <definedName name="_xlnm.Print_Titles" localSheetId="15">'SO 01 01-12 Pol'!$1:$7</definedName>
    <definedName name="_xlnm.Print_Titles" localSheetId="16">'SO 01 01-13 Pol'!$1:$7</definedName>
    <definedName name="_xlnm.Print_Titles" localSheetId="17">'SO 01 01-14 Pol'!$1:$7</definedName>
    <definedName name="_xlnm.Print_Titles" localSheetId="18">'SO 01 01-15 Pol'!$1:$7</definedName>
    <definedName name="_xlnm.Print_Titles" localSheetId="19">'SO 01 01-16 Pol'!$1:$7</definedName>
    <definedName name="_xlnm.Print_Titles" localSheetId="20">'SO 01 01-17 Pol'!$1:$7</definedName>
    <definedName name="_xlnm.Print_Titles" localSheetId="21">'SO 01 01-18 Pol'!$1:$7</definedName>
    <definedName name="_xlnm.Print_Titles" localSheetId="22">'SO 01 01-19 Pol'!$1:$7</definedName>
    <definedName name="_xlnm.Print_Titles" localSheetId="23">'SO 02 02-01 Pol'!$1:$7</definedName>
    <definedName name="_xlnm.Print_Titles" localSheetId="24">'SO 02 02-02 Pol'!$1:$7</definedName>
    <definedName name="_xlnm.Print_Titles" localSheetId="25">'SO 03+04+06 03-1 Pol'!$1:$7</definedName>
    <definedName name="_xlnm.Print_Titles" localSheetId="26">'SO 05 2 Pol'!$1:$7</definedName>
    <definedName name="oadresa">Stavba!$D$6</definedName>
    <definedName name="Objednatel" localSheetId="1">Stavba!$D$5</definedName>
    <definedName name="Objekt" localSheetId="1">Stavba!$B$38</definedName>
    <definedName name="_xlnm.Print_Area" localSheetId="3">'OV 00 00-01 Naklady'!$A$1:$Y$41</definedName>
    <definedName name="_xlnm.Print_Area" localSheetId="4">'SO 01 01-01 Pol'!$A$1:$Y$1525</definedName>
    <definedName name="_xlnm.Print_Area" localSheetId="5">'SO 01 01-02 Pol'!$A$1:$Y$39</definedName>
    <definedName name="_xlnm.Print_Area" localSheetId="6">'SO 01 01-03 Pol'!$A$1:$Y$21</definedName>
    <definedName name="_xlnm.Print_Area" localSheetId="7">'SO 01 01-04 Pol'!$A$1:$Y$225</definedName>
    <definedName name="_xlnm.Print_Area" localSheetId="8">'SO 01 01-05 Pol'!$A$1:$Y$213</definedName>
    <definedName name="_xlnm.Print_Area" localSheetId="9">'SO 01 01-06 Pol'!$A$1:$Y$93</definedName>
    <definedName name="_xlnm.Print_Area" localSheetId="10">'SO 01 01-07 Pol'!$A$1:$Y$265</definedName>
    <definedName name="_xlnm.Print_Area" localSheetId="11">'SO 01 01-08 Pol'!$A$1:$Y$21</definedName>
    <definedName name="_xlnm.Print_Area" localSheetId="12">'SO 01 01-09 Pol'!$A$1:$Y$27</definedName>
    <definedName name="_xlnm.Print_Area" localSheetId="13">'SO 01 01-10 Pol'!$A$1:$Y$27</definedName>
    <definedName name="_xlnm.Print_Area" localSheetId="14">'SO 01 01-11 Pol'!$A$1:$Y$28</definedName>
    <definedName name="_xlnm.Print_Area" localSheetId="15">'SO 01 01-12 Pol'!$A$1:$Y$21</definedName>
    <definedName name="_xlnm.Print_Area" localSheetId="16">'SO 01 01-13 Pol'!$A$1:$Y$28</definedName>
    <definedName name="_xlnm.Print_Area" localSheetId="17">'SO 01 01-14 Pol'!$A$1:$Y$72</definedName>
    <definedName name="_xlnm.Print_Area" localSheetId="18">'SO 01 01-15 Pol'!$A$1:$Y$31</definedName>
    <definedName name="_xlnm.Print_Area" localSheetId="19">'SO 01 01-16 Pol'!$A$1:$Y$68</definedName>
    <definedName name="_xlnm.Print_Area" localSheetId="20">'SO 01 01-17 Pol'!$A$1:$Y$50</definedName>
    <definedName name="_xlnm.Print_Area" localSheetId="21">'SO 01 01-18 Pol'!$A$1:$Y$30</definedName>
    <definedName name="_xlnm.Print_Area" localSheetId="22">'SO 01 01-19 Pol'!$A$1:$Y$39</definedName>
    <definedName name="_xlnm.Print_Area" localSheetId="23">'SO 02 02-01 Pol'!$A$1:$Y$116</definedName>
    <definedName name="_xlnm.Print_Area" localSheetId="24">'SO 02 02-02 Pol'!$A$1:$Y$125</definedName>
    <definedName name="_xlnm.Print_Area" localSheetId="25">'SO 03+04+06 03-1 Pol'!$A$1:$Y$84</definedName>
    <definedName name="_xlnm.Print_Area" localSheetId="26">'SO 05 2 Pol'!$A$1:$Y$141</definedName>
    <definedName name="_xlnm.Print_Area" localSheetId="1">Stavba!$A$1:$J$264</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Stavba!$F$71</definedName>
    <definedName name="ZakladDPHZakl">Stavba!$G$25</definedName>
    <definedName name="ZakladDPHZaklVypocet" localSheetId="1">Stavba!$G$71</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3" i="1" l="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G70" i="1"/>
  <c r="F70" i="1"/>
  <c r="G69" i="1"/>
  <c r="F69" i="1"/>
  <c r="G68" i="1"/>
  <c r="F68" i="1"/>
  <c r="G67" i="1"/>
  <c r="F67"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135" i="35"/>
  <c r="BA70" i="35"/>
  <c r="G9" i="35"/>
  <c r="I9" i="35"/>
  <c r="K9" i="35"/>
  <c r="M9" i="35"/>
  <c r="O9" i="35"/>
  <c r="Q9" i="35"/>
  <c r="Q8" i="35" s="1"/>
  <c r="V9" i="35"/>
  <c r="V8" i="35" s="1"/>
  <c r="G12" i="35"/>
  <c r="G8" i="35" s="1"/>
  <c r="I12" i="35"/>
  <c r="I8" i="35" s="1"/>
  <c r="K12" i="35"/>
  <c r="K8" i="35" s="1"/>
  <c r="O12" i="35"/>
  <c r="O8" i="35" s="1"/>
  <c r="Q12" i="35"/>
  <c r="V12" i="35"/>
  <c r="G15" i="35"/>
  <c r="I15" i="35"/>
  <c r="K15" i="35"/>
  <c r="M15" i="35"/>
  <c r="O15" i="35"/>
  <c r="Q15" i="35"/>
  <c r="V15" i="35"/>
  <c r="G19" i="35"/>
  <c r="M19" i="35" s="1"/>
  <c r="I19" i="35"/>
  <c r="K19" i="35"/>
  <c r="O19" i="35"/>
  <c r="Q19" i="35"/>
  <c r="V19" i="35"/>
  <c r="G20" i="35"/>
  <c r="I20" i="35"/>
  <c r="K20" i="35"/>
  <c r="M20" i="35"/>
  <c r="O20" i="35"/>
  <c r="Q20" i="35"/>
  <c r="V20" i="35"/>
  <c r="G24" i="35"/>
  <c r="M24" i="35" s="1"/>
  <c r="I24" i="35"/>
  <c r="K24" i="35"/>
  <c r="O24" i="35"/>
  <c r="Q24" i="35"/>
  <c r="V24" i="35"/>
  <c r="G28" i="35"/>
  <c r="M28" i="35" s="1"/>
  <c r="I28" i="35"/>
  <c r="K28" i="35"/>
  <c r="O28" i="35"/>
  <c r="Q28" i="35"/>
  <c r="V28" i="35"/>
  <c r="G31" i="35"/>
  <c r="M31" i="35" s="1"/>
  <c r="I31" i="35"/>
  <c r="K31" i="35"/>
  <c r="O31" i="35"/>
  <c r="Q31" i="35"/>
  <c r="V31" i="35"/>
  <c r="G32" i="35"/>
  <c r="M32" i="35" s="1"/>
  <c r="I32" i="35"/>
  <c r="K32" i="35"/>
  <c r="O32" i="35"/>
  <c r="Q32" i="35"/>
  <c r="V32" i="35"/>
  <c r="G35" i="35"/>
  <c r="M35" i="35" s="1"/>
  <c r="I35" i="35"/>
  <c r="K35" i="35"/>
  <c r="O35" i="35"/>
  <c r="Q35" i="35"/>
  <c r="V35" i="35"/>
  <c r="G36" i="35"/>
  <c r="M36" i="35" s="1"/>
  <c r="I36" i="35"/>
  <c r="K36" i="35"/>
  <c r="O36" i="35"/>
  <c r="Q36" i="35"/>
  <c r="V36" i="35"/>
  <c r="G40" i="35"/>
  <c r="I40" i="35"/>
  <c r="K40" i="35"/>
  <c r="M40" i="35"/>
  <c r="O40" i="35"/>
  <c r="Q40" i="35"/>
  <c r="V40" i="35"/>
  <c r="G44" i="35"/>
  <c r="I44" i="35"/>
  <c r="K44" i="35"/>
  <c r="M44" i="35"/>
  <c r="O44" i="35"/>
  <c r="Q44" i="35"/>
  <c r="V44" i="35"/>
  <c r="G48" i="35"/>
  <c r="I48" i="35"/>
  <c r="I47" i="35" s="1"/>
  <c r="K48" i="35"/>
  <c r="M48" i="35"/>
  <c r="O48" i="35"/>
  <c r="O47" i="35" s="1"/>
  <c r="Q48" i="35"/>
  <c r="Q47" i="35" s="1"/>
  <c r="V48" i="35"/>
  <c r="V47" i="35" s="1"/>
  <c r="G49" i="35"/>
  <c r="M49" i="35" s="1"/>
  <c r="I49" i="35"/>
  <c r="K49" i="35"/>
  <c r="K47" i="35" s="1"/>
  <c r="O49" i="35"/>
  <c r="Q49" i="35"/>
  <c r="V49" i="35"/>
  <c r="G50" i="35"/>
  <c r="I50" i="35"/>
  <c r="K50" i="35"/>
  <c r="M50" i="35"/>
  <c r="O50" i="35"/>
  <c r="Q50" i="35"/>
  <c r="V50" i="35"/>
  <c r="G51" i="35"/>
  <c r="M51" i="35" s="1"/>
  <c r="I51" i="35"/>
  <c r="K51" i="35"/>
  <c r="O51" i="35"/>
  <c r="Q51" i="35"/>
  <c r="V51" i="35"/>
  <c r="G52" i="35"/>
  <c r="M52" i="35" s="1"/>
  <c r="I52" i="35"/>
  <c r="K52" i="35"/>
  <c r="O52" i="35"/>
  <c r="Q52" i="35"/>
  <c r="V52" i="35"/>
  <c r="G53" i="35"/>
  <c r="M53" i="35" s="1"/>
  <c r="I53" i="35"/>
  <c r="K53" i="35"/>
  <c r="O53" i="35"/>
  <c r="Q53" i="35"/>
  <c r="V53" i="35"/>
  <c r="G54" i="35"/>
  <c r="M54" i="35" s="1"/>
  <c r="I54" i="35"/>
  <c r="K54" i="35"/>
  <c r="O54" i="35"/>
  <c r="Q54" i="35"/>
  <c r="V54" i="35"/>
  <c r="G55" i="35"/>
  <c r="M55" i="35" s="1"/>
  <c r="I55" i="35"/>
  <c r="K55" i="35"/>
  <c r="O55" i="35"/>
  <c r="Q55" i="35"/>
  <c r="V55" i="35"/>
  <c r="G56" i="35"/>
  <c r="M56" i="35" s="1"/>
  <c r="I56" i="35"/>
  <c r="K56" i="35"/>
  <c r="O56" i="35"/>
  <c r="Q56" i="35"/>
  <c r="V56" i="35"/>
  <c r="G57" i="35"/>
  <c r="I57" i="35"/>
  <c r="K57" i="35"/>
  <c r="M57" i="35"/>
  <c r="O57" i="35"/>
  <c r="Q57" i="35"/>
  <c r="V57" i="35"/>
  <c r="G60" i="35"/>
  <c r="I60" i="35"/>
  <c r="K60" i="35"/>
  <c r="M60" i="35"/>
  <c r="O60" i="35"/>
  <c r="Q60" i="35"/>
  <c r="V60" i="35"/>
  <c r="G63" i="35"/>
  <c r="M63" i="35" s="1"/>
  <c r="I63" i="35"/>
  <c r="K63" i="35"/>
  <c r="O63" i="35"/>
  <c r="Q63" i="35"/>
  <c r="V63" i="35"/>
  <c r="G64" i="35"/>
  <c r="I64" i="35"/>
  <c r="K64" i="35"/>
  <c r="M64" i="35"/>
  <c r="O64" i="35"/>
  <c r="Q64" i="35"/>
  <c r="V64" i="35"/>
  <c r="G65" i="35"/>
  <c r="M65" i="35" s="1"/>
  <c r="I65" i="35"/>
  <c r="K65" i="35"/>
  <c r="O65" i="35"/>
  <c r="Q65" i="35"/>
  <c r="V65" i="35"/>
  <c r="G68" i="35"/>
  <c r="I68" i="35"/>
  <c r="K68" i="35"/>
  <c r="M68" i="35"/>
  <c r="O68" i="35"/>
  <c r="Q68" i="35"/>
  <c r="V68" i="35"/>
  <c r="G71" i="35"/>
  <c r="M71" i="35" s="1"/>
  <c r="I71" i="35"/>
  <c r="K71" i="35"/>
  <c r="O71" i="35"/>
  <c r="Q71" i="35"/>
  <c r="V71" i="35"/>
  <c r="G74" i="35"/>
  <c r="M74" i="35" s="1"/>
  <c r="I74" i="35"/>
  <c r="K74" i="35"/>
  <c r="O74" i="35"/>
  <c r="Q74" i="35"/>
  <c r="V74" i="35"/>
  <c r="G75" i="35"/>
  <c r="M75" i="35" s="1"/>
  <c r="I75" i="35"/>
  <c r="K75" i="35"/>
  <c r="O75" i="35"/>
  <c r="Q75" i="35"/>
  <c r="V75" i="35"/>
  <c r="G76" i="35"/>
  <c r="M76" i="35" s="1"/>
  <c r="I76" i="35"/>
  <c r="K76" i="35"/>
  <c r="O76" i="35"/>
  <c r="Q76" i="35"/>
  <c r="V76" i="35"/>
  <c r="G77" i="35"/>
  <c r="M77" i="35" s="1"/>
  <c r="I77" i="35"/>
  <c r="K77" i="35"/>
  <c r="O77" i="35"/>
  <c r="Q77" i="35"/>
  <c r="V77" i="35"/>
  <c r="G78" i="35"/>
  <c r="M78" i="35" s="1"/>
  <c r="I78" i="35"/>
  <c r="K78" i="35"/>
  <c r="O78" i="35"/>
  <c r="Q78" i="35"/>
  <c r="V78" i="35"/>
  <c r="G79" i="35"/>
  <c r="I79" i="35"/>
  <c r="K79" i="35"/>
  <c r="M79" i="35"/>
  <c r="O79" i="35"/>
  <c r="Q79" i="35"/>
  <c r="V79" i="35"/>
  <c r="G80" i="35"/>
  <c r="I80" i="35"/>
  <c r="K80" i="35"/>
  <c r="M80" i="35"/>
  <c r="O80" i="35"/>
  <c r="Q80" i="35"/>
  <c r="V80" i="35"/>
  <c r="G81" i="35"/>
  <c r="K81" i="35"/>
  <c r="G82" i="35"/>
  <c r="I82" i="35"/>
  <c r="I81" i="35" s="1"/>
  <c r="K82" i="35"/>
  <c r="M82" i="35"/>
  <c r="M81" i="35" s="1"/>
  <c r="O82" i="35"/>
  <c r="O81" i="35" s="1"/>
  <c r="Q82" i="35"/>
  <c r="Q81" i="35" s="1"/>
  <c r="V82" i="35"/>
  <c r="V81" i="35" s="1"/>
  <c r="G86" i="35"/>
  <c r="V86" i="35"/>
  <c r="G87" i="35"/>
  <c r="I87" i="35"/>
  <c r="I86" i="35" s="1"/>
  <c r="K87" i="35"/>
  <c r="K86" i="35" s="1"/>
  <c r="M87" i="35"/>
  <c r="O87" i="35"/>
  <c r="O86" i="35" s="1"/>
  <c r="Q87" i="35"/>
  <c r="Q86" i="35" s="1"/>
  <c r="V87" i="35"/>
  <c r="G88" i="35"/>
  <c r="M88" i="35" s="1"/>
  <c r="I88" i="35"/>
  <c r="K88" i="35"/>
  <c r="O88" i="35"/>
  <c r="Q88" i="35"/>
  <c r="V88" i="35"/>
  <c r="G89" i="35"/>
  <c r="I89" i="35"/>
  <c r="K89" i="35"/>
  <c r="M89" i="35"/>
  <c r="O89" i="35"/>
  <c r="Q89" i="35"/>
  <c r="V89" i="35"/>
  <c r="K94" i="35"/>
  <c r="V94" i="35"/>
  <c r="G95" i="35"/>
  <c r="M95" i="35" s="1"/>
  <c r="I95" i="35"/>
  <c r="I94" i="35" s="1"/>
  <c r="K95" i="35"/>
  <c r="O95" i="35"/>
  <c r="Q95" i="35"/>
  <c r="V95" i="35"/>
  <c r="G96" i="35"/>
  <c r="M96" i="35" s="1"/>
  <c r="I96" i="35"/>
  <c r="K96" i="35"/>
  <c r="O96" i="35"/>
  <c r="O94" i="35" s="1"/>
  <c r="Q96" i="35"/>
  <c r="V96" i="35"/>
  <c r="G97" i="35"/>
  <c r="M97" i="35" s="1"/>
  <c r="I97" i="35"/>
  <c r="K97" i="35"/>
  <c r="O97" i="35"/>
  <c r="Q97" i="35"/>
  <c r="Q94" i="35" s="1"/>
  <c r="V97" i="35"/>
  <c r="G98" i="35"/>
  <c r="M98" i="35" s="1"/>
  <c r="I98" i="35"/>
  <c r="K98" i="35"/>
  <c r="O98" i="35"/>
  <c r="Q98" i="35"/>
  <c r="V98" i="35"/>
  <c r="G99" i="35"/>
  <c r="I99" i="35"/>
  <c r="K99" i="35"/>
  <c r="M99" i="35"/>
  <c r="O99" i="35"/>
  <c r="Q99" i="35"/>
  <c r="V99" i="35"/>
  <c r="G100" i="35"/>
  <c r="M100" i="35" s="1"/>
  <c r="I100" i="35"/>
  <c r="K100" i="35"/>
  <c r="O100" i="35"/>
  <c r="Q100" i="35"/>
  <c r="V100" i="35"/>
  <c r="G101" i="35"/>
  <c r="I101" i="35"/>
  <c r="K101" i="35"/>
  <c r="M101" i="35"/>
  <c r="O101" i="35"/>
  <c r="Q101" i="35"/>
  <c r="V101" i="35"/>
  <c r="G102" i="35"/>
  <c r="V102" i="35"/>
  <c r="G103" i="35"/>
  <c r="I103" i="35"/>
  <c r="I102" i="35" s="1"/>
  <c r="K103" i="35"/>
  <c r="K102" i="35" s="1"/>
  <c r="M103" i="35"/>
  <c r="O103" i="35"/>
  <c r="O102" i="35" s="1"/>
  <c r="Q103" i="35"/>
  <c r="Q102" i="35" s="1"/>
  <c r="V103" i="35"/>
  <c r="G104" i="35"/>
  <c r="M104" i="35" s="1"/>
  <c r="I104" i="35"/>
  <c r="K104" i="35"/>
  <c r="O104" i="35"/>
  <c r="Q104" i="35"/>
  <c r="V104" i="35"/>
  <c r="G105" i="35"/>
  <c r="I105" i="35"/>
  <c r="K105" i="35"/>
  <c r="M105" i="35"/>
  <c r="O105" i="35"/>
  <c r="Q105" i="35"/>
  <c r="V105" i="35"/>
  <c r="K106" i="35"/>
  <c r="O106" i="35"/>
  <c r="Q106" i="35"/>
  <c r="V106" i="35"/>
  <c r="G107" i="35"/>
  <c r="M107" i="35" s="1"/>
  <c r="M106" i="35" s="1"/>
  <c r="I107" i="35"/>
  <c r="I106" i="35" s="1"/>
  <c r="K107" i="35"/>
  <c r="O107" i="35"/>
  <c r="Q107" i="35"/>
  <c r="V107" i="35"/>
  <c r="G108" i="35"/>
  <c r="O108" i="35"/>
  <c r="V108" i="35"/>
  <c r="G109" i="35"/>
  <c r="M109" i="35" s="1"/>
  <c r="M108" i="35" s="1"/>
  <c r="I109" i="35"/>
  <c r="I108" i="35" s="1"/>
  <c r="K109" i="35"/>
  <c r="O109" i="35"/>
  <c r="Q109" i="35"/>
  <c r="Q108" i="35" s="1"/>
  <c r="V109" i="35"/>
  <c r="G110" i="35"/>
  <c r="M110" i="35" s="1"/>
  <c r="I110" i="35"/>
  <c r="K110" i="35"/>
  <c r="K108" i="35" s="1"/>
  <c r="O110" i="35"/>
  <c r="Q110" i="35"/>
  <c r="V110" i="35"/>
  <c r="G112" i="35"/>
  <c r="M112" i="35" s="1"/>
  <c r="I112" i="35"/>
  <c r="I111" i="35" s="1"/>
  <c r="K112" i="35"/>
  <c r="K111" i="35" s="1"/>
  <c r="O112" i="35"/>
  <c r="O111" i="35" s="1"/>
  <c r="Q112" i="35"/>
  <c r="V112" i="35"/>
  <c r="G113" i="35"/>
  <c r="I113" i="35"/>
  <c r="K113" i="35"/>
  <c r="M113" i="35"/>
  <c r="O113" i="35"/>
  <c r="Q113" i="35"/>
  <c r="Q111" i="35" s="1"/>
  <c r="V113" i="35"/>
  <c r="G114" i="35"/>
  <c r="M114" i="35" s="1"/>
  <c r="I114" i="35"/>
  <c r="K114" i="35"/>
  <c r="O114" i="35"/>
  <c r="Q114" i="35"/>
  <c r="V114" i="35"/>
  <c r="V111" i="35" s="1"/>
  <c r="G115" i="35"/>
  <c r="I115" i="35"/>
  <c r="K115" i="35"/>
  <c r="M115" i="35"/>
  <c r="O115" i="35"/>
  <c r="Q115" i="35"/>
  <c r="V115" i="35"/>
  <c r="G116" i="35"/>
  <c r="M116" i="35" s="1"/>
  <c r="I116" i="35"/>
  <c r="K116" i="35"/>
  <c r="O116" i="35"/>
  <c r="Q116" i="35"/>
  <c r="V116" i="35"/>
  <c r="G117" i="35"/>
  <c r="I117" i="35"/>
  <c r="K117" i="35"/>
  <c r="M117" i="35"/>
  <c r="O117" i="35"/>
  <c r="Q117" i="35"/>
  <c r="V117" i="35"/>
  <c r="G118" i="35"/>
  <c r="M118" i="35" s="1"/>
  <c r="I118" i="35"/>
  <c r="K118" i="35"/>
  <c r="O118" i="35"/>
  <c r="Q118" i="35"/>
  <c r="V118" i="35"/>
  <c r="G119" i="35"/>
  <c r="M119" i="35" s="1"/>
  <c r="I119" i="35"/>
  <c r="K119" i="35"/>
  <c r="O119" i="35"/>
  <c r="Q119" i="35"/>
  <c r="V119" i="35"/>
  <c r="G120" i="35"/>
  <c r="M120" i="35" s="1"/>
  <c r="I120" i="35"/>
  <c r="K120" i="35"/>
  <c r="O120" i="35"/>
  <c r="Q120" i="35"/>
  <c r="V120" i="35"/>
  <c r="G121" i="35"/>
  <c r="M121" i="35" s="1"/>
  <c r="I121" i="35"/>
  <c r="K121" i="35"/>
  <c r="O121" i="35"/>
  <c r="Q121" i="35"/>
  <c r="V121" i="35"/>
  <c r="G122" i="35"/>
  <c r="M122" i="35" s="1"/>
  <c r="I122" i="35"/>
  <c r="K122" i="35"/>
  <c r="O122" i="35"/>
  <c r="Q122" i="35"/>
  <c r="V122" i="35"/>
  <c r="Q123" i="35"/>
  <c r="V123" i="35"/>
  <c r="G124" i="35"/>
  <c r="M124" i="35" s="1"/>
  <c r="M123" i="35" s="1"/>
  <c r="I124" i="35"/>
  <c r="I123" i="35" s="1"/>
  <c r="K124" i="35"/>
  <c r="K123" i="35" s="1"/>
  <c r="O124" i="35"/>
  <c r="O123" i="35" s="1"/>
  <c r="Q124" i="35"/>
  <c r="V124" i="35"/>
  <c r="I125" i="35"/>
  <c r="O125" i="35"/>
  <c r="Q125" i="35"/>
  <c r="G126" i="35"/>
  <c r="M126" i="35" s="1"/>
  <c r="M125" i="35" s="1"/>
  <c r="I126" i="35"/>
  <c r="K126" i="35"/>
  <c r="K125" i="35" s="1"/>
  <c r="O126" i="35"/>
  <c r="Q126" i="35"/>
  <c r="V126" i="35"/>
  <c r="V125" i="35" s="1"/>
  <c r="G129" i="35"/>
  <c r="I129" i="35"/>
  <c r="K129" i="35"/>
  <c r="M129" i="35"/>
  <c r="O129" i="35"/>
  <c r="Q129" i="35"/>
  <c r="V129" i="35"/>
  <c r="AE135" i="35"/>
  <c r="G78" i="34"/>
  <c r="G9" i="34"/>
  <c r="I9" i="34"/>
  <c r="I8" i="34" s="1"/>
  <c r="K9" i="34"/>
  <c r="K8" i="34" s="1"/>
  <c r="M9" i="34"/>
  <c r="O9" i="34"/>
  <c r="O8" i="34" s="1"/>
  <c r="Q9" i="34"/>
  <c r="Q8" i="34" s="1"/>
  <c r="V9" i="34"/>
  <c r="G10" i="34"/>
  <c r="M10" i="34" s="1"/>
  <c r="I10" i="34"/>
  <c r="K10" i="34"/>
  <c r="O10" i="34"/>
  <c r="Q10" i="34"/>
  <c r="V10" i="34"/>
  <c r="V8" i="34" s="1"/>
  <c r="G11" i="34"/>
  <c r="G8" i="34" s="1"/>
  <c r="I11" i="34"/>
  <c r="K11" i="34"/>
  <c r="M11" i="34"/>
  <c r="O11" i="34"/>
  <c r="Q11" i="34"/>
  <c r="V11" i="34"/>
  <c r="G12" i="34"/>
  <c r="M12" i="34" s="1"/>
  <c r="I12" i="34"/>
  <c r="K12" i="34"/>
  <c r="O12" i="34"/>
  <c r="Q12" i="34"/>
  <c r="V12" i="34"/>
  <c r="G13" i="34"/>
  <c r="M13" i="34" s="1"/>
  <c r="I13" i="34"/>
  <c r="K13" i="34"/>
  <c r="O13" i="34"/>
  <c r="Q13" i="34"/>
  <c r="V13" i="34"/>
  <c r="G16" i="34"/>
  <c r="I16" i="34"/>
  <c r="K16" i="34"/>
  <c r="M16" i="34"/>
  <c r="O16" i="34"/>
  <c r="Q16" i="34"/>
  <c r="V16" i="34"/>
  <c r="G17" i="34"/>
  <c r="I17" i="34"/>
  <c r="K17" i="34"/>
  <c r="M17" i="34"/>
  <c r="O17" i="34"/>
  <c r="Q17" i="34"/>
  <c r="V17" i="34"/>
  <c r="G19" i="34"/>
  <c r="M19" i="34" s="1"/>
  <c r="I19" i="34"/>
  <c r="K19" i="34"/>
  <c r="O19" i="34"/>
  <c r="Q19" i="34"/>
  <c r="V19" i="34"/>
  <c r="G20" i="34"/>
  <c r="I20" i="34"/>
  <c r="K20" i="34"/>
  <c r="M20" i="34"/>
  <c r="O20" i="34"/>
  <c r="Q20" i="34"/>
  <c r="V20" i="34"/>
  <c r="G21" i="34"/>
  <c r="M21" i="34" s="1"/>
  <c r="I21" i="34"/>
  <c r="K21" i="34"/>
  <c r="O21" i="34"/>
  <c r="Q21" i="34"/>
  <c r="V21" i="34"/>
  <c r="G22" i="34"/>
  <c r="I22" i="34"/>
  <c r="K22" i="34"/>
  <c r="M22" i="34"/>
  <c r="O22" i="34"/>
  <c r="Q22" i="34"/>
  <c r="V22" i="34"/>
  <c r="G24" i="34"/>
  <c r="M24" i="34" s="1"/>
  <c r="I24" i="34"/>
  <c r="K24" i="34"/>
  <c r="O24" i="34"/>
  <c r="Q24" i="34"/>
  <c r="V24" i="34"/>
  <c r="G26" i="34"/>
  <c r="M26" i="34" s="1"/>
  <c r="I26" i="34"/>
  <c r="K26" i="34"/>
  <c r="O26" i="34"/>
  <c r="Q26" i="34"/>
  <c r="V26" i="34"/>
  <c r="G27" i="34"/>
  <c r="M27" i="34" s="1"/>
  <c r="I27" i="34"/>
  <c r="K27" i="34"/>
  <c r="O27" i="34"/>
  <c r="Q27" i="34"/>
  <c r="V27" i="34"/>
  <c r="G29" i="34"/>
  <c r="M29" i="34" s="1"/>
  <c r="I29" i="34"/>
  <c r="K29" i="34"/>
  <c r="O29" i="34"/>
  <c r="Q29" i="34"/>
  <c r="V29" i="34"/>
  <c r="G30" i="34"/>
  <c r="M30" i="34" s="1"/>
  <c r="I30" i="34"/>
  <c r="K30" i="34"/>
  <c r="O30" i="34"/>
  <c r="Q30" i="34"/>
  <c r="V30" i="34"/>
  <c r="G31" i="34"/>
  <c r="I31" i="34"/>
  <c r="G32" i="34"/>
  <c r="I32" i="34"/>
  <c r="K32" i="34"/>
  <c r="K31" i="34" s="1"/>
  <c r="M32" i="34"/>
  <c r="M31" i="34" s="1"/>
  <c r="O32" i="34"/>
  <c r="O31" i="34" s="1"/>
  <c r="Q32" i="34"/>
  <c r="Q31" i="34" s="1"/>
  <c r="V32" i="34"/>
  <c r="V31" i="34" s="1"/>
  <c r="G34" i="34"/>
  <c r="I34" i="34"/>
  <c r="K34" i="34"/>
  <c r="M34" i="34"/>
  <c r="O34" i="34"/>
  <c r="Q34" i="34"/>
  <c r="V34" i="34"/>
  <c r="G37" i="34"/>
  <c r="I37" i="34"/>
  <c r="I36" i="34" s="1"/>
  <c r="K37" i="34"/>
  <c r="M37" i="34"/>
  <c r="O37" i="34"/>
  <c r="Q37" i="34"/>
  <c r="Q36" i="34" s="1"/>
  <c r="V37" i="34"/>
  <c r="V36" i="34" s="1"/>
  <c r="G38" i="34"/>
  <c r="M38" i="34" s="1"/>
  <c r="I38" i="34"/>
  <c r="K38" i="34"/>
  <c r="K36" i="34" s="1"/>
  <c r="O38" i="34"/>
  <c r="Q38" i="34"/>
  <c r="V38" i="34"/>
  <c r="G39" i="34"/>
  <c r="I39" i="34"/>
  <c r="K39" i="34"/>
  <c r="M39" i="34"/>
  <c r="O39" i="34"/>
  <c r="O36" i="34" s="1"/>
  <c r="Q39" i="34"/>
  <c r="V39" i="34"/>
  <c r="G40" i="34"/>
  <c r="M40" i="34" s="1"/>
  <c r="I40" i="34"/>
  <c r="K40" i="34"/>
  <c r="O40" i="34"/>
  <c r="Q40" i="34"/>
  <c r="V40" i="34"/>
  <c r="G41" i="34"/>
  <c r="M41" i="34" s="1"/>
  <c r="I41" i="34"/>
  <c r="K41" i="34"/>
  <c r="O41" i="34"/>
  <c r="Q41" i="34"/>
  <c r="V41" i="34"/>
  <c r="G42" i="34"/>
  <c r="M42" i="34" s="1"/>
  <c r="I42" i="34"/>
  <c r="K42" i="34"/>
  <c r="O42" i="34"/>
  <c r="Q42" i="34"/>
  <c r="V42" i="34"/>
  <c r="G44" i="34"/>
  <c r="M44" i="34" s="1"/>
  <c r="I44" i="34"/>
  <c r="K44" i="34"/>
  <c r="O44" i="34"/>
  <c r="Q44" i="34"/>
  <c r="V44" i="34"/>
  <c r="G45" i="34"/>
  <c r="M45" i="34" s="1"/>
  <c r="I45" i="34"/>
  <c r="K45" i="34"/>
  <c r="O45" i="34"/>
  <c r="Q45" i="34"/>
  <c r="V45" i="34"/>
  <c r="G46" i="34"/>
  <c r="M46" i="34" s="1"/>
  <c r="I46" i="34"/>
  <c r="K46" i="34"/>
  <c r="O46" i="34"/>
  <c r="Q46" i="34"/>
  <c r="V46" i="34"/>
  <c r="G47" i="34"/>
  <c r="I47" i="34"/>
  <c r="K47" i="34"/>
  <c r="M47" i="34"/>
  <c r="O47" i="34"/>
  <c r="Q47" i="34"/>
  <c r="V47" i="34"/>
  <c r="G48" i="34"/>
  <c r="I48" i="34"/>
  <c r="K48" i="34"/>
  <c r="M48" i="34"/>
  <c r="O48" i="34"/>
  <c r="Q48" i="34"/>
  <c r="V48" i="34"/>
  <c r="G49" i="34"/>
  <c r="G36" i="34" s="1"/>
  <c r="I49" i="34"/>
  <c r="K49" i="34"/>
  <c r="O49" i="34"/>
  <c r="Q49" i="34"/>
  <c r="V49" i="34"/>
  <c r="G50" i="34"/>
  <c r="M50" i="34" s="1"/>
  <c r="I50" i="34"/>
  <c r="K50" i="34"/>
  <c r="O50" i="34"/>
  <c r="Q50" i="34"/>
  <c r="V50" i="34"/>
  <c r="G52" i="34"/>
  <c r="M52" i="34" s="1"/>
  <c r="I52" i="34"/>
  <c r="K52" i="34"/>
  <c r="O52" i="34"/>
  <c r="Q52" i="34"/>
  <c r="V52" i="34"/>
  <c r="G53" i="34"/>
  <c r="I53" i="34"/>
  <c r="K53" i="34"/>
  <c r="M53" i="34"/>
  <c r="O53" i="34"/>
  <c r="Q53" i="34"/>
  <c r="V53" i="34"/>
  <c r="G54" i="34"/>
  <c r="M54" i="34" s="1"/>
  <c r="I54" i="34"/>
  <c r="K54" i="34"/>
  <c r="O54" i="34"/>
  <c r="Q54" i="34"/>
  <c r="V54" i="34"/>
  <c r="G56" i="34"/>
  <c r="M56" i="34" s="1"/>
  <c r="I56" i="34"/>
  <c r="K56" i="34"/>
  <c r="O56" i="34"/>
  <c r="Q56" i="34"/>
  <c r="V56" i="34"/>
  <c r="G57" i="34"/>
  <c r="M57" i="34" s="1"/>
  <c r="I57" i="34"/>
  <c r="K57" i="34"/>
  <c r="O57" i="34"/>
  <c r="Q57" i="34"/>
  <c r="V57" i="34"/>
  <c r="G58" i="34"/>
  <c r="I58" i="34"/>
  <c r="K58" i="34"/>
  <c r="M58" i="34"/>
  <c r="O58" i="34"/>
  <c r="Q58" i="34"/>
  <c r="V58" i="34"/>
  <c r="G59" i="34"/>
  <c r="M59" i="34" s="1"/>
  <c r="I59" i="34"/>
  <c r="K59" i="34"/>
  <c r="O59" i="34"/>
  <c r="Q59" i="34"/>
  <c r="V59" i="34"/>
  <c r="G61" i="34"/>
  <c r="M61" i="34" s="1"/>
  <c r="I61" i="34"/>
  <c r="K61" i="34"/>
  <c r="O61" i="34"/>
  <c r="Q61" i="34"/>
  <c r="V61" i="34"/>
  <c r="G63" i="34"/>
  <c r="I63" i="34"/>
  <c r="K63" i="34"/>
  <c r="M63" i="34"/>
  <c r="O63" i="34"/>
  <c r="Q63" i="34"/>
  <c r="V63" i="34"/>
  <c r="G64" i="34"/>
  <c r="I64" i="34"/>
  <c r="K64" i="34"/>
  <c r="M64" i="34"/>
  <c r="O64" i="34"/>
  <c r="Q64" i="34"/>
  <c r="V64" i="34"/>
  <c r="G65" i="34"/>
  <c r="G66" i="34"/>
  <c r="M66" i="34" s="1"/>
  <c r="I66" i="34"/>
  <c r="I65" i="34" s="1"/>
  <c r="K66" i="34"/>
  <c r="O66" i="34"/>
  <c r="O65" i="34" s="1"/>
  <c r="Q66" i="34"/>
  <c r="Q65" i="34" s="1"/>
  <c r="V66" i="34"/>
  <c r="G67" i="34"/>
  <c r="I67" i="34"/>
  <c r="K67" i="34"/>
  <c r="K65" i="34" s="1"/>
  <c r="M67" i="34"/>
  <c r="O67" i="34"/>
  <c r="Q67" i="34"/>
  <c r="V67" i="34"/>
  <c r="V65" i="34" s="1"/>
  <c r="G68" i="34"/>
  <c r="I68" i="34"/>
  <c r="K68" i="34"/>
  <c r="M68" i="34"/>
  <c r="O68" i="34"/>
  <c r="Q68" i="34"/>
  <c r="V68" i="34"/>
  <c r="G69" i="34"/>
  <c r="M69" i="34" s="1"/>
  <c r="I69" i="34"/>
  <c r="K69" i="34"/>
  <c r="O69" i="34"/>
  <c r="Q69" i="34"/>
  <c r="V69" i="34"/>
  <c r="G70" i="34"/>
  <c r="M70" i="34" s="1"/>
  <c r="I70" i="34"/>
  <c r="K70" i="34"/>
  <c r="O70" i="34"/>
  <c r="Q70" i="34"/>
  <c r="V70" i="34"/>
  <c r="G71" i="34"/>
  <c r="M71" i="34" s="1"/>
  <c r="I71" i="34"/>
  <c r="K71" i="34"/>
  <c r="O71" i="34"/>
  <c r="Q71" i="34"/>
  <c r="V71" i="34"/>
  <c r="G72" i="34"/>
  <c r="I72" i="34"/>
  <c r="K72" i="34"/>
  <c r="M72" i="34"/>
  <c r="O72" i="34"/>
  <c r="Q72" i="34"/>
  <c r="V72" i="34"/>
  <c r="G73" i="34"/>
  <c r="M73" i="34" s="1"/>
  <c r="I73" i="34"/>
  <c r="K73" i="34"/>
  <c r="O73" i="34"/>
  <c r="Q73" i="34"/>
  <c r="V73" i="34"/>
  <c r="G74" i="34"/>
  <c r="M74" i="34" s="1"/>
  <c r="I74" i="34"/>
  <c r="K74" i="34"/>
  <c r="O74" i="34"/>
  <c r="Q74" i="34"/>
  <c r="V74" i="34"/>
  <c r="I75" i="34"/>
  <c r="K75" i="34"/>
  <c r="O75" i="34"/>
  <c r="Q75" i="34"/>
  <c r="G76" i="34"/>
  <c r="G75" i="34" s="1"/>
  <c r="I76" i="34"/>
  <c r="K76" i="34"/>
  <c r="M76" i="34"/>
  <c r="M75" i="34" s="1"/>
  <c r="O76" i="34"/>
  <c r="Q76" i="34"/>
  <c r="V76" i="34"/>
  <c r="V75" i="34" s="1"/>
  <c r="AE78" i="34"/>
  <c r="G119" i="33"/>
  <c r="BA61" i="33"/>
  <c r="BA53" i="33"/>
  <c r="BA49" i="33"/>
  <c r="G9" i="33"/>
  <c r="M9" i="33" s="1"/>
  <c r="I9" i="33"/>
  <c r="I8" i="33" s="1"/>
  <c r="K9" i="33"/>
  <c r="O9" i="33"/>
  <c r="Q9" i="33"/>
  <c r="V9" i="33"/>
  <c r="G16" i="33"/>
  <c r="I16" i="33"/>
  <c r="K16" i="33"/>
  <c r="K8" i="33" s="1"/>
  <c r="M16" i="33"/>
  <c r="O16" i="33"/>
  <c r="O8" i="33" s="1"/>
  <c r="Q16" i="33"/>
  <c r="Q8" i="33" s="1"/>
  <c r="V16" i="33"/>
  <c r="V8" i="33" s="1"/>
  <c r="G19" i="33"/>
  <c r="I19" i="33"/>
  <c r="K19" i="33"/>
  <c r="M19" i="33"/>
  <c r="O19" i="33"/>
  <c r="Q19" i="33"/>
  <c r="V19" i="33"/>
  <c r="G27" i="33"/>
  <c r="I27" i="33"/>
  <c r="K27" i="33"/>
  <c r="M27" i="33"/>
  <c r="O27" i="33"/>
  <c r="Q27" i="33"/>
  <c r="V27" i="33"/>
  <c r="G34" i="33"/>
  <c r="I34" i="33"/>
  <c r="K34" i="33"/>
  <c r="M34" i="33"/>
  <c r="O34" i="33"/>
  <c r="Q34" i="33"/>
  <c r="V34" i="33"/>
  <c r="G38" i="33"/>
  <c r="M38" i="33" s="1"/>
  <c r="I38" i="33"/>
  <c r="K38" i="33"/>
  <c r="O38" i="33"/>
  <c r="Q38" i="33"/>
  <c r="V38" i="33"/>
  <c r="G44" i="33"/>
  <c r="I44" i="33"/>
  <c r="K44" i="33"/>
  <c r="M44" i="33"/>
  <c r="O44" i="33"/>
  <c r="Q44" i="33"/>
  <c r="V44" i="33"/>
  <c r="G48" i="33"/>
  <c r="M48" i="33" s="1"/>
  <c r="I48" i="33"/>
  <c r="K48" i="33"/>
  <c r="O48" i="33"/>
  <c r="Q48" i="33"/>
  <c r="V48" i="33"/>
  <c r="G52" i="33"/>
  <c r="I52" i="33"/>
  <c r="K52" i="33"/>
  <c r="M52" i="33"/>
  <c r="O52" i="33"/>
  <c r="Q52" i="33"/>
  <c r="V52" i="33"/>
  <c r="G54" i="33"/>
  <c r="I54" i="33"/>
  <c r="K54" i="33"/>
  <c r="M54" i="33"/>
  <c r="O54" i="33"/>
  <c r="Q54" i="33"/>
  <c r="V54" i="33"/>
  <c r="G57" i="33"/>
  <c r="I57" i="33"/>
  <c r="K57" i="33"/>
  <c r="M57" i="33"/>
  <c r="O57" i="33"/>
  <c r="Q57" i="33"/>
  <c r="V57" i="33"/>
  <c r="G60" i="33"/>
  <c r="I60" i="33"/>
  <c r="K60" i="33"/>
  <c r="M60" i="33"/>
  <c r="O60" i="33"/>
  <c r="Q60" i="33"/>
  <c r="V60" i="33"/>
  <c r="G62" i="33"/>
  <c r="M62" i="33" s="1"/>
  <c r="I62" i="33"/>
  <c r="K62" i="33"/>
  <c r="O62" i="33"/>
  <c r="Q62" i="33"/>
  <c r="V62" i="33"/>
  <c r="G69" i="33"/>
  <c r="I69" i="33"/>
  <c r="K69" i="33"/>
  <c r="M69" i="33"/>
  <c r="O69" i="33"/>
  <c r="Q69" i="33"/>
  <c r="V69" i="33"/>
  <c r="G71" i="33"/>
  <c r="I71" i="33"/>
  <c r="K71" i="33"/>
  <c r="M71" i="33"/>
  <c r="O71" i="33"/>
  <c r="Q71" i="33"/>
  <c r="V71" i="33"/>
  <c r="G78" i="33"/>
  <c r="I78" i="33"/>
  <c r="K78" i="33"/>
  <c r="M78" i="33"/>
  <c r="O78" i="33"/>
  <c r="Q78" i="33"/>
  <c r="V78" i="33"/>
  <c r="G80" i="33"/>
  <c r="I80" i="33"/>
  <c r="K80" i="33"/>
  <c r="M80" i="33"/>
  <c r="O80" i="33"/>
  <c r="Q80" i="33"/>
  <c r="V80" i="33"/>
  <c r="G83" i="33"/>
  <c r="M83" i="33" s="1"/>
  <c r="I83" i="33"/>
  <c r="K83" i="33"/>
  <c r="O83" i="33"/>
  <c r="Q83" i="33"/>
  <c r="V83" i="33"/>
  <c r="G89" i="33"/>
  <c r="I89" i="33"/>
  <c r="K89" i="33"/>
  <c r="M89" i="33"/>
  <c r="O89" i="33"/>
  <c r="Q89" i="33"/>
  <c r="V89" i="33"/>
  <c r="G91" i="33"/>
  <c r="M91" i="33" s="1"/>
  <c r="I91" i="33"/>
  <c r="K91" i="33"/>
  <c r="O91" i="33"/>
  <c r="Q91" i="33"/>
  <c r="V91" i="33"/>
  <c r="G97" i="33"/>
  <c r="I97" i="33"/>
  <c r="K97" i="33"/>
  <c r="M97" i="33"/>
  <c r="O97" i="33"/>
  <c r="Q97" i="33"/>
  <c r="V97" i="33"/>
  <c r="G103" i="33"/>
  <c r="I103" i="33"/>
  <c r="K103" i="33"/>
  <c r="M103" i="33"/>
  <c r="O103" i="33"/>
  <c r="Q103" i="33"/>
  <c r="V103" i="33"/>
  <c r="G109" i="33"/>
  <c r="I109" i="33"/>
  <c r="K109" i="33"/>
  <c r="M109" i="33"/>
  <c r="O109" i="33"/>
  <c r="Q109" i="33"/>
  <c r="V109" i="33"/>
  <c r="G111" i="33"/>
  <c r="I111" i="33"/>
  <c r="K111" i="33"/>
  <c r="M111" i="33"/>
  <c r="O111" i="33"/>
  <c r="Q111" i="33"/>
  <c r="V111" i="33"/>
  <c r="G112" i="33"/>
  <c r="M112" i="33" s="1"/>
  <c r="I112" i="33"/>
  <c r="K112" i="33"/>
  <c r="O112" i="33"/>
  <c r="Q112" i="33"/>
  <c r="V112" i="33"/>
  <c r="G113" i="33"/>
  <c r="I113" i="33"/>
  <c r="K113" i="33"/>
  <c r="M113" i="33"/>
  <c r="O113" i="33"/>
  <c r="Q113" i="33"/>
  <c r="V113" i="33"/>
  <c r="G114" i="33"/>
  <c r="I114" i="33"/>
  <c r="K114" i="33"/>
  <c r="M114" i="33"/>
  <c r="O114" i="33"/>
  <c r="Q114" i="33"/>
  <c r="V114" i="33"/>
  <c r="AE119" i="33"/>
  <c r="G110" i="32"/>
  <c r="G9" i="32"/>
  <c r="G8" i="32" s="1"/>
  <c r="I9" i="32"/>
  <c r="I8" i="32" s="1"/>
  <c r="K9" i="32"/>
  <c r="K8" i="32" s="1"/>
  <c r="M9" i="32"/>
  <c r="O9" i="32"/>
  <c r="O8" i="32" s="1"/>
  <c r="Q9" i="32"/>
  <c r="V9" i="32"/>
  <c r="G10" i="32"/>
  <c r="M10" i="32" s="1"/>
  <c r="I10" i="32"/>
  <c r="K10" i="32"/>
  <c r="O10" i="32"/>
  <c r="Q10" i="32"/>
  <c r="Q8" i="32" s="1"/>
  <c r="V10" i="32"/>
  <c r="V8" i="32" s="1"/>
  <c r="G12" i="32"/>
  <c r="M12" i="32" s="1"/>
  <c r="I12" i="32"/>
  <c r="K12" i="32"/>
  <c r="O12" i="32"/>
  <c r="Q12" i="32"/>
  <c r="V12" i="32"/>
  <c r="G14" i="32"/>
  <c r="I14" i="32"/>
  <c r="K14" i="32"/>
  <c r="M14" i="32"/>
  <c r="O14" i="32"/>
  <c r="Q14" i="32"/>
  <c r="V14" i="32"/>
  <c r="G16" i="32"/>
  <c r="I16" i="32"/>
  <c r="K16" i="32"/>
  <c r="M16" i="32"/>
  <c r="O16" i="32"/>
  <c r="Q16" i="32"/>
  <c r="V16" i="32"/>
  <c r="G17" i="32"/>
  <c r="I17" i="32"/>
  <c r="K17" i="32"/>
  <c r="M17" i="32"/>
  <c r="O17" i="32"/>
  <c r="Q17" i="32"/>
  <c r="V17" i="32"/>
  <c r="G19" i="32"/>
  <c r="M19" i="32" s="1"/>
  <c r="I19" i="32"/>
  <c r="K19" i="32"/>
  <c r="O19" i="32"/>
  <c r="Q19" i="32"/>
  <c r="V19" i="32"/>
  <c r="G23" i="32"/>
  <c r="M23" i="32" s="1"/>
  <c r="I23" i="32"/>
  <c r="K23" i="32"/>
  <c r="O23" i="32"/>
  <c r="Q23" i="32"/>
  <c r="V23" i="32"/>
  <c r="G24" i="32"/>
  <c r="I24" i="32"/>
  <c r="K24" i="32"/>
  <c r="M24" i="32"/>
  <c r="O24" i="32"/>
  <c r="Q24" i="32"/>
  <c r="V24" i="32"/>
  <c r="G26" i="32"/>
  <c r="M26" i="32" s="1"/>
  <c r="I26" i="32"/>
  <c r="K26" i="32"/>
  <c r="O26" i="32"/>
  <c r="Q26" i="32"/>
  <c r="V26" i="32"/>
  <c r="G28" i="32"/>
  <c r="M28" i="32" s="1"/>
  <c r="I28" i="32"/>
  <c r="K28" i="32"/>
  <c r="O28" i="32"/>
  <c r="Q28" i="32"/>
  <c r="V28" i="32"/>
  <c r="G29" i="32"/>
  <c r="I29" i="32"/>
  <c r="K29" i="32"/>
  <c r="M29" i="32"/>
  <c r="O29" i="32"/>
  <c r="Q29" i="32"/>
  <c r="V29" i="32"/>
  <c r="G31" i="32"/>
  <c r="I31" i="32"/>
  <c r="K31" i="32"/>
  <c r="M31" i="32"/>
  <c r="O31" i="32"/>
  <c r="Q31" i="32"/>
  <c r="V31" i="32"/>
  <c r="G32" i="32"/>
  <c r="M32" i="32" s="1"/>
  <c r="I32" i="32"/>
  <c r="K32" i="32"/>
  <c r="O32" i="32"/>
  <c r="Q32" i="32"/>
  <c r="V32" i="32"/>
  <c r="G34" i="32"/>
  <c r="M34" i="32" s="1"/>
  <c r="I34" i="32"/>
  <c r="K34" i="32"/>
  <c r="O34" i="32"/>
  <c r="Q34" i="32"/>
  <c r="V34" i="32"/>
  <c r="G35" i="32"/>
  <c r="I35" i="32"/>
  <c r="K35" i="32"/>
  <c r="M35" i="32"/>
  <c r="O35" i="32"/>
  <c r="Q35" i="32"/>
  <c r="V35" i="32"/>
  <c r="G37" i="32"/>
  <c r="I37" i="32"/>
  <c r="K37" i="32"/>
  <c r="M37" i="32"/>
  <c r="O37" i="32"/>
  <c r="Q37" i="32"/>
  <c r="V37" i="32"/>
  <c r="G39" i="32"/>
  <c r="I39" i="32"/>
  <c r="K39" i="32"/>
  <c r="M39" i="32"/>
  <c r="O39" i="32"/>
  <c r="Q39" i="32"/>
  <c r="V39" i="32"/>
  <c r="G40" i="32"/>
  <c r="M40" i="32" s="1"/>
  <c r="I40" i="32"/>
  <c r="K40" i="32"/>
  <c r="O40" i="32"/>
  <c r="Q40" i="32"/>
  <c r="V40" i="32"/>
  <c r="G42" i="32"/>
  <c r="M42" i="32" s="1"/>
  <c r="I42" i="32"/>
  <c r="K42" i="32"/>
  <c r="O42" i="32"/>
  <c r="Q42" i="32"/>
  <c r="V42" i="32"/>
  <c r="G43" i="32"/>
  <c r="V43" i="32"/>
  <c r="G44" i="32"/>
  <c r="M44" i="32" s="1"/>
  <c r="M43" i="32" s="1"/>
  <c r="I44" i="32"/>
  <c r="I43" i="32" s="1"/>
  <c r="K44" i="32"/>
  <c r="O44" i="32"/>
  <c r="O43" i="32" s="1"/>
  <c r="Q44" i="32"/>
  <c r="Q43" i="32" s="1"/>
  <c r="V44" i="32"/>
  <c r="G45" i="32"/>
  <c r="M45" i="32" s="1"/>
  <c r="I45" i="32"/>
  <c r="K45" i="32"/>
  <c r="K43" i="32" s="1"/>
  <c r="O45" i="32"/>
  <c r="Q45" i="32"/>
  <c r="V45" i="32"/>
  <c r="G46" i="32"/>
  <c r="I46" i="32"/>
  <c r="K46" i="32"/>
  <c r="M46" i="32"/>
  <c r="O46" i="32"/>
  <c r="Q46" i="32"/>
  <c r="V46" i="32"/>
  <c r="G48" i="32"/>
  <c r="K48" i="32"/>
  <c r="G49" i="32"/>
  <c r="M49" i="32" s="1"/>
  <c r="M48" i="32" s="1"/>
  <c r="I49" i="32"/>
  <c r="I48" i="32" s="1"/>
  <c r="K49" i="32"/>
  <c r="O49" i="32"/>
  <c r="O48" i="32" s="1"/>
  <c r="Q49" i="32"/>
  <c r="Q48" i="32" s="1"/>
  <c r="V49" i="32"/>
  <c r="V48" i="32" s="1"/>
  <c r="G51" i="32"/>
  <c r="M51" i="32" s="1"/>
  <c r="I51" i="32"/>
  <c r="K51" i="32"/>
  <c r="O51" i="32"/>
  <c r="Q51" i="32"/>
  <c r="V51" i="32"/>
  <c r="G53" i="32"/>
  <c r="K53" i="32"/>
  <c r="M53" i="32"/>
  <c r="Q53" i="32"/>
  <c r="G54" i="32"/>
  <c r="I54" i="32"/>
  <c r="K54" i="32"/>
  <c r="M54" i="32"/>
  <c r="O54" i="32"/>
  <c r="O53" i="32" s="1"/>
  <c r="Q54" i="32"/>
  <c r="V54" i="32"/>
  <c r="V53" i="32" s="1"/>
  <c r="G57" i="32"/>
  <c r="I57" i="32"/>
  <c r="I53" i="32" s="1"/>
  <c r="K57" i="32"/>
  <c r="M57" i="32"/>
  <c r="O57" i="32"/>
  <c r="Q57" i="32"/>
  <c r="V57" i="32"/>
  <c r="K59" i="32"/>
  <c r="G60" i="32"/>
  <c r="M60" i="32" s="1"/>
  <c r="I60" i="32"/>
  <c r="I59" i="32" s="1"/>
  <c r="K60" i="32"/>
  <c r="O60" i="32"/>
  <c r="Q60" i="32"/>
  <c r="Q59" i="32" s="1"/>
  <c r="V60" i="32"/>
  <c r="G62" i="32"/>
  <c r="G59" i="32" s="1"/>
  <c r="I62" i="32"/>
  <c r="K62" i="32"/>
  <c r="O62" i="32"/>
  <c r="O59" i="32" s="1"/>
  <c r="Q62" i="32"/>
  <c r="V62" i="32"/>
  <c r="G64" i="32"/>
  <c r="I64" i="32"/>
  <c r="K64" i="32"/>
  <c r="M64" i="32"/>
  <c r="O64" i="32"/>
  <c r="Q64" i="32"/>
  <c r="V64" i="32"/>
  <c r="G66" i="32"/>
  <c r="M66" i="32" s="1"/>
  <c r="I66" i="32"/>
  <c r="K66" i="32"/>
  <c r="O66" i="32"/>
  <c r="Q66" i="32"/>
  <c r="V66" i="32"/>
  <c r="G68" i="32"/>
  <c r="I68" i="32"/>
  <c r="K68" i="32"/>
  <c r="M68" i="32"/>
  <c r="O68" i="32"/>
  <c r="Q68" i="32"/>
  <c r="V68" i="32"/>
  <c r="G69" i="32"/>
  <c r="M69" i="32" s="1"/>
  <c r="I69" i="32"/>
  <c r="K69" i="32"/>
  <c r="O69" i="32"/>
  <c r="Q69" i="32"/>
  <c r="V69" i="32"/>
  <c r="G70" i="32"/>
  <c r="M70" i="32" s="1"/>
  <c r="I70" i="32"/>
  <c r="K70" i="32"/>
  <c r="O70" i="32"/>
  <c r="Q70" i="32"/>
  <c r="V70" i="32"/>
  <c r="G72" i="32"/>
  <c r="M72" i="32" s="1"/>
  <c r="I72" i="32"/>
  <c r="K72" i="32"/>
  <c r="O72" i="32"/>
  <c r="Q72" i="32"/>
  <c r="V72" i="32"/>
  <c r="V59" i="32" s="1"/>
  <c r="G75" i="32"/>
  <c r="I75" i="32"/>
  <c r="K75" i="32"/>
  <c r="K74" i="32" s="1"/>
  <c r="M75" i="32"/>
  <c r="O75" i="32"/>
  <c r="O74" i="32" s="1"/>
  <c r="Q75" i="32"/>
  <c r="Q74" i="32" s="1"/>
  <c r="V75" i="32"/>
  <c r="V74" i="32" s="1"/>
  <c r="G76" i="32"/>
  <c r="I76" i="32"/>
  <c r="I74" i="32" s="1"/>
  <c r="K76" i="32"/>
  <c r="M76" i="32"/>
  <c r="O76" i="32"/>
  <c r="Q76" i="32"/>
  <c r="V76" i="32"/>
  <c r="G78" i="32"/>
  <c r="I78" i="32"/>
  <c r="K78" i="32"/>
  <c r="M78" i="32"/>
  <c r="O78" i="32"/>
  <c r="Q78" i="32"/>
  <c r="V78" i="32"/>
  <c r="G79" i="32"/>
  <c r="M79" i="32" s="1"/>
  <c r="I79" i="32"/>
  <c r="K79" i="32"/>
  <c r="O79" i="32"/>
  <c r="Q79" i="32"/>
  <c r="V79" i="32"/>
  <c r="G80" i="32"/>
  <c r="G74" i="32" s="1"/>
  <c r="I80" i="32"/>
  <c r="K80" i="32"/>
  <c r="O80" i="32"/>
  <c r="Q80" i="32"/>
  <c r="V80" i="32"/>
  <c r="G81" i="32"/>
  <c r="I81" i="32"/>
  <c r="K81" i="32"/>
  <c r="M81" i="32"/>
  <c r="O81" i="32"/>
  <c r="Q81" i="32"/>
  <c r="V81" i="32"/>
  <c r="G82" i="32"/>
  <c r="M82" i="32" s="1"/>
  <c r="I82" i="32"/>
  <c r="K82" i="32"/>
  <c r="O82" i="32"/>
  <c r="Q82" i="32"/>
  <c r="V82" i="32"/>
  <c r="G84" i="32"/>
  <c r="G83" i="32" s="1"/>
  <c r="I84" i="32"/>
  <c r="K84" i="32"/>
  <c r="K83" i="32" s="1"/>
  <c r="O84" i="32"/>
  <c r="Q84" i="32"/>
  <c r="Q83" i="32" s="1"/>
  <c r="V84" i="32"/>
  <c r="V83" i="32" s="1"/>
  <c r="G85" i="32"/>
  <c r="M85" i="32" s="1"/>
  <c r="I85" i="32"/>
  <c r="I83" i="32" s="1"/>
  <c r="K85" i="32"/>
  <c r="O85" i="32"/>
  <c r="Q85" i="32"/>
  <c r="V85" i="32"/>
  <c r="G87" i="32"/>
  <c r="M87" i="32" s="1"/>
  <c r="I87" i="32"/>
  <c r="K87" i="32"/>
  <c r="O87" i="32"/>
  <c r="Q87" i="32"/>
  <c r="V87" i="32"/>
  <c r="G88" i="32"/>
  <c r="I88" i="32"/>
  <c r="K88" i="32"/>
  <c r="M88" i="32"/>
  <c r="O88" i="32"/>
  <c r="Q88" i="32"/>
  <c r="V88" i="32"/>
  <c r="G89" i="32"/>
  <c r="I89" i="32"/>
  <c r="K89" i="32"/>
  <c r="M89" i="32"/>
  <c r="O89" i="32"/>
  <c r="O83" i="32" s="1"/>
  <c r="Q89" i="32"/>
  <c r="V89" i="32"/>
  <c r="G91" i="32"/>
  <c r="I91" i="32"/>
  <c r="K91" i="32"/>
  <c r="M91" i="32"/>
  <c r="O91" i="32"/>
  <c r="Q91" i="32"/>
  <c r="V91" i="32"/>
  <c r="G93" i="32"/>
  <c r="I93" i="32"/>
  <c r="K93" i="32"/>
  <c r="M93" i="32"/>
  <c r="O93" i="32"/>
  <c r="Q93" i="32"/>
  <c r="V93" i="32"/>
  <c r="G95" i="32"/>
  <c r="M95" i="32" s="1"/>
  <c r="I95" i="32"/>
  <c r="K95" i="32"/>
  <c r="O95" i="32"/>
  <c r="Q95" i="32"/>
  <c r="V95" i="32"/>
  <c r="G96" i="32"/>
  <c r="M96" i="32" s="1"/>
  <c r="I96" i="32"/>
  <c r="K96" i="32"/>
  <c r="O96" i="32"/>
  <c r="Q96" i="32"/>
  <c r="V96" i="32"/>
  <c r="G97" i="32"/>
  <c r="I97" i="32"/>
  <c r="K97" i="32"/>
  <c r="M97" i="32"/>
  <c r="O97" i="32"/>
  <c r="Q97" i="32"/>
  <c r="V97" i="32"/>
  <c r="K98" i="32"/>
  <c r="G99" i="32"/>
  <c r="I99" i="32"/>
  <c r="I98" i="32" s="1"/>
  <c r="K99" i="32"/>
  <c r="M99" i="32"/>
  <c r="O99" i="32"/>
  <c r="O98" i="32" s="1"/>
  <c r="Q99" i="32"/>
  <c r="Q98" i="32" s="1"/>
  <c r="V99" i="32"/>
  <c r="V98" i="32" s="1"/>
  <c r="G100" i="32"/>
  <c r="G98" i="32" s="1"/>
  <c r="I100" i="32"/>
  <c r="K100" i="32"/>
  <c r="O100" i="32"/>
  <c r="Q100" i="32"/>
  <c r="V100" i="32"/>
  <c r="G101" i="32"/>
  <c r="I101" i="32"/>
  <c r="K101" i="32"/>
  <c r="M101" i="32"/>
  <c r="O101" i="32"/>
  <c r="Q101" i="32"/>
  <c r="V101" i="32"/>
  <c r="G102" i="32"/>
  <c r="O102" i="32"/>
  <c r="V102" i="32"/>
  <c r="G103" i="32"/>
  <c r="I103" i="32"/>
  <c r="I102" i="32" s="1"/>
  <c r="K103" i="32"/>
  <c r="K102" i="32" s="1"/>
  <c r="M103" i="32"/>
  <c r="M102" i="32" s="1"/>
  <c r="O103" i="32"/>
  <c r="Q103" i="32"/>
  <c r="Q102" i="32" s="1"/>
  <c r="V103" i="32"/>
  <c r="O104" i="32"/>
  <c r="Q104" i="32"/>
  <c r="G105" i="32"/>
  <c r="G104" i="32" s="1"/>
  <c r="I105" i="32"/>
  <c r="I104" i="32" s="1"/>
  <c r="K105" i="32"/>
  <c r="M105" i="32"/>
  <c r="M104" i="32" s="1"/>
  <c r="O105" i="32"/>
  <c r="Q105" i="32"/>
  <c r="V105" i="32"/>
  <c r="G107" i="32"/>
  <c r="I107" i="32"/>
  <c r="K107" i="32"/>
  <c r="K104" i="32" s="1"/>
  <c r="M107" i="32"/>
  <c r="O107" i="32"/>
  <c r="Q107" i="32"/>
  <c r="V107" i="32"/>
  <c r="V104" i="32" s="1"/>
  <c r="AE110" i="32"/>
  <c r="AF110" i="32"/>
  <c r="G33" i="31"/>
  <c r="G9" i="31"/>
  <c r="I9" i="31"/>
  <c r="I8" i="31" s="1"/>
  <c r="K9" i="31"/>
  <c r="K8" i="31" s="1"/>
  <c r="M9" i="31"/>
  <c r="O9" i="31"/>
  <c r="O8" i="31" s="1"/>
  <c r="Q9" i="31"/>
  <c r="Q8" i="31" s="1"/>
  <c r="V9" i="31"/>
  <c r="G10" i="31"/>
  <c r="M10" i="31" s="1"/>
  <c r="I10" i="31"/>
  <c r="K10" i="31"/>
  <c r="O10" i="31"/>
  <c r="Q10" i="31"/>
  <c r="V10" i="31"/>
  <c r="V8" i="31" s="1"/>
  <c r="G11" i="31"/>
  <c r="G8" i="31" s="1"/>
  <c r="I11" i="31"/>
  <c r="K11" i="31"/>
  <c r="M11" i="31"/>
  <c r="O11" i="31"/>
  <c r="Q11" i="31"/>
  <c r="V11" i="31"/>
  <c r="G12" i="31"/>
  <c r="I12" i="31"/>
  <c r="K12" i="31"/>
  <c r="M12" i="31"/>
  <c r="O12" i="31"/>
  <c r="Q12" i="31"/>
  <c r="V12" i="31"/>
  <c r="G13" i="31"/>
  <c r="I13" i="31"/>
  <c r="K13" i="31"/>
  <c r="M13" i="31"/>
  <c r="O13" i="31"/>
  <c r="Q13" i="31"/>
  <c r="V13" i="31"/>
  <c r="G14" i="31"/>
  <c r="M14" i="31" s="1"/>
  <c r="I14" i="31"/>
  <c r="K14" i="31"/>
  <c r="O14" i="31"/>
  <c r="Q14" i="31"/>
  <c r="V14" i="31"/>
  <c r="G15" i="31"/>
  <c r="I15" i="31"/>
  <c r="K15" i="31"/>
  <c r="M15" i="31"/>
  <c r="O15" i="31"/>
  <c r="Q15" i="31"/>
  <c r="V15" i="31"/>
  <c r="G16" i="31"/>
  <c r="M16" i="31" s="1"/>
  <c r="I16" i="31"/>
  <c r="K16" i="31"/>
  <c r="O16" i="31"/>
  <c r="Q16" i="31"/>
  <c r="V16" i="31"/>
  <c r="G17" i="31"/>
  <c r="I17" i="31"/>
  <c r="K17" i="31"/>
  <c r="M17" i="31"/>
  <c r="O17" i="31"/>
  <c r="Q17" i="31"/>
  <c r="V17" i="31"/>
  <c r="G18" i="31"/>
  <c r="M18" i="31" s="1"/>
  <c r="I18" i="31"/>
  <c r="K18" i="31"/>
  <c r="O18" i="31"/>
  <c r="Q18" i="31"/>
  <c r="V18" i="31"/>
  <c r="G19" i="31"/>
  <c r="I19" i="31"/>
  <c r="K19" i="31"/>
  <c r="M19" i="31"/>
  <c r="O19" i="31"/>
  <c r="Q19" i="31"/>
  <c r="V19" i="31"/>
  <c r="G20" i="31"/>
  <c r="AF33" i="31" s="1"/>
  <c r="I20" i="31"/>
  <c r="K20" i="31"/>
  <c r="O20" i="31"/>
  <c r="Q20" i="31"/>
  <c r="V20" i="31"/>
  <c r="G21" i="31"/>
  <c r="I21" i="31"/>
  <c r="K21" i="31"/>
  <c r="M21" i="31"/>
  <c r="O21" i="31"/>
  <c r="Q21" i="31"/>
  <c r="V21" i="31"/>
  <c r="G22" i="31"/>
  <c r="M22" i="31" s="1"/>
  <c r="I22" i="31"/>
  <c r="K22" i="31"/>
  <c r="O22" i="31"/>
  <c r="Q22" i="31"/>
  <c r="V22" i="31"/>
  <c r="G23" i="31"/>
  <c r="I23" i="31"/>
  <c r="K23" i="31"/>
  <c r="M23" i="31"/>
  <c r="O23" i="31"/>
  <c r="Q23" i="31"/>
  <c r="V23" i="31"/>
  <c r="G24" i="31"/>
  <c r="I24" i="31"/>
  <c r="K24" i="31"/>
  <c r="M24" i="31"/>
  <c r="O24" i="31"/>
  <c r="Q24" i="31"/>
  <c r="V24" i="31"/>
  <c r="G25" i="31"/>
  <c r="I25" i="31"/>
  <c r="K25" i="31"/>
  <c r="M25" i="31"/>
  <c r="O25" i="31"/>
  <c r="Q25" i="31"/>
  <c r="V25" i="31"/>
  <c r="G26" i="31"/>
  <c r="M26" i="31" s="1"/>
  <c r="I26" i="31"/>
  <c r="K26" i="31"/>
  <c r="O26" i="31"/>
  <c r="Q26" i="31"/>
  <c r="V26" i="31"/>
  <c r="G27" i="31"/>
  <c r="I27" i="31"/>
  <c r="K27" i="31"/>
  <c r="M27" i="31"/>
  <c r="O27" i="31"/>
  <c r="Q27" i="31"/>
  <c r="V27" i="31"/>
  <c r="G28" i="31"/>
  <c r="M28" i="31" s="1"/>
  <c r="I28" i="31"/>
  <c r="K28" i="31"/>
  <c r="O28" i="31"/>
  <c r="Q28" i="31"/>
  <c r="V28" i="31"/>
  <c r="G29" i="31"/>
  <c r="I29" i="31"/>
  <c r="K29" i="31"/>
  <c r="M29" i="31"/>
  <c r="O29" i="31"/>
  <c r="Q29" i="31"/>
  <c r="V29" i="31"/>
  <c r="G30" i="31"/>
  <c r="M30" i="31" s="1"/>
  <c r="I30" i="31"/>
  <c r="K30" i="31"/>
  <c r="O30" i="31"/>
  <c r="Q30" i="31"/>
  <c r="V30" i="31"/>
  <c r="G31" i="31"/>
  <c r="I31" i="31"/>
  <c r="K31" i="31"/>
  <c r="M31" i="31"/>
  <c r="O31" i="31"/>
  <c r="Q31" i="31"/>
  <c r="V31" i="31"/>
  <c r="AE33" i="31"/>
  <c r="G24" i="30"/>
  <c r="G9" i="30"/>
  <c r="G8" i="30" s="1"/>
  <c r="I9" i="30"/>
  <c r="I8" i="30" s="1"/>
  <c r="K9" i="30"/>
  <c r="K8" i="30" s="1"/>
  <c r="O9" i="30"/>
  <c r="O8" i="30" s="1"/>
  <c r="Q9" i="30"/>
  <c r="Q8" i="30" s="1"/>
  <c r="V9" i="30"/>
  <c r="G10" i="30"/>
  <c r="M10" i="30" s="1"/>
  <c r="I10" i="30"/>
  <c r="K10" i="30"/>
  <c r="O10" i="30"/>
  <c r="Q10" i="30"/>
  <c r="V10" i="30"/>
  <c r="V8" i="30" s="1"/>
  <c r="G11" i="30"/>
  <c r="M11" i="30" s="1"/>
  <c r="I11" i="30"/>
  <c r="K11" i="30"/>
  <c r="O11" i="30"/>
  <c r="Q11" i="30"/>
  <c r="V11" i="30"/>
  <c r="G12" i="30"/>
  <c r="I12" i="30"/>
  <c r="K12" i="30"/>
  <c r="M12" i="30"/>
  <c r="O12" i="30"/>
  <c r="Q12" i="30"/>
  <c r="V12" i="30"/>
  <c r="G13" i="30"/>
  <c r="I13" i="30"/>
  <c r="K13" i="30"/>
  <c r="M13" i="30"/>
  <c r="O13" i="30"/>
  <c r="Q13" i="30"/>
  <c r="V13" i="30"/>
  <c r="G14" i="30"/>
  <c r="I14" i="30"/>
  <c r="K14" i="30"/>
  <c r="M14" i="30"/>
  <c r="O14" i="30"/>
  <c r="Q14" i="30"/>
  <c r="V14" i="30"/>
  <c r="G15" i="30"/>
  <c r="M15" i="30" s="1"/>
  <c r="I15" i="30"/>
  <c r="K15" i="30"/>
  <c r="O15" i="30"/>
  <c r="Q15" i="30"/>
  <c r="V15" i="30"/>
  <c r="G16" i="30"/>
  <c r="M16" i="30" s="1"/>
  <c r="I16" i="30"/>
  <c r="K16" i="30"/>
  <c r="O16" i="30"/>
  <c r="Q16" i="30"/>
  <c r="V16" i="30"/>
  <c r="G17" i="30"/>
  <c r="M17" i="30" s="1"/>
  <c r="I17" i="30"/>
  <c r="K17" i="30"/>
  <c r="O17" i="30"/>
  <c r="Q17" i="30"/>
  <c r="V17" i="30"/>
  <c r="G18" i="30"/>
  <c r="M18" i="30" s="1"/>
  <c r="I18" i="30"/>
  <c r="K18" i="30"/>
  <c r="O18" i="30"/>
  <c r="Q18" i="30"/>
  <c r="V18" i="30"/>
  <c r="G19" i="30"/>
  <c r="I19" i="30"/>
  <c r="K19" i="30"/>
  <c r="M19" i="30"/>
  <c r="O19" i="30"/>
  <c r="Q19" i="30"/>
  <c r="V19" i="30"/>
  <c r="G20" i="30"/>
  <c r="I20" i="30"/>
  <c r="K20" i="30"/>
  <c r="M20" i="30"/>
  <c r="O20" i="30"/>
  <c r="Q20" i="30"/>
  <c r="V20" i="30"/>
  <c r="G21" i="30"/>
  <c r="M21" i="30" s="1"/>
  <c r="I21" i="30"/>
  <c r="K21" i="30"/>
  <c r="O21" i="30"/>
  <c r="Q21" i="30"/>
  <c r="V21" i="30"/>
  <c r="G22" i="30"/>
  <c r="M22" i="30" s="1"/>
  <c r="I22" i="30"/>
  <c r="K22" i="30"/>
  <c r="O22" i="30"/>
  <c r="Q22" i="30"/>
  <c r="V22" i="30"/>
  <c r="AE24" i="30"/>
  <c r="G44" i="29"/>
  <c r="G9" i="29"/>
  <c r="G8" i="29" s="1"/>
  <c r="I9" i="29"/>
  <c r="I8" i="29" s="1"/>
  <c r="K9" i="29"/>
  <c r="O9" i="29"/>
  <c r="O8" i="29" s="1"/>
  <c r="Q9" i="29"/>
  <c r="V9" i="29"/>
  <c r="G10" i="29"/>
  <c r="M10" i="29" s="1"/>
  <c r="I10" i="29"/>
  <c r="K10" i="29"/>
  <c r="O10" i="29"/>
  <c r="Q10" i="29"/>
  <c r="Q8" i="29" s="1"/>
  <c r="V10" i="29"/>
  <c r="V8" i="29" s="1"/>
  <c r="G11" i="29"/>
  <c r="M11" i="29" s="1"/>
  <c r="I11" i="29"/>
  <c r="K11" i="29"/>
  <c r="O11" i="29"/>
  <c r="Q11" i="29"/>
  <c r="V11" i="29"/>
  <c r="G12" i="29"/>
  <c r="I12" i="29"/>
  <c r="K12" i="29"/>
  <c r="M12" i="29"/>
  <c r="O12" i="29"/>
  <c r="Q12" i="29"/>
  <c r="V12" i="29"/>
  <c r="G13" i="29"/>
  <c r="I13" i="29"/>
  <c r="K13" i="29"/>
  <c r="M13" i="29"/>
  <c r="O13" i="29"/>
  <c r="Q13" i="29"/>
  <c r="V13" i="29"/>
  <c r="G14" i="29"/>
  <c r="I14" i="29"/>
  <c r="K14" i="29"/>
  <c r="M14" i="29"/>
  <c r="O14" i="29"/>
  <c r="Q14" i="29"/>
  <c r="V14" i="29"/>
  <c r="G15" i="29"/>
  <c r="I15" i="29"/>
  <c r="K15" i="29"/>
  <c r="K8" i="29" s="1"/>
  <c r="M15" i="29"/>
  <c r="O15" i="29"/>
  <c r="Q15" i="29"/>
  <c r="V15" i="29"/>
  <c r="G16" i="29"/>
  <c r="M16" i="29" s="1"/>
  <c r="I16" i="29"/>
  <c r="K16" i="29"/>
  <c r="O16" i="29"/>
  <c r="Q16" i="29"/>
  <c r="V16" i="29"/>
  <c r="G17" i="29"/>
  <c r="M17" i="29" s="1"/>
  <c r="I17" i="29"/>
  <c r="K17" i="29"/>
  <c r="O17" i="29"/>
  <c r="Q17" i="29"/>
  <c r="V17" i="29"/>
  <c r="G18" i="29"/>
  <c r="M18" i="29" s="1"/>
  <c r="I18" i="29"/>
  <c r="K18" i="29"/>
  <c r="O18" i="29"/>
  <c r="Q18" i="29"/>
  <c r="V18" i="29"/>
  <c r="G19" i="29"/>
  <c r="M19" i="29" s="1"/>
  <c r="I19" i="29"/>
  <c r="K19" i="29"/>
  <c r="O19" i="29"/>
  <c r="Q19" i="29"/>
  <c r="V19" i="29"/>
  <c r="G20" i="29"/>
  <c r="I20" i="29"/>
  <c r="K20" i="29"/>
  <c r="M20" i="29"/>
  <c r="O20" i="29"/>
  <c r="Q20" i="29"/>
  <c r="V20" i="29"/>
  <c r="G21" i="29"/>
  <c r="M21" i="29" s="1"/>
  <c r="I21" i="29"/>
  <c r="K21" i="29"/>
  <c r="O21" i="29"/>
  <c r="Q21" i="29"/>
  <c r="V21" i="29"/>
  <c r="G22" i="29"/>
  <c r="M22" i="29" s="1"/>
  <c r="I22" i="29"/>
  <c r="K22" i="29"/>
  <c r="O22" i="29"/>
  <c r="Q22" i="29"/>
  <c r="V22" i="29"/>
  <c r="G23" i="29"/>
  <c r="M23" i="29" s="1"/>
  <c r="I23" i="29"/>
  <c r="K23" i="29"/>
  <c r="O23" i="29"/>
  <c r="Q23" i="29"/>
  <c r="V23" i="29"/>
  <c r="G24" i="29"/>
  <c r="I24" i="29"/>
  <c r="K24" i="29"/>
  <c r="M24" i="29"/>
  <c r="O24" i="29"/>
  <c r="Q24" i="29"/>
  <c r="V24" i="29"/>
  <c r="G25" i="29"/>
  <c r="I25" i="29"/>
  <c r="K25" i="29"/>
  <c r="M25" i="29"/>
  <c r="O25" i="29"/>
  <c r="Q25" i="29"/>
  <c r="V25" i="29"/>
  <c r="G26" i="29"/>
  <c r="I26" i="29"/>
  <c r="K26" i="29"/>
  <c r="M26" i="29"/>
  <c r="O26" i="29"/>
  <c r="Q26" i="29"/>
  <c r="V26" i="29"/>
  <c r="G27" i="29"/>
  <c r="I27" i="29"/>
  <c r="K27" i="29"/>
  <c r="M27" i="29"/>
  <c r="O27" i="29"/>
  <c r="Q27" i="29"/>
  <c r="V27" i="29"/>
  <c r="G28" i="29"/>
  <c r="M28" i="29" s="1"/>
  <c r="I28" i="29"/>
  <c r="K28" i="29"/>
  <c r="O28" i="29"/>
  <c r="Q28" i="29"/>
  <c r="V28" i="29"/>
  <c r="G29" i="29"/>
  <c r="M29" i="29" s="1"/>
  <c r="I29" i="29"/>
  <c r="K29" i="29"/>
  <c r="O29" i="29"/>
  <c r="Q29" i="29"/>
  <c r="V29" i="29"/>
  <c r="G30" i="29"/>
  <c r="M30" i="29" s="1"/>
  <c r="I30" i="29"/>
  <c r="K30" i="29"/>
  <c r="O30" i="29"/>
  <c r="Q30" i="29"/>
  <c r="V30" i="29"/>
  <c r="G31" i="29"/>
  <c r="M31" i="29" s="1"/>
  <c r="I31" i="29"/>
  <c r="K31" i="29"/>
  <c r="O31" i="29"/>
  <c r="Q31" i="29"/>
  <c r="V31" i="29"/>
  <c r="G32" i="29"/>
  <c r="I32" i="29"/>
  <c r="K32" i="29"/>
  <c r="M32" i="29"/>
  <c r="O32" i="29"/>
  <c r="Q32" i="29"/>
  <c r="V32" i="29"/>
  <c r="G33" i="29"/>
  <c r="M33" i="29" s="1"/>
  <c r="I33" i="29"/>
  <c r="K33" i="29"/>
  <c r="O33" i="29"/>
  <c r="Q33" i="29"/>
  <c r="V33" i="29"/>
  <c r="G34" i="29"/>
  <c r="M34" i="29" s="1"/>
  <c r="I34" i="29"/>
  <c r="K34" i="29"/>
  <c r="O34" i="29"/>
  <c r="Q34" i="29"/>
  <c r="V34" i="29"/>
  <c r="G35" i="29"/>
  <c r="M35" i="29" s="1"/>
  <c r="I35" i="29"/>
  <c r="K35" i="29"/>
  <c r="O35" i="29"/>
  <c r="Q35" i="29"/>
  <c r="V35" i="29"/>
  <c r="G36" i="29"/>
  <c r="I36" i="29"/>
  <c r="K36" i="29"/>
  <c r="M36" i="29"/>
  <c r="O36" i="29"/>
  <c r="Q36" i="29"/>
  <c r="V36" i="29"/>
  <c r="G37" i="29"/>
  <c r="I37" i="29"/>
  <c r="K37" i="29"/>
  <c r="M37" i="29"/>
  <c r="O37" i="29"/>
  <c r="Q37" i="29"/>
  <c r="V37" i="29"/>
  <c r="G38" i="29"/>
  <c r="I38" i="29"/>
  <c r="K38" i="29"/>
  <c r="M38" i="29"/>
  <c r="O38" i="29"/>
  <c r="Q38" i="29"/>
  <c r="V38" i="29"/>
  <c r="G39" i="29"/>
  <c r="I39" i="29"/>
  <c r="K39" i="29"/>
  <c r="M39" i="29"/>
  <c r="O39" i="29"/>
  <c r="Q39" i="29"/>
  <c r="V39" i="29"/>
  <c r="G40" i="29"/>
  <c r="M40" i="29" s="1"/>
  <c r="I40" i="29"/>
  <c r="K40" i="29"/>
  <c r="O40" i="29"/>
  <c r="Q40" i="29"/>
  <c r="V40" i="29"/>
  <c r="G41" i="29"/>
  <c r="M41" i="29" s="1"/>
  <c r="I41" i="29"/>
  <c r="K41" i="29"/>
  <c r="O41" i="29"/>
  <c r="Q41" i="29"/>
  <c r="V41" i="29"/>
  <c r="G42" i="29"/>
  <c r="M42" i="29" s="1"/>
  <c r="I42" i="29"/>
  <c r="K42" i="29"/>
  <c r="O42" i="29"/>
  <c r="Q42" i="29"/>
  <c r="V42" i="29"/>
  <c r="AE44" i="29"/>
  <c r="G62" i="28"/>
  <c r="BA10" i="28"/>
  <c r="G8" i="28"/>
  <c r="G9" i="28"/>
  <c r="M9" i="28" s="1"/>
  <c r="I9" i="28"/>
  <c r="I8" i="28" s="1"/>
  <c r="K9" i="28"/>
  <c r="K8" i="28" s="1"/>
  <c r="O9" i="28"/>
  <c r="Q9" i="28"/>
  <c r="Q8" i="28" s="1"/>
  <c r="V9" i="28"/>
  <c r="V8" i="28" s="1"/>
  <c r="G12" i="28"/>
  <c r="M12" i="28" s="1"/>
  <c r="I12" i="28"/>
  <c r="K12" i="28"/>
  <c r="O12" i="28"/>
  <c r="Q12" i="28"/>
  <c r="V12" i="28"/>
  <c r="G14" i="28"/>
  <c r="I14" i="28"/>
  <c r="K14" i="28"/>
  <c r="M14" i="28"/>
  <c r="O14" i="28"/>
  <c r="Q14" i="28"/>
  <c r="V14" i="28"/>
  <c r="G16" i="28"/>
  <c r="M16" i="28" s="1"/>
  <c r="I16" i="28"/>
  <c r="K16" i="28"/>
  <c r="O16" i="28"/>
  <c r="O8" i="28" s="1"/>
  <c r="Q16" i="28"/>
  <c r="V16" i="28"/>
  <c r="G17" i="28"/>
  <c r="M17" i="28" s="1"/>
  <c r="I17" i="28"/>
  <c r="K17" i="28"/>
  <c r="O17" i="28"/>
  <c r="Q17" i="28"/>
  <c r="V17" i="28"/>
  <c r="G18" i="28"/>
  <c r="I18" i="28"/>
  <c r="K18" i="28"/>
  <c r="M18" i="28"/>
  <c r="O18" i="28"/>
  <c r="Q18" i="28"/>
  <c r="V18" i="28"/>
  <c r="G20" i="28"/>
  <c r="M20" i="28" s="1"/>
  <c r="I20" i="28"/>
  <c r="K20" i="28"/>
  <c r="O20" i="28"/>
  <c r="O19" i="28" s="1"/>
  <c r="Q20" i="28"/>
  <c r="Q19" i="28" s="1"/>
  <c r="V20" i="28"/>
  <c r="G22" i="28"/>
  <c r="G19" i="28" s="1"/>
  <c r="I22" i="28"/>
  <c r="I19" i="28" s="1"/>
  <c r="K22" i="28"/>
  <c r="O22" i="28"/>
  <c r="Q22" i="28"/>
  <c r="V22" i="28"/>
  <c r="G25" i="28"/>
  <c r="I25" i="28"/>
  <c r="K25" i="28"/>
  <c r="K19" i="28" s="1"/>
  <c r="M25" i="28"/>
  <c r="O25" i="28"/>
  <c r="Q25" i="28"/>
  <c r="V25" i="28"/>
  <c r="V19" i="28" s="1"/>
  <c r="G28" i="28"/>
  <c r="I28" i="28"/>
  <c r="K28" i="28"/>
  <c r="M28" i="28"/>
  <c r="O28" i="28"/>
  <c r="Q28" i="28"/>
  <c r="V28" i="28"/>
  <c r="G31" i="28"/>
  <c r="M31" i="28" s="1"/>
  <c r="I31" i="28"/>
  <c r="K31" i="28"/>
  <c r="O31" i="28"/>
  <c r="Q31" i="28"/>
  <c r="V31" i="28"/>
  <c r="G34" i="28"/>
  <c r="M34" i="28" s="1"/>
  <c r="I34" i="28"/>
  <c r="K34" i="28"/>
  <c r="O34" i="28"/>
  <c r="Q34" i="28"/>
  <c r="V34" i="28"/>
  <c r="G36" i="28"/>
  <c r="M36" i="28" s="1"/>
  <c r="I36" i="28"/>
  <c r="K36" i="28"/>
  <c r="O36" i="28"/>
  <c r="Q36" i="28"/>
  <c r="V36" i="28"/>
  <c r="G38" i="28"/>
  <c r="I38" i="28"/>
  <c r="K38" i="28"/>
  <c r="M38" i="28"/>
  <c r="O38" i="28"/>
  <c r="Q38" i="28"/>
  <c r="V38" i="28"/>
  <c r="G40" i="28"/>
  <c r="M40" i="28" s="1"/>
  <c r="I40" i="28"/>
  <c r="K40" i="28"/>
  <c r="O40" i="28"/>
  <c r="Q40" i="28"/>
  <c r="V40" i="28"/>
  <c r="G42" i="28"/>
  <c r="M42" i="28" s="1"/>
  <c r="I42" i="28"/>
  <c r="K42" i="28"/>
  <c r="O42" i="28"/>
  <c r="Q42" i="28"/>
  <c r="V42" i="28"/>
  <c r="G44" i="28"/>
  <c r="I44" i="28"/>
  <c r="K44" i="28"/>
  <c r="M44" i="28"/>
  <c r="O44" i="28"/>
  <c r="Q44" i="28"/>
  <c r="V44" i="28"/>
  <c r="G46" i="28"/>
  <c r="M46" i="28" s="1"/>
  <c r="I46" i="28"/>
  <c r="K46" i="28"/>
  <c r="O46" i="28"/>
  <c r="Q46" i="28"/>
  <c r="V46" i="28"/>
  <c r="G49" i="28"/>
  <c r="M49" i="28" s="1"/>
  <c r="I49" i="28"/>
  <c r="K49" i="28"/>
  <c r="O49" i="28"/>
  <c r="Q49" i="28"/>
  <c r="V49" i="28"/>
  <c r="G50" i="28"/>
  <c r="M50" i="28" s="1"/>
  <c r="I50" i="28"/>
  <c r="K50" i="28"/>
  <c r="O50" i="28"/>
  <c r="Q50" i="28"/>
  <c r="V50" i="28"/>
  <c r="K53" i="28"/>
  <c r="Q53" i="28"/>
  <c r="V53" i="28"/>
  <c r="G54" i="28"/>
  <c r="I54" i="28"/>
  <c r="K54" i="28"/>
  <c r="M54" i="28"/>
  <c r="O54" i="28"/>
  <c r="Q54" i="28"/>
  <c r="V54" i="28"/>
  <c r="G56" i="28"/>
  <c r="M56" i="28" s="1"/>
  <c r="M53" i="28" s="1"/>
  <c r="I56" i="28"/>
  <c r="I53" i="28" s="1"/>
  <c r="K56" i="28"/>
  <c r="O56" i="28"/>
  <c r="O53" i="28" s="1"/>
  <c r="Q56" i="28"/>
  <c r="V56" i="28"/>
  <c r="G58" i="28"/>
  <c r="O58" i="28"/>
  <c r="V58" i="28"/>
  <c r="G59" i="28"/>
  <c r="M59" i="28" s="1"/>
  <c r="M58" i="28" s="1"/>
  <c r="I59" i="28"/>
  <c r="I58" i="28" s="1"/>
  <c r="K59" i="28"/>
  <c r="K58" i="28" s="1"/>
  <c r="O59" i="28"/>
  <c r="Q59" i="28"/>
  <c r="Q58" i="28" s="1"/>
  <c r="V59" i="28"/>
  <c r="AE62" i="28"/>
  <c r="G25" i="27"/>
  <c r="G9" i="27"/>
  <c r="G8" i="27" s="1"/>
  <c r="I9" i="27"/>
  <c r="I8" i="27" s="1"/>
  <c r="K9" i="27"/>
  <c r="M9" i="27"/>
  <c r="O9" i="27"/>
  <c r="O8" i="27" s="1"/>
  <c r="Q9" i="27"/>
  <c r="Q8" i="27" s="1"/>
  <c r="V9" i="27"/>
  <c r="G10" i="27"/>
  <c r="M10" i="27" s="1"/>
  <c r="I10" i="27"/>
  <c r="K10" i="27"/>
  <c r="O10" i="27"/>
  <c r="Q10" i="27"/>
  <c r="V10" i="27"/>
  <c r="V8" i="27" s="1"/>
  <c r="G11" i="27"/>
  <c r="M11" i="27" s="1"/>
  <c r="I11" i="27"/>
  <c r="K11" i="27"/>
  <c r="O11" i="27"/>
  <c r="Q11" i="27"/>
  <c r="V11" i="27"/>
  <c r="G12" i="27"/>
  <c r="I12" i="27"/>
  <c r="K12" i="27"/>
  <c r="M12" i="27"/>
  <c r="O12" i="27"/>
  <c r="Q12" i="27"/>
  <c r="V12" i="27"/>
  <c r="G13" i="27"/>
  <c r="I13" i="27"/>
  <c r="K13" i="27"/>
  <c r="M13" i="27"/>
  <c r="O13" i="27"/>
  <c r="Q13" i="27"/>
  <c r="V13" i="27"/>
  <c r="G14" i="27"/>
  <c r="I14" i="27"/>
  <c r="K14" i="27"/>
  <c r="M14" i="27"/>
  <c r="O14" i="27"/>
  <c r="Q14" i="27"/>
  <c r="V14" i="27"/>
  <c r="G15" i="27"/>
  <c r="M15" i="27" s="1"/>
  <c r="I15" i="27"/>
  <c r="K15" i="27"/>
  <c r="K8" i="27" s="1"/>
  <c r="O15" i="27"/>
  <c r="Q15" i="27"/>
  <c r="V15" i="27"/>
  <c r="G16" i="27"/>
  <c r="M16" i="27" s="1"/>
  <c r="I16" i="27"/>
  <c r="K16" i="27"/>
  <c r="O16" i="27"/>
  <c r="Q16" i="27"/>
  <c r="V16" i="27"/>
  <c r="G17" i="27"/>
  <c r="M17" i="27" s="1"/>
  <c r="I17" i="27"/>
  <c r="K17" i="27"/>
  <c r="O17" i="27"/>
  <c r="Q17" i="27"/>
  <c r="V17" i="27"/>
  <c r="G18" i="27"/>
  <c r="M18" i="27" s="1"/>
  <c r="I18" i="27"/>
  <c r="K18" i="27"/>
  <c r="O18" i="27"/>
  <c r="Q18" i="27"/>
  <c r="V18" i="27"/>
  <c r="G19" i="27"/>
  <c r="I19" i="27"/>
  <c r="K19" i="27"/>
  <c r="M19" i="27"/>
  <c r="O19" i="27"/>
  <c r="Q19" i="27"/>
  <c r="V19" i="27"/>
  <c r="G20" i="27"/>
  <c r="I20" i="27"/>
  <c r="K20" i="27"/>
  <c r="M20" i="27"/>
  <c r="O20" i="27"/>
  <c r="Q20" i="27"/>
  <c r="V20" i="27"/>
  <c r="G21" i="27"/>
  <c r="M21" i="27" s="1"/>
  <c r="I21" i="27"/>
  <c r="K21" i="27"/>
  <c r="O21" i="27"/>
  <c r="Q21" i="27"/>
  <c r="V21" i="27"/>
  <c r="G22" i="27"/>
  <c r="M22" i="27" s="1"/>
  <c r="I22" i="27"/>
  <c r="K22" i="27"/>
  <c r="O22" i="27"/>
  <c r="Q22" i="27"/>
  <c r="V22" i="27"/>
  <c r="G23" i="27"/>
  <c r="M23" i="27" s="1"/>
  <c r="I23" i="27"/>
  <c r="K23" i="27"/>
  <c r="O23" i="27"/>
  <c r="Q23" i="27"/>
  <c r="V23" i="27"/>
  <c r="AE25" i="27"/>
  <c r="G66" i="26"/>
  <c r="G9" i="26"/>
  <c r="I9" i="26"/>
  <c r="I8" i="26" s="1"/>
  <c r="K9" i="26"/>
  <c r="K8" i="26" s="1"/>
  <c r="M9" i="26"/>
  <c r="O9" i="26"/>
  <c r="O8" i="26" s="1"/>
  <c r="Q9" i="26"/>
  <c r="Q8" i="26" s="1"/>
  <c r="V9" i="26"/>
  <c r="G10" i="26"/>
  <c r="M10" i="26" s="1"/>
  <c r="I10" i="26"/>
  <c r="K10" i="26"/>
  <c r="O10" i="26"/>
  <c r="Q10" i="26"/>
  <c r="V10" i="26"/>
  <c r="G11" i="26"/>
  <c r="G8" i="26" s="1"/>
  <c r="I11" i="26"/>
  <c r="K11" i="26"/>
  <c r="M11" i="26"/>
  <c r="O11" i="26"/>
  <c r="Q11" i="26"/>
  <c r="V11" i="26"/>
  <c r="G12" i="26"/>
  <c r="M12" i="26" s="1"/>
  <c r="I12" i="26"/>
  <c r="K12" i="26"/>
  <c r="O12" i="26"/>
  <c r="Q12" i="26"/>
  <c r="V12" i="26"/>
  <c r="G13" i="26"/>
  <c r="M13" i="26" s="1"/>
  <c r="I13" i="26"/>
  <c r="K13" i="26"/>
  <c r="O13" i="26"/>
  <c r="Q13" i="26"/>
  <c r="V13" i="26"/>
  <c r="G14" i="26"/>
  <c r="M14" i="26" s="1"/>
  <c r="I14" i="26"/>
  <c r="K14" i="26"/>
  <c r="O14" i="26"/>
  <c r="Q14" i="26"/>
  <c r="V14" i="26"/>
  <c r="V8" i="26" s="1"/>
  <c r="G15" i="26"/>
  <c r="I15" i="26"/>
  <c r="K15" i="26"/>
  <c r="M15" i="26"/>
  <c r="O15" i="26"/>
  <c r="Q15" i="26"/>
  <c r="V15" i="26"/>
  <c r="G16" i="26"/>
  <c r="I16" i="26"/>
  <c r="K16" i="26"/>
  <c r="M16" i="26"/>
  <c r="O16" i="26"/>
  <c r="Q16" i="26"/>
  <c r="V16" i="26"/>
  <c r="G17" i="26"/>
  <c r="I17" i="26"/>
  <c r="K17" i="26"/>
  <c r="M17" i="26"/>
  <c r="O17" i="26"/>
  <c r="Q17" i="26"/>
  <c r="V17" i="26"/>
  <c r="G18" i="26"/>
  <c r="M18" i="26" s="1"/>
  <c r="I18" i="26"/>
  <c r="K18" i="26"/>
  <c r="O18" i="26"/>
  <c r="Q18" i="26"/>
  <c r="V18" i="26"/>
  <c r="G19" i="26"/>
  <c r="M19" i="26" s="1"/>
  <c r="I19" i="26"/>
  <c r="K19" i="26"/>
  <c r="O19" i="26"/>
  <c r="Q19" i="26"/>
  <c r="V19" i="26"/>
  <c r="G20" i="26"/>
  <c r="M20" i="26" s="1"/>
  <c r="I20" i="26"/>
  <c r="K20" i="26"/>
  <c r="O20" i="26"/>
  <c r="Q20" i="26"/>
  <c r="V20" i="26"/>
  <c r="G21" i="26"/>
  <c r="I21" i="26"/>
  <c r="K21" i="26"/>
  <c r="M21" i="26"/>
  <c r="O21" i="26"/>
  <c r="Q21" i="26"/>
  <c r="V21" i="26"/>
  <c r="G22" i="26"/>
  <c r="I22" i="26"/>
  <c r="K22" i="26"/>
  <c r="M22" i="26"/>
  <c r="O22" i="26"/>
  <c r="Q22" i="26"/>
  <c r="V22" i="26"/>
  <c r="G23" i="26"/>
  <c r="I23" i="26"/>
  <c r="K23" i="26"/>
  <c r="M23" i="26"/>
  <c r="O23" i="26"/>
  <c r="Q23" i="26"/>
  <c r="V23" i="26"/>
  <c r="G24" i="26"/>
  <c r="M24" i="26" s="1"/>
  <c r="I24" i="26"/>
  <c r="K24" i="26"/>
  <c r="O24" i="26"/>
  <c r="Q24" i="26"/>
  <c r="V24" i="26"/>
  <c r="G25" i="26"/>
  <c r="M25" i="26" s="1"/>
  <c r="I25" i="26"/>
  <c r="K25" i="26"/>
  <c r="O25" i="26"/>
  <c r="Q25" i="26"/>
  <c r="V25" i="26"/>
  <c r="G26" i="26"/>
  <c r="M26" i="26" s="1"/>
  <c r="I26" i="26"/>
  <c r="K26" i="26"/>
  <c r="O26" i="26"/>
  <c r="Q26" i="26"/>
  <c r="V26" i="26"/>
  <c r="G27" i="26"/>
  <c r="I27" i="26"/>
  <c r="K27" i="26"/>
  <c r="M27" i="26"/>
  <c r="O27" i="26"/>
  <c r="Q27" i="26"/>
  <c r="V27" i="26"/>
  <c r="G28" i="26"/>
  <c r="I28" i="26"/>
  <c r="K28" i="26"/>
  <c r="M28" i="26"/>
  <c r="O28" i="26"/>
  <c r="Q28" i="26"/>
  <c r="V28" i="26"/>
  <c r="G29" i="26"/>
  <c r="I29" i="26"/>
  <c r="K29" i="26"/>
  <c r="M29" i="26"/>
  <c r="O29" i="26"/>
  <c r="Q29" i="26"/>
  <c r="V29" i="26"/>
  <c r="G30" i="26"/>
  <c r="M30" i="26" s="1"/>
  <c r="I30" i="26"/>
  <c r="K30" i="26"/>
  <c r="O30" i="26"/>
  <c r="Q30" i="26"/>
  <c r="V30" i="26"/>
  <c r="G31" i="26"/>
  <c r="M31" i="26" s="1"/>
  <c r="I31" i="26"/>
  <c r="K31" i="26"/>
  <c r="O31" i="26"/>
  <c r="Q31" i="26"/>
  <c r="V31" i="26"/>
  <c r="G32" i="26"/>
  <c r="M32" i="26" s="1"/>
  <c r="I32" i="26"/>
  <c r="K32" i="26"/>
  <c r="O32" i="26"/>
  <c r="Q32" i="26"/>
  <c r="V32" i="26"/>
  <c r="G33" i="26"/>
  <c r="I33" i="26"/>
  <c r="K33" i="26"/>
  <c r="M33" i="26"/>
  <c r="O33" i="26"/>
  <c r="Q33" i="26"/>
  <c r="V33" i="26"/>
  <c r="G34" i="26"/>
  <c r="M34" i="26" s="1"/>
  <c r="I34" i="26"/>
  <c r="K34" i="26"/>
  <c r="O34" i="26"/>
  <c r="Q34" i="26"/>
  <c r="V34" i="26"/>
  <c r="G35" i="26"/>
  <c r="I35" i="26"/>
  <c r="K35" i="26"/>
  <c r="M35" i="26"/>
  <c r="O35" i="26"/>
  <c r="Q35" i="26"/>
  <c r="V35" i="26"/>
  <c r="G36" i="26"/>
  <c r="M36" i="26" s="1"/>
  <c r="I36" i="26"/>
  <c r="K36" i="26"/>
  <c r="O36" i="26"/>
  <c r="Q36" i="26"/>
  <c r="V36" i="26"/>
  <c r="G37" i="26"/>
  <c r="M37" i="26" s="1"/>
  <c r="I37" i="26"/>
  <c r="K37" i="26"/>
  <c r="O37" i="26"/>
  <c r="Q37" i="26"/>
  <c r="V37" i="26"/>
  <c r="G38" i="26"/>
  <c r="M38" i="26" s="1"/>
  <c r="I38" i="26"/>
  <c r="K38" i="26"/>
  <c r="O38" i="26"/>
  <c r="Q38" i="26"/>
  <c r="V38" i="26"/>
  <c r="G39" i="26"/>
  <c r="I39" i="26"/>
  <c r="K39" i="26"/>
  <c r="M39" i="26"/>
  <c r="O39" i="26"/>
  <c r="Q39" i="26"/>
  <c r="V39" i="26"/>
  <c r="G40" i="26"/>
  <c r="I40" i="26"/>
  <c r="K40" i="26"/>
  <c r="M40" i="26"/>
  <c r="O40" i="26"/>
  <c r="Q40" i="26"/>
  <c r="V40" i="26"/>
  <c r="G41" i="26"/>
  <c r="I41" i="26"/>
  <c r="K41" i="26"/>
  <c r="M41" i="26"/>
  <c r="O41" i="26"/>
  <c r="Q41" i="26"/>
  <c r="V41" i="26"/>
  <c r="G42" i="26"/>
  <c r="I42" i="26"/>
  <c r="K42" i="26"/>
  <c r="M42" i="26"/>
  <c r="O42" i="26"/>
  <c r="Q42" i="26"/>
  <c r="V42" i="26"/>
  <c r="G43" i="26"/>
  <c r="M43" i="26" s="1"/>
  <c r="I43" i="26"/>
  <c r="K43" i="26"/>
  <c r="O43" i="26"/>
  <c r="Q43" i="26"/>
  <c r="V43" i="26"/>
  <c r="G44" i="26"/>
  <c r="M44" i="26" s="1"/>
  <c r="I44" i="26"/>
  <c r="K44" i="26"/>
  <c r="O44" i="26"/>
  <c r="Q44" i="26"/>
  <c r="V44" i="26"/>
  <c r="G45" i="26"/>
  <c r="I45" i="26"/>
  <c r="K45" i="26"/>
  <c r="M45" i="26"/>
  <c r="O45" i="26"/>
  <c r="Q45" i="26"/>
  <c r="V45" i="26"/>
  <c r="G46" i="26"/>
  <c r="M46" i="26" s="1"/>
  <c r="I46" i="26"/>
  <c r="K46" i="26"/>
  <c r="O46" i="26"/>
  <c r="Q46" i="26"/>
  <c r="V46" i="26"/>
  <c r="G47" i="26"/>
  <c r="I47" i="26"/>
  <c r="K47" i="26"/>
  <c r="M47" i="26"/>
  <c r="O47" i="26"/>
  <c r="Q47" i="26"/>
  <c r="V47" i="26"/>
  <c r="G48" i="26"/>
  <c r="M48" i="26" s="1"/>
  <c r="I48" i="26"/>
  <c r="K48" i="26"/>
  <c r="O48" i="26"/>
  <c r="Q48" i="26"/>
  <c r="V48" i="26"/>
  <c r="G49" i="26"/>
  <c r="M49" i="26" s="1"/>
  <c r="I49" i="26"/>
  <c r="K49" i="26"/>
  <c r="O49" i="26"/>
  <c r="Q49" i="26"/>
  <c r="V49" i="26"/>
  <c r="G50" i="26"/>
  <c r="M50" i="26" s="1"/>
  <c r="I50" i="26"/>
  <c r="K50" i="26"/>
  <c r="O50" i="26"/>
  <c r="Q50" i="26"/>
  <c r="V50" i="26"/>
  <c r="G51" i="26"/>
  <c r="I51" i="26"/>
  <c r="K51" i="26"/>
  <c r="M51" i="26"/>
  <c r="O51" i="26"/>
  <c r="Q51" i="26"/>
  <c r="V51" i="26"/>
  <c r="G52" i="26"/>
  <c r="I52" i="26"/>
  <c r="K52" i="26"/>
  <c r="M52" i="26"/>
  <c r="O52" i="26"/>
  <c r="Q52" i="26"/>
  <c r="V52" i="26"/>
  <c r="G53" i="26"/>
  <c r="I53" i="26"/>
  <c r="K53" i="26"/>
  <c r="M53" i="26"/>
  <c r="O53" i="26"/>
  <c r="Q53" i="26"/>
  <c r="V53" i="26"/>
  <c r="G54" i="26"/>
  <c r="I54" i="26"/>
  <c r="K54" i="26"/>
  <c r="M54" i="26"/>
  <c r="O54" i="26"/>
  <c r="Q54" i="26"/>
  <c r="V54" i="26"/>
  <c r="G55" i="26"/>
  <c r="M55" i="26" s="1"/>
  <c r="I55" i="26"/>
  <c r="K55" i="26"/>
  <c r="O55" i="26"/>
  <c r="Q55" i="26"/>
  <c r="V55" i="26"/>
  <c r="G56" i="26"/>
  <c r="I56" i="26"/>
  <c r="K56" i="26"/>
  <c r="M56" i="26"/>
  <c r="O56" i="26"/>
  <c r="Q56" i="26"/>
  <c r="V56" i="26"/>
  <c r="G57" i="26"/>
  <c r="I57" i="26"/>
  <c r="K57" i="26"/>
  <c r="M57" i="26"/>
  <c r="O57" i="26"/>
  <c r="Q57" i="26"/>
  <c r="V57" i="26"/>
  <c r="G58" i="26"/>
  <c r="M58" i="26" s="1"/>
  <c r="I58" i="26"/>
  <c r="K58" i="26"/>
  <c r="O58" i="26"/>
  <c r="Q58" i="26"/>
  <c r="V58" i="26"/>
  <c r="G59" i="26"/>
  <c r="I59" i="26"/>
  <c r="K59" i="26"/>
  <c r="M59" i="26"/>
  <c r="O59" i="26"/>
  <c r="Q59" i="26"/>
  <c r="V59" i="26"/>
  <c r="G60" i="26"/>
  <c r="M60" i="26" s="1"/>
  <c r="I60" i="26"/>
  <c r="K60" i="26"/>
  <c r="O60" i="26"/>
  <c r="Q60" i="26"/>
  <c r="V60" i="26"/>
  <c r="G61" i="26"/>
  <c r="M61" i="26" s="1"/>
  <c r="I61" i="26"/>
  <c r="K61" i="26"/>
  <c r="O61" i="26"/>
  <c r="Q61" i="26"/>
  <c r="V61" i="26"/>
  <c r="G62" i="26"/>
  <c r="M62" i="26" s="1"/>
  <c r="I62" i="26"/>
  <c r="K62" i="26"/>
  <c r="O62" i="26"/>
  <c r="Q62" i="26"/>
  <c r="V62" i="26"/>
  <c r="G63" i="26"/>
  <c r="I63" i="26"/>
  <c r="K63" i="26"/>
  <c r="M63" i="26"/>
  <c r="O63" i="26"/>
  <c r="Q63" i="26"/>
  <c r="V63" i="26"/>
  <c r="G64" i="26"/>
  <c r="I64" i="26"/>
  <c r="K64" i="26"/>
  <c r="M64" i="26"/>
  <c r="O64" i="26"/>
  <c r="Q64" i="26"/>
  <c r="V64" i="26"/>
  <c r="AE66" i="26"/>
  <c r="G22" i="25"/>
  <c r="G9" i="25"/>
  <c r="I9" i="25"/>
  <c r="I8" i="25" s="1"/>
  <c r="K9" i="25"/>
  <c r="K8" i="25" s="1"/>
  <c r="M9" i="25"/>
  <c r="O9" i="25"/>
  <c r="O8" i="25" s="1"/>
  <c r="Q9" i="25"/>
  <c r="Q8" i="25" s="1"/>
  <c r="V9" i="25"/>
  <c r="V8" i="25" s="1"/>
  <c r="G10" i="25"/>
  <c r="M10" i="25" s="1"/>
  <c r="I10" i="25"/>
  <c r="K10" i="25"/>
  <c r="O10" i="25"/>
  <c r="Q10" i="25"/>
  <c r="V10" i="25"/>
  <c r="G11" i="25"/>
  <c r="AF22" i="25" s="1"/>
  <c r="I11" i="25"/>
  <c r="K11" i="25"/>
  <c r="M11" i="25"/>
  <c r="O11" i="25"/>
  <c r="Q11" i="25"/>
  <c r="V11" i="25"/>
  <c r="G13" i="25"/>
  <c r="M13" i="25" s="1"/>
  <c r="I13" i="25"/>
  <c r="K13" i="25"/>
  <c r="O13" i="25"/>
  <c r="Q13" i="25"/>
  <c r="V13" i="25"/>
  <c r="G14" i="25"/>
  <c r="G8" i="25" s="1"/>
  <c r="I14" i="25"/>
  <c r="K14" i="25"/>
  <c r="O14" i="25"/>
  <c r="Q14" i="25"/>
  <c r="V14" i="25"/>
  <c r="G15" i="25"/>
  <c r="I15" i="25"/>
  <c r="K15" i="25"/>
  <c r="M15" i="25"/>
  <c r="O15" i="25"/>
  <c r="Q15" i="25"/>
  <c r="V15" i="25"/>
  <c r="G16" i="25"/>
  <c r="I16" i="25"/>
  <c r="K16" i="25"/>
  <c r="M16" i="25"/>
  <c r="O16" i="25"/>
  <c r="Q16" i="25"/>
  <c r="V16" i="25"/>
  <c r="G17" i="25"/>
  <c r="I17" i="25"/>
  <c r="K17" i="25"/>
  <c r="M17" i="25"/>
  <c r="O17" i="25"/>
  <c r="Q17" i="25"/>
  <c r="V17" i="25"/>
  <c r="G18" i="25"/>
  <c r="M18" i="25" s="1"/>
  <c r="I18" i="25"/>
  <c r="K18" i="25"/>
  <c r="O18" i="25"/>
  <c r="Q18" i="25"/>
  <c r="V18" i="25"/>
  <c r="G19" i="25"/>
  <c r="M19" i="25" s="1"/>
  <c r="I19" i="25"/>
  <c r="K19" i="25"/>
  <c r="O19" i="25"/>
  <c r="Q19" i="25"/>
  <c r="V19" i="25"/>
  <c r="G20" i="25"/>
  <c r="I20" i="25"/>
  <c r="K20" i="25"/>
  <c r="M20" i="25"/>
  <c r="O20" i="25"/>
  <c r="Q20" i="25"/>
  <c r="V20" i="25"/>
  <c r="AE22" i="25"/>
  <c r="G15" i="24"/>
  <c r="G9" i="24"/>
  <c r="G8" i="24" s="1"/>
  <c r="I9" i="24"/>
  <c r="I8" i="24" s="1"/>
  <c r="K9" i="24"/>
  <c r="K8" i="24" s="1"/>
  <c r="M9" i="24"/>
  <c r="O9" i="24"/>
  <c r="O8" i="24" s="1"/>
  <c r="Q9" i="24"/>
  <c r="V9" i="24"/>
  <c r="G10" i="24"/>
  <c r="I10" i="24"/>
  <c r="K10" i="24"/>
  <c r="M10" i="24"/>
  <c r="O10" i="24"/>
  <c r="Q10" i="24"/>
  <c r="Q8" i="24" s="1"/>
  <c r="V10" i="24"/>
  <c r="G11" i="24"/>
  <c r="M11" i="24" s="1"/>
  <c r="I11" i="24"/>
  <c r="K11" i="24"/>
  <c r="O11" i="24"/>
  <c r="Q11" i="24"/>
  <c r="V11" i="24"/>
  <c r="G12" i="24"/>
  <c r="I12" i="24"/>
  <c r="K12" i="24"/>
  <c r="M12" i="24"/>
  <c r="O12" i="24"/>
  <c r="Q12" i="24"/>
  <c r="V12" i="24"/>
  <c r="V8" i="24" s="1"/>
  <c r="G13" i="24"/>
  <c r="M13" i="24" s="1"/>
  <c r="I13" i="24"/>
  <c r="K13" i="24"/>
  <c r="O13" i="24"/>
  <c r="Q13" i="24"/>
  <c r="V13" i="24"/>
  <c r="AE15" i="24"/>
  <c r="G22" i="23"/>
  <c r="G9" i="23"/>
  <c r="I9" i="23"/>
  <c r="I8" i="23" s="1"/>
  <c r="K9" i="23"/>
  <c r="K8" i="23" s="1"/>
  <c r="M9" i="23"/>
  <c r="O9" i="23"/>
  <c r="O8" i="23" s="1"/>
  <c r="Q9" i="23"/>
  <c r="Q8" i="23" s="1"/>
  <c r="V9" i="23"/>
  <c r="G10" i="23"/>
  <c r="I10" i="23"/>
  <c r="K10" i="23"/>
  <c r="M10" i="23"/>
  <c r="O10" i="23"/>
  <c r="Q10" i="23"/>
  <c r="V10" i="23"/>
  <c r="G11" i="23"/>
  <c r="G8" i="23" s="1"/>
  <c r="I11" i="23"/>
  <c r="K11" i="23"/>
  <c r="O11" i="23"/>
  <c r="Q11" i="23"/>
  <c r="V11" i="23"/>
  <c r="V8" i="23" s="1"/>
  <c r="G12" i="23"/>
  <c r="I12" i="23"/>
  <c r="K12" i="23"/>
  <c r="M12" i="23"/>
  <c r="O12" i="23"/>
  <c r="Q12" i="23"/>
  <c r="V12" i="23"/>
  <c r="G13" i="23"/>
  <c r="M13" i="23" s="1"/>
  <c r="I13" i="23"/>
  <c r="K13" i="23"/>
  <c r="O13" i="23"/>
  <c r="Q13" i="23"/>
  <c r="V13" i="23"/>
  <c r="G14" i="23"/>
  <c r="I14" i="23"/>
  <c r="K14" i="23"/>
  <c r="M14" i="23"/>
  <c r="O14" i="23"/>
  <c r="Q14" i="23"/>
  <c r="V14" i="23"/>
  <c r="G15" i="23"/>
  <c r="I15" i="23"/>
  <c r="K15" i="23"/>
  <c r="M15" i="23"/>
  <c r="O15" i="23"/>
  <c r="Q15" i="23"/>
  <c r="V15" i="23"/>
  <c r="G16" i="23"/>
  <c r="M16" i="23" s="1"/>
  <c r="I16" i="23"/>
  <c r="K16" i="23"/>
  <c r="O16" i="23"/>
  <c r="Q16" i="23"/>
  <c r="V16" i="23"/>
  <c r="G17" i="23"/>
  <c r="M17" i="23" s="1"/>
  <c r="I17" i="23"/>
  <c r="K17" i="23"/>
  <c r="O17" i="23"/>
  <c r="Q17" i="23"/>
  <c r="V17" i="23"/>
  <c r="G18" i="23"/>
  <c r="M18" i="23" s="1"/>
  <c r="I18" i="23"/>
  <c r="K18" i="23"/>
  <c r="O18" i="23"/>
  <c r="Q18" i="23"/>
  <c r="V18" i="23"/>
  <c r="G19" i="23"/>
  <c r="M19" i="23" s="1"/>
  <c r="I19" i="23"/>
  <c r="K19" i="23"/>
  <c r="O19" i="23"/>
  <c r="Q19" i="23"/>
  <c r="V19" i="23"/>
  <c r="G20" i="23"/>
  <c r="I20" i="23"/>
  <c r="K20" i="23"/>
  <c r="M20" i="23"/>
  <c r="O20" i="23"/>
  <c r="Q20" i="23"/>
  <c r="V20" i="23"/>
  <c r="AE22" i="23"/>
  <c r="G21" i="22"/>
  <c r="G9" i="22"/>
  <c r="G8" i="22" s="1"/>
  <c r="I9" i="22"/>
  <c r="I8" i="22" s="1"/>
  <c r="K9" i="22"/>
  <c r="K8" i="22" s="1"/>
  <c r="M9" i="22"/>
  <c r="O9" i="22"/>
  <c r="O8" i="22" s="1"/>
  <c r="Q9" i="22"/>
  <c r="V9" i="22"/>
  <c r="G11" i="22"/>
  <c r="M11" i="22" s="1"/>
  <c r="M8" i="22" s="1"/>
  <c r="I11" i="22"/>
  <c r="K11" i="22"/>
  <c r="O11" i="22"/>
  <c r="Q11" i="22"/>
  <c r="Q8" i="22" s="1"/>
  <c r="V11" i="22"/>
  <c r="V8" i="22" s="1"/>
  <c r="G13" i="22"/>
  <c r="M13" i="22" s="1"/>
  <c r="I13" i="22"/>
  <c r="K13" i="22"/>
  <c r="O13" i="22"/>
  <c r="Q13" i="22"/>
  <c r="V13" i="22"/>
  <c r="G14" i="22"/>
  <c r="I14" i="22"/>
  <c r="K14" i="22"/>
  <c r="M14" i="22"/>
  <c r="O14" i="22"/>
  <c r="Q14" i="22"/>
  <c r="V14" i="22"/>
  <c r="G15" i="22"/>
  <c r="I15" i="22"/>
  <c r="K15" i="22"/>
  <c r="M15" i="22"/>
  <c r="O15" i="22"/>
  <c r="Q15" i="22"/>
  <c r="V15" i="22"/>
  <c r="G16" i="22"/>
  <c r="I16" i="22"/>
  <c r="K16" i="22"/>
  <c r="M16" i="22"/>
  <c r="O16" i="22"/>
  <c r="Q16" i="22"/>
  <c r="V16" i="22"/>
  <c r="G17" i="22"/>
  <c r="I17" i="22"/>
  <c r="K17" i="22"/>
  <c r="M17" i="22"/>
  <c r="O17" i="22"/>
  <c r="Q17" i="22"/>
  <c r="V17" i="22"/>
  <c r="G18" i="22"/>
  <c r="M18" i="22" s="1"/>
  <c r="I18" i="22"/>
  <c r="K18" i="22"/>
  <c r="O18" i="22"/>
  <c r="Q18" i="22"/>
  <c r="V18" i="22"/>
  <c r="G19" i="22"/>
  <c r="M19" i="22" s="1"/>
  <c r="I19" i="22"/>
  <c r="K19" i="22"/>
  <c r="O19" i="22"/>
  <c r="Q19" i="22"/>
  <c r="V19" i="22"/>
  <c r="AE21" i="22"/>
  <c r="G21" i="21"/>
  <c r="G9" i="21"/>
  <c r="G8" i="21" s="1"/>
  <c r="I9" i="21"/>
  <c r="I8" i="21" s="1"/>
  <c r="K9" i="21"/>
  <c r="K8" i="21" s="1"/>
  <c r="O9" i="21"/>
  <c r="O8" i="21" s="1"/>
  <c r="Q9" i="21"/>
  <c r="Q8" i="21" s="1"/>
  <c r="V9" i="21"/>
  <c r="G10" i="21"/>
  <c r="M10" i="21" s="1"/>
  <c r="I10" i="21"/>
  <c r="K10" i="21"/>
  <c r="O10" i="21"/>
  <c r="Q10" i="21"/>
  <c r="V10" i="21"/>
  <c r="V8" i="21" s="1"/>
  <c r="G15" i="21"/>
  <c r="M15" i="21" s="1"/>
  <c r="I15" i="21"/>
  <c r="K15" i="21"/>
  <c r="O15" i="21"/>
  <c r="Q15" i="21"/>
  <c r="V15" i="21"/>
  <c r="G16" i="21"/>
  <c r="I16" i="21"/>
  <c r="K16" i="21"/>
  <c r="M16" i="21"/>
  <c r="O16" i="21"/>
  <c r="Q16" i="21"/>
  <c r="V16" i="21"/>
  <c r="G17" i="21"/>
  <c r="I17" i="21"/>
  <c r="K17" i="21"/>
  <c r="M17" i="21"/>
  <c r="O17" i="21"/>
  <c r="Q17" i="21"/>
  <c r="V17" i="21"/>
  <c r="G18" i="21"/>
  <c r="I18" i="21"/>
  <c r="K18" i="21"/>
  <c r="M18" i="21"/>
  <c r="O18" i="21"/>
  <c r="Q18" i="21"/>
  <c r="V18" i="21"/>
  <c r="G19" i="21"/>
  <c r="I19" i="21"/>
  <c r="K19" i="21"/>
  <c r="M19" i="21"/>
  <c r="O19" i="21"/>
  <c r="Q19" i="21"/>
  <c r="V19" i="21"/>
  <c r="AE21" i="21"/>
  <c r="AF21" i="21"/>
  <c r="G15" i="20"/>
  <c r="BA10" i="20"/>
  <c r="O8" i="20"/>
  <c r="G9" i="20"/>
  <c r="G8" i="20" s="1"/>
  <c r="I9" i="20"/>
  <c r="I8" i="20" s="1"/>
  <c r="K9" i="20"/>
  <c r="K8" i="20" s="1"/>
  <c r="M9" i="20"/>
  <c r="O9" i="20"/>
  <c r="Q9" i="20"/>
  <c r="Q8" i="20" s="1"/>
  <c r="V9" i="20"/>
  <c r="G12" i="20"/>
  <c r="M12" i="20" s="1"/>
  <c r="I12" i="20"/>
  <c r="K12" i="20"/>
  <c r="O12" i="20"/>
  <c r="Q12" i="20"/>
  <c r="V12" i="20"/>
  <c r="V8" i="20" s="1"/>
  <c r="G13" i="20"/>
  <c r="M13" i="20" s="1"/>
  <c r="I13" i="20"/>
  <c r="K13" i="20"/>
  <c r="O13" i="20"/>
  <c r="Q13" i="20"/>
  <c r="V13" i="20"/>
  <c r="AE15" i="20"/>
  <c r="G259" i="19"/>
  <c r="BA238" i="19"/>
  <c r="BA235" i="19"/>
  <c r="BA188" i="19"/>
  <c r="BA133" i="19"/>
  <c r="BA131" i="19"/>
  <c r="BA80" i="19"/>
  <c r="G9" i="19"/>
  <c r="M9" i="19" s="1"/>
  <c r="I9" i="19"/>
  <c r="I8" i="19" s="1"/>
  <c r="K9" i="19"/>
  <c r="K8" i="19" s="1"/>
  <c r="O9" i="19"/>
  <c r="Q9" i="19"/>
  <c r="Q8" i="19" s="1"/>
  <c r="V9" i="19"/>
  <c r="V8" i="19" s="1"/>
  <c r="G10" i="19"/>
  <c r="I10" i="19"/>
  <c r="K10" i="19"/>
  <c r="M10" i="19"/>
  <c r="O10" i="19"/>
  <c r="Q10" i="19"/>
  <c r="V10" i="19"/>
  <c r="G11" i="19"/>
  <c r="I11" i="19"/>
  <c r="K11" i="19"/>
  <c r="M11" i="19"/>
  <c r="O11" i="19"/>
  <c r="Q11" i="19"/>
  <c r="V11" i="19"/>
  <c r="G12" i="19"/>
  <c r="M12" i="19" s="1"/>
  <c r="I12" i="19"/>
  <c r="K12" i="19"/>
  <c r="O12" i="19"/>
  <c r="Q12" i="19"/>
  <c r="V12" i="19"/>
  <c r="G13" i="19"/>
  <c r="I13" i="19"/>
  <c r="K13" i="19"/>
  <c r="M13" i="19"/>
  <c r="O13" i="19"/>
  <c r="Q13" i="19"/>
  <c r="V13" i="19"/>
  <c r="G14" i="19"/>
  <c r="I14" i="19"/>
  <c r="K14" i="19"/>
  <c r="M14" i="19"/>
  <c r="O14" i="19"/>
  <c r="Q14" i="19"/>
  <c r="V14" i="19"/>
  <c r="G15" i="19"/>
  <c r="I15" i="19"/>
  <c r="K15" i="19"/>
  <c r="M15" i="19"/>
  <c r="O15" i="19"/>
  <c r="Q15" i="19"/>
  <c r="V15" i="19"/>
  <c r="G16" i="19"/>
  <c r="M16" i="19" s="1"/>
  <c r="I16" i="19"/>
  <c r="K16" i="19"/>
  <c r="O16" i="19"/>
  <c r="O8" i="19" s="1"/>
  <c r="Q16" i="19"/>
  <c r="V16" i="19"/>
  <c r="G17" i="19"/>
  <c r="M17" i="19" s="1"/>
  <c r="I17" i="19"/>
  <c r="K17" i="19"/>
  <c r="O17" i="19"/>
  <c r="Q17" i="19"/>
  <c r="V17" i="19"/>
  <c r="G18" i="19"/>
  <c r="I18" i="19"/>
  <c r="K18" i="19"/>
  <c r="M18" i="19"/>
  <c r="O18" i="19"/>
  <c r="Q18" i="19"/>
  <c r="V18" i="19"/>
  <c r="G19" i="19"/>
  <c r="M19" i="19" s="1"/>
  <c r="I19" i="19"/>
  <c r="K19" i="19"/>
  <c r="O19" i="19"/>
  <c r="Q19" i="19"/>
  <c r="V19" i="19"/>
  <c r="G20" i="19"/>
  <c r="M20" i="19" s="1"/>
  <c r="I20" i="19"/>
  <c r="K20" i="19"/>
  <c r="O20" i="19"/>
  <c r="Q20" i="19"/>
  <c r="V20" i="19"/>
  <c r="G21" i="19"/>
  <c r="I21" i="19"/>
  <c r="K21" i="19"/>
  <c r="M21" i="19"/>
  <c r="O21" i="19"/>
  <c r="Q21" i="19"/>
  <c r="V21" i="19"/>
  <c r="G23" i="19"/>
  <c r="I23" i="19"/>
  <c r="K23" i="19"/>
  <c r="M23" i="19"/>
  <c r="O23" i="19"/>
  <c r="Q23" i="19"/>
  <c r="V23" i="19"/>
  <c r="G24" i="19"/>
  <c r="I24" i="19"/>
  <c r="K24" i="19"/>
  <c r="M24" i="19"/>
  <c r="O24" i="19"/>
  <c r="Q24" i="19"/>
  <c r="V24" i="19"/>
  <c r="G25" i="19"/>
  <c r="M25" i="19" s="1"/>
  <c r="I25" i="19"/>
  <c r="K25" i="19"/>
  <c r="O25" i="19"/>
  <c r="Q25" i="19"/>
  <c r="V25" i="19"/>
  <c r="G26" i="19"/>
  <c r="I26" i="19"/>
  <c r="K26" i="19"/>
  <c r="M26" i="19"/>
  <c r="O26" i="19"/>
  <c r="Q26" i="19"/>
  <c r="V26" i="19"/>
  <c r="G27" i="19"/>
  <c r="I27" i="19"/>
  <c r="K27" i="19"/>
  <c r="M27" i="19"/>
  <c r="O27" i="19"/>
  <c r="Q27" i="19"/>
  <c r="V27" i="19"/>
  <c r="G28" i="19"/>
  <c r="I28" i="19"/>
  <c r="K28" i="19"/>
  <c r="M28" i="19"/>
  <c r="O28" i="19"/>
  <c r="Q28" i="19"/>
  <c r="V28" i="19"/>
  <c r="G30" i="19"/>
  <c r="O30" i="19"/>
  <c r="G31" i="19"/>
  <c r="M31" i="19" s="1"/>
  <c r="M30" i="19" s="1"/>
  <c r="I31" i="19"/>
  <c r="I30" i="19" s="1"/>
  <c r="K31" i="19"/>
  <c r="K30" i="19" s="1"/>
  <c r="O31" i="19"/>
  <c r="Q31" i="19"/>
  <c r="Q30" i="19" s="1"/>
  <c r="V31" i="19"/>
  <c r="V30" i="19" s="1"/>
  <c r="G33" i="19"/>
  <c r="I33" i="19"/>
  <c r="K33" i="19"/>
  <c r="M33" i="19"/>
  <c r="O33" i="19"/>
  <c r="O32" i="19" s="1"/>
  <c r="Q33" i="19"/>
  <c r="Q32" i="19" s="1"/>
  <c r="V33" i="19"/>
  <c r="G34" i="19"/>
  <c r="G32" i="19" s="1"/>
  <c r="I34" i="19"/>
  <c r="I32" i="19" s="1"/>
  <c r="K34" i="19"/>
  <c r="O34" i="19"/>
  <c r="Q34" i="19"/>
  <c r="V34" i="19"/>
  <c r="G35" i="19"/>
  <c r="I35" i="19"/>
  <c r="K35" i="19"/>
  <c r="M35" i="19"/>
  <c r="O35" i="19"/>
  <c r="Q35" i="19"/>
  <c r="V35" i="19"/>
  <c r="G36" i="19"/>
  <c r="I36" i="19"/>
  <c r="K36" i="19"/>
  <c r="M36" i="19"/>
  <c r="O36" i="19"/>
  <c r="Q36" i="19"/>
  <c r="V36" i="19"/>
  <c r="V32" i="19" s="1"/>
  <c r="G37" i="19"/>
  <c r="I37" i="19"/>
  <c r="K37" i="19"/>
  <c r="M37" i="19"/>
  <c r="O37" i="19"/>
  <c r="Q37" i="19"/>
  <c r="V37" i="19"/>
  <c r="G38" i="19"/>
  <c r="M38" i="19" s="1"/>
  <c r="I38" i="19"/>
  <c r="K38" i="19"/>
  <c r="O38" i="19"/>
  <c r="Q38" i="19"/>
  <c r="V38" i="19"/>
  <c r="G39" i="19"/>
  <c r="I39" i="19"/>
  <c r="K39" i="19"/>
  <c r="M39" i="19"/>
  <c r="O39" i="19"/>
  <c r="Q39" i="19"/>
  <c r="V39" i="19"/>
  <c r="G40" i="19"/>
  <c r="I40" i="19"/>
  <c r="K40" i="19"/>
  <c r="K32" i="19" s="1"/>
  <c r="M40" i="19"/>
  <c r="O40" i="19"/>
  <c r="Q40" i="19"/>
  <c r="V40" i="19"/>
  <c r="G41" i="19"/>
  <c r="I41" i="19"/>
  <c r="K41" i="19"/>
  <c r="M41" i="19"/>
  <c r="O41" i="19"/>
  <c r="Q41" i="19"/>
  <c r="V41" i="19"/>
  <c r="G42" i="19"/>
  <c r="M42" i="19" s="1"/>
  <c r="I42" i="19"/>
  <c r="K42" i="19"/>
  <c r="O42" i="19"/>
  <c r="Q42" i="19"/>
  <c r="V42" i="19"/>
  <c r="G43" i="19"/>
  <c r="I43" i="19"/>
  <c r="Q43" i="19"/>
  <c r="V43" i="19"/>
  <c r="G44" i="19"/>
  <c r="M44" i="19" s="1"/>
  <c r="M43" i="19" s="1"/>
  <c r="I44" i="19"/>
  <c r="K44" i="19"/>
  <c r="K43" i="19" s="1"/>
  <c r="O44" i="19"/>
  <c r="O43" i="19" s="1"/>
  <c r="Q44" i="19"/>
  <c r="V44" i="19"/>
  <c r="G46" i="19"/>
  <c r="M46" i="19" s="1"/>
  <c r="I46" i="19"/>
  <c r="I45" i="19" s="1"/>
  <c r="K46" i="19"/>
  <c r="K45" i="19" s="1"/>
  <c r="O46" i="19"/>
  <c r="Q46" i="19"/>
  <c r="Q45" i="19" s="1"/>
  <c r="V46" i="19"/>
  <c r="G47" i="19"/>
  <c r="I47" i="19"/>
  <c r="K47" i="19"/>
  <c r="M47" i="19"/>
  <c r="O47" i="19"/>
  <c r="Q47" i="19"/>
  <c r="V47" i="19"/>
  <c r="V45" i="19" s="1"/>
  <c r="G48" i="19"/>
  <c r="I48" i="19"/>
  <c r="K48" i="19"/>
  <c r="M48" i="19"/>
  <c r="O48" i="19"/>
  <c r="Q48" i="19"/>
  <c r="V48" i="19"/>
  <c r="G49" i="19"/>
  <c r="I49" i="19"/>
  <c r="K49" i="19"/>
  <c r="M49" i="19"/>
  <c r="O49" i="19"/>
  <c r="Q49" i="19"/>
  <c r="V49" i="19"/>
  <c r="G50" i="19"/>
  <c r="M50" i="19" s="1"/>
  <c r="I50" i="19"/>
  <c r="K50" i="19"/>
  <c r="O50" i="19"/>
  <c r="O45" i="19" s="1"/>
  <c r="Q50" i="19"/>
  <c r="V50" i="19"/>
  <c r="G51" i="19"/>
  <c r="I51" i="19"/>
  <c r="K51" i="19"/>
  <c r="M51" i="19"/>
  <c r="O51" i="19"/>
  <c r="Q51" i="19"/>
  <c r="V51" i="19"/>
  <c r="G52" i="19"/>
  <c r="I52" i="19"/>
  <c r="K52" i="19"/>
  <c r="M52" i="19"/>
  <c r="O52" i="19"/>
  <c r="Q52" i="19"/>
  <c r="V52" i="19"/>
  <c r="G53" i="19"/>
  <c r="I53" i="19"/>
  <c r="K53" i="19"/>
  <c r="M53" i="19"/>
  <c r="O53" i="19"/>
  <c r="Q53" i="19"/>
  <c r="V53" i="19"/>
  <c r="G55" i="19"/>
  <c r="M55" i="19" s="1"/>
  <c r="I55" i="19"/>
  <c r="K55" i="19"/>
  <c r="O55" i="19"/>
  <c r="Q55" i="19"/>
  <c r="V55" i="19"/>
  <c r="G57" i="19"/>
  <c r="M57" i="19" s="1"/>
  <c r="I57" i="19"/>
  <c r="K57" i="19"/>
  <c r="O57" i="19"/>
  <c r="Q57" i="19"/>
  <c r="V57" i="19"/>
  <c r="G58" i="19"/>
  <c r="M58" i="19" s="1"/>
  <c r="I58" i="19"/>
  <c r="K58" i="19"/>
  <c r="O58" i="19"/>
  <c r="Q58" i="19"/>
  <c r="V58" i="19"/>
  <c r="G59" i="19"/>
  <c r="I59" i="19"/>
  <c r="K59" i="19"/>
  <c r="M59" i="19"/>
  <c r="O59" i="19"/>
  <c r="Q59" i="19"/>
  <c r="V59" i="19"/>
  <c r="G61" i="19"/>
  <c r="M61" i="19" s="1"/>
  <c r="I61" i="19"/>
  <c r="K61" i="19"/>
  <c r="O61" i="19"/>
  <c r="Q61" i="19"/>
  <c r="V61" i="19"/>
  <c r="G63" i="19"/>
  <c r="I63" i="19"/>
  <c r="K63" i="19"/>
  <c r="M63" i="19"/>
  <c r="O63" i="19"/>
  <c r="Q63" i="19"/>
  <c r="V63" i="19"/>
  <c r="G64" i="19"/>
  <c r="I64" i="19"/>
  <c r="K64" i="19"/>
  <c r="M64" i="19"/>
  <c r="O64" i="19"/>
  <c r="Q64" i="19"/>
  <c r="V64" i="19"/>
  <c r="G65" i="19"/>
  <c r="M65" i="19" s="1"/>
  <c r="I65" i="19"/>
  <c r="K65" i="19"/>
  <c r="O65" i="19"/>
  <c r="Q65" i="19"/>
  <c r="V65" i="19"/>
  <c r="G66" i="19"/>
  <c r="M66" i="19" s="1"/>
  <c r="I66" i="19"/>
  <c r="K66" i="19"/>
  <c r="O66" i="19"/>
  <c r="Q66" i="19"/>
  <c r="V66" i="19"/>
  <c r="G67" i="19"/>
  <c r="I67" i="19"/>
  <c r="K67" i="19"/>
  <c r="M67" i="19"/>
  <c r="O67" i="19"/>
  <c r="Q67" i="19"/>
  <c r="V67" i="19"/>
  <c r="G68" i="19"/>
  <c r="I68" i="19"/>
  <c r="K68" i="19"/>
  <c r="M68" i="19"/>
  <c r="O68" i="19"/>
  <c r="Q68" i="19"/>
  <c r="V68" i="19"/>
  <c r="G69" i="19"/>
  <c r="I69" i="19"/>
  <c r="K69" i="19"/>
  <c r="M69" i="19"/>
  <c r="O69" i="19"/>
  <c r="Q69" i="19"/>
  <c r="V69" i="19"/>
  <c r="G71" i="19"/>
  <c r="M71" i="19" s="1"/>
  <c r="I71" i="19"/>
  <c r="K71" i="19"/>
  <c r="O71" i="19"/>
  <c r="Q71" i="19"/>
  <c r="V71" i="19"/>
  <c r="G73" i="19"/>
  <c r="M73" i="19" s="1"/>
  <c r="I73" i="19"/>
  <c r="K73" i="19"/>
  <c r="O73" i="19"/>
  <c r="Q73" i="19"/>
  <c r="V73" i="19"/>
  <c r="G74" i="19"/>
  <c r="M74" i="19" s="1"/>
  <c r="I74" i="19"/>
  <c r="K74" i="19"/>
  <c r="O74" i="19"/>
  <c r="Q74" i="19"/>
  <c r="V74" i="19"/>
  <c r="G75" i="19"/>
  <c r="I75" i="19"/>
  <c r="K75" i="19"/>
  <c r="M75" i="19"/>
  <c r="O75" i="19"/>
  <c r="Q75" i="19"/>
  <c r="V75" i="19"/>
  <c r="G76" i="19"/>
  <c r="M76" i="19" s="1"/>
  <c r="I76" i="19"/>
  <c r="K76" i="19"/>
  <c r="O76" i="19"/>
  <c r="Q76" i="19"/>
  <c r="V76" i="19"/>
  <c r="G78" i="19"/>
  <c r="I78" i="19"/>
  <c r="K78" i="19"/>
  <c r="M78" i="19"/>
  <c r="O78" i="19"/>
  <c r="Q78" i="19"/>
  <c r="V78" i="19"/>
  <c r="G79" i="19"/>
  <c r="I79" i="19"/>
  <c r="K79" i="19"/>
  <c r="M79" i="19"/>
  <c r="O79" i="19"/>
  <c r="Q79" i="19"/>
  <c r="V79" i="19"/>
  <c r="G81" i="19"/>
  <c r="M81" i="19" s="1"/>
  <c r="I81" i="19"/>
  <c r="K81" i="19"/>
  <c r="O81" i="19"/>
  <c r="Q81" i="19"/>
  <c r="V81" i="19"/>
  <c r="G83" i="19"/>
  <c r="I83" i="19"/>
  <c r="I82" i="19" s="1"/>
  <c r="K83" i="19"/>
  <c r="K82" i="19" s="1"/>
  <c r="M83" i="19"/>
  <c r="O83" i="19"/>
  <c r="Q83" i="19"/>
  <c r="V83" i="19"/>
  <c r="V82" i="19" s="1"/>
  <c r="G84" i="19"/>
  <c r="I84" i="19"/>
  <c r="K84" i="19"/>
  <c r="M84" i="19"/>
  <c r="O84" i="19"/>
  <c r="Q84" i="19"/>
  <c r="V84" i="19"/>
  <c r="G86" i="19"/>
  <c r="I86" i="19"/>
  <c r="K86" i="19"/>
  <c r="M86" i="19"/>
  <c r="O86" i="19"/>
  <c r="Q86" i="19"/>
  <c r="V86" i="19"/>
  <c r="G88" i="19"/>
  <c r="M88" i="19" s="1"/>
  <c r="I88" i="19"/>
  <c r="K88" i="19"/>
  <c r="O88" i="19"/>
  <c r="Q88" i="19"/>
  <c r="V88" i="19"/>
  <c r="G89" i="19"/>
  <c r="M89" i="19" s="1"/>
  <c r="I89" i="19"/>
  <c r="K89" i="19"/>
  <c r="O89" i="19"/>
  <c r="Q89" i="19"/>
  <c r="Q82" i="19" s="1"/>
  <c r="V89" i="19"/>
  <c r="G90" i="19"/>
  <c r="M90" i="19" s="1"/>
  <c r="I90" i="19"/>
  <c r="K90" i="19"/>
  <c r="O90" i="19"/>
  <c r="Q90" i="19"/>
  <c r="V90" i="19"/>
  <c r="G91" i="19"/>
  <c r="I91" i="19"/>
  <c r="K91" i="19"/>
  <c r="M91" i="19"/>
  <c r="O91" i="19"/>
  <c r="Q91" i="19"/>
  <c r="V91" i="19"/>
  <c r="G93" i="19"/>
  <c r="M93" i="19" s="1"/>
  <c r="I93" i="19"/>
  <c r="K93" i="19"/>
  <c r="O93" i="19"/>
  <c r="Q93" i="19"/>
  <c r="V93" i="19"/>
  <c r="G95" i="19"/>
  <c r="I95" i="19"/>
  <c r="K95" i="19"/>
  <c r="M95" i="19"/>
  <c r="O95" i="19"/>
  <c r="Q95" i="19"/>
  <c r="V95" i="19"/>
  <c r="G96" i="19"/>
  <c r="I96" i="19"/>
  <c r="K96" i="19"/>
  <c r="M96" i="19"/>
  <c r="O96" i="19"/>
  <c r="Q96" i="19"/>
  <c r="V96" i="19"/>
  <c r="G97" i="19"/>
  <c r="M97" i="19" s="1"/>
  <c r="I97" i="19"/>
  <c r="K97" i="19"/>
  <c r="O97" i="19"/>
  <c r="Q97" i="19"/>
  <c r="V97" i="19"/>
  <c r="G98" i="19"/>
  <c r="M98" i="19" s="1"/>
  <c r="I98" i="19"/>
  <c r="K98" i="19"/>
  <c r="O98" i="19"/>
  <c r="O82" i="19" s="1"/>
  <c r="Q98" i="19"/>
  <c r="V98" i="19"/>
  <c r="G99" i="19"/>
  <c r="I99" i="19"/>
  <c r="K99" i="19"/>
  <c r="M99" i="19"/>
  <c r="O99" i="19"/>
  <c r="Q99" i="19"/>
  <c r="V99" i="19"/>
  <c r="G100" i="19"/>
  <c r="I100" i="19"/>
  <c r="K100" i="19"/>
  <c r="M100" i="19"/>
  <c r="O100" i="19"/>
  <c r="Q100" i="19"/>
  <c r="V100" i="19"/>
  <c r="G101" i="19"/>
  <c r="I101" i="19"/>
  <c r="K101" i="19"/>
  <c r="M101" i="19"/>
  <c r="O101" i="19"/>
  <c r="Q101" i="19"/>
  <c r="V101" i="19"/>
  <c r="G102" i="19"/>
  <c r="M102" i="19" s="1"/>
  <c r="I102" i="19"/>
  <c r="K102" i="19"/>
  <c r="O102" i="19"/>
  <c r="Q102" i="19"/>
  <c r="V102" i="19"/>
  <c r="G103" i="19"/>
  <c r="M103" i="19" s="1"/>
  <c r="I103" i="19"/>
  <c r="K103" i="19"/>
  <c r="O103" i="19"/>
  <c r="Q103" i="19"/>
  <c r="V103" i="19"/>
  <c r="G104" i="19"/>
  <c r="M104" i="19" s="1"/>
  <c r="I104" i="19"/>
  <c r="K104" i="19"/>
  <c r="O104" i="19"/>
  <c r="Q104" i="19"/>
  <c r="V104" i="19"/>
  <c r="G105" i="19"/>
  <c r="I105" i="19"/>
  <c r="K105" i="19"/>
  <c r="M105" i="19"/>
  <c r="O105" i="19"/>
  <c r="Q105" i="19"/>
  <c r="V105" i="19"/>
  <c r="G106" i="19"/>
  <c r="M106" i="19" s="1"/>
  <c r="I106" i="19"/>
  <c r="K106" i="19"/>
  <c r="O106" i="19"/>
  <c r="Q106" i="19"/>
  <c r="V106" i="19"/>
  <c r="G107" i="19"/>
  <c r="I107" i="19"/>
  <c r="K107" i="19"/>
  <c r="M107" i="19"/>
  <c r="O107" i="19"/>
  <c r="Q107" i="19"/>
  <c r="V107" i="19"/>
  <c r="G109" i="19"/>
  <c r="I109" i="19"/>
  <c r="K109" i="19"/>
  <c r="M109" i="19"/>
  <c r="O109" i="19"/>
  <c r="Q109" i="19"/>
  <c r="V109" i="19"/>
  <c r="G110" i="19"/>
  <c r="M110" i="19" s="1"/>
  <c r="I110" i="19"/>
  <c r="K110" i="19"/>
  <c r="O110" i="19"/>
  <c r="Q110" i="19"/>
  <c r="V110" i="19"/>
  <c r="G111" i="19"/>
  <c r="M111" i="19" s="1"/>
  <c r="I111" i="19"/>
  <c r="K111" i="19"/>
  <c r="O111" i="19"/>
  <c r="Q111" i="19"/>
  <c r="V111" i="19"/>
  <c r="G112" i="19"/>
  <c r="I112" i="19"/>
  <c r="K112" i="19"/>
  <c r="M112" i="19"/>
  <c r="O112" i="19"/>
  <c r="Q112" i="19"/>
  <c r="V112" i="19"/>
  <c r="G113" i="19"/>
  <c r="I113" i="19"/>
  <c r="K113" i="19"/>
  <c r="M113" i="19"/>
  <c r="O113" i="19"/>
  <c r="Q113" i="19"/>
  <c r="V113" i="19"/>
  <c r="G114" i="19"/>
  <c r="I114" i="19"/>
  <c r="K114" i="19"/>
  <c r="M114" i="19"/>
  <c r="O114" i="19"/>
  <c r="Q114" i="19"/>
  <c r="V114" i="19"/>
  <c r="G115" i="19"/>
  <c r="M115" i="19" s="1"/>
  <c r="I115" i="19"/>
  <c r="K115" i="19"/>
  <c r="O115" i="19"/>
  <c r="Q115" i="19"/>
  <c r="V115" i="19"/>
  <c r="G116" i="19"/>
  <c r="M116" i="19" s="1"/>
  <c r="I116" i="19"/>
  <c r="K116" i="19"/>
  <c r="O116" i="19"/>
  <c r="Q116" i="19"/>
  <c r="V116" i="19"/>
  <c r="G117" i="19"/>
  <c r="M117" i="19" s="1"/>
  <c r="I117" i="19"/>
  <c r="K117" i="19"/>
  <c r="O117" i="19"/>
  <c r="Q117" i="19"/>
  <c r="V117" i="19"/>
  <c r="G118" i="19"/>
  <c r="I118" i="19"/>
  <c r="K118" i="19"/>
  <c r="M118" i="19"/>
  <c r="O118" i="19"/>
  <c r="Q118" i="19"/>
  <c r="V118" i="19"/>
  <c r="G119" i="19"/>
  <c r="M119" i="19" s="1"/>
  <c r="I119" i="19"/>
  <c r="K119" i="19"/>
  <c r="O119" i="19"/>
  <c r="Q119" i="19"/>
  <c r="V119" i="19"/>
  <c r="G120" i="19"/>
  <c r="I120" i="19"/>
  <c r="K120" i="19"/>
  <c r="M120" i="19"/>
  <c r="O120" i="19"/>
  <c r="Q120" i="19"/>
  <c r="V120" i="19"/>
  <c r="G121" i="19"/>
  <c r="I121" i="19"/>
  <c r="K121" i="19"/>
  <c r="M121" i="19"/>
  <c r="O121" i="19"/>
  <c r="Q121" i="19"/>
  <c r="V121" i="19"/>
  <c r="G122" i="19"/>
  <c r="M122" i="19" s="1"/>
  <c r="I122" i="19"/>
  <c r="K122" i="19"/>
  <c r="O122" i="19"/>
  <c r="Q122" i="19"/>
  <c r="V122" i="19"/>
  <c r="G123" i="19"/>
  <c r="M123" i="19" s="1"/>
  <c r="I123" i="19"/>
  <c r="K123" i="19"/>
  <c r="O123" i="19"/>
  <c r="Q123" i="19"/>
  <c r="V123" i="19"/>
  <c r="G124" i="19"/>
  <c r="I124" i="19"/>
  <c r="K124" i="19"/>
  <c r="M124" i="19"/>
  <c r="O124" i="19"/>
  <c r="Q124" i="19"/>
  <c r="V124" i="19"/>
  <c r="G125" i="19"/>
  <c r="I125" i="19"/>
  <c r="K125" i="19"/>
  <c r="M125" i="19"/>
  <c r="O125" i="19"/>
  <c r="Q125" i="19"/>
  <c r="V125" i="19"/>
  <c r="G126" i="19"/>
  <c r="I126" i="19"/>
  <c r="K126" i="19"/>
  <c r="M126" i="19"/>
  <c r="O126" i="19"/>
  <c r="Q126" i="19"/>
  <c r="V126" i="19"/>
  <c r="G127" i="19"/>
  <c r="M127" i="19" s="1"/>
  <c r="I127" i="19"/>
  <c r="K127" i="19"/>
  <c r="O127" i="19"/>
  <c r="Q127" i="19"/>
  <c r="V127" i="19"/>
  <c r="G128" i="19"/>
  <c r="M128" i="19" s="1"/>
  <c r="I128" i="19"/>
  <c r="K128" i="19"/>
  <c r="O128" i="19"/>
  <c r="Q128" i="19"/>
  <c r="V128" i="19"/>
  <c r="G130" i="19"/>
  <c r="M130" i="19" s="1"/>
  <c r="I130" i="19"/>
  <c r="K130" i="19"/>
  <c r="O130" i="19"/>
  <c r="Q130" i="19"/>
  <c r="V130" i="19"/>
  <c r="G132" i="19"/>
  <c r="I132" i="19"/>
  <c r="K132" i="19"/>
  <c r="M132" i="19"/>
  <c r="O132" i="19"/>
  <c r="Q132" i="19"/>
  <c r="V132" i="19"/>
  <c r="G134" i="19"/>
  <c r="M134" i="19" s="1"/>
  <c r="I134" i="19"/>
  <c r="K134" i="19"/>
  <c r="O134" i="19"/>
  <c r="Q134" i="19"/>
  <c r="V134" i="19"/>
  <c r="G139" i="19"/>
  <c r="I139" i="19"/>
  <c r="K139" i="19"/>
  <c r="M139" i="19"/>
  <c r="O139" i="19"/>
  <c r="Q139" i="19"/>
  <c r="V139" i="19"/>
  <c r="G141" i="19"/>
  <c r="I141" i="19"/>
  <c r="K141" i="19"/>
  <c r="M141" i="19"/>
  <c r="O141" i="19"/>
  <c r="Q141" i="19"/>
  <c r="V141" i="19"/>
  <c r="G143" i="19"/>
  <c r="M143" i="19" s="1"/>
  <c r="I143" i="19"/>
  <c r="I142" i="19" s="1"/>
  <c r="K143" i="19"/>
  <c r="O143" i="19"/>
  <c r="O142" i="19" s="1"/>
  <c r="Q143" i="19"/>
  <c r="Q142" i="19" s="1"/>
  <c r="V143" i="19"/>
  <c r="G144" i="19"/>
  <c r="I144" i="19"/>
  <c r="K144" i="19"/>
  <c r="K142" i="19" s="1"/>
  <c r="M144" i="19"/>
  <c r="O144" i="19"/>
  <c r="Q144" i="19"/>
  <c r="V144" i="19"/>
  <c r="V142" i="19" s="1"/>
  <c r="G145" i="19"/>
  <c r="I145" i="19"/>
  <c r="K145" i="19"/>
  <c r="M145" i="19"/>
  <c r="O145" i="19"/>
  <c r="Q145" i="19"/>
  <c r="V145" i="19"/>
  <c r="G146" i="19"/>
  <c r="I146" i="19"/>
  <c r="K146" i="19"/>
  <c r="M146" i="19"/>
  <c r="O146" i="19"/>
  <c r="Q146" i="19"/>
  <c r="V146" i="19"/>
  <c r="G147" i="19"/>
  <c r="M147" i="19" s="1"/>
  <c r="I147" i="19"/>
  <c r="K147" i="19"/>
  <c r="O147" i="19"/>
  <c r="Q147" i="19"/>
  <c r="V147" i="19"/>
  <c r="G148" i="19"/>
  <c r="M148" i="19" s="1"/>
  <c r="I148" i="19"/>
  <c r="K148" i="19"/>
  <c r="O148" i="19"/>
  <c r="Q148" i="19"/>
  <c r="V148" i="19"/>
  <c r="G149" i="19"/>
  <c r="M149" i="19" s="1"/>
  <c r="I149" i="19"/>
  <c r="K149" i="19"/>
  <c r="O149" i="19"/>
  <c r="Q149" i="19"/>
  <c r="V149" i="19"/>
  <c r="G150" i="19"/>
  <c r="I150" i="19"/>
  <c r="K150" i="19"/>
  <c r="M150" i="19"/>
  <c r="O150" i="19"/>
  <c r="Q150" i="19"/>
  <c r="V150" i="19"/>
  <c r="G151" i="19"/>
  <c r="M151" i="19" s="1"/>
  <c r="I151" i="19"/>
  <c r="K151" i="19"/>
  <c r="O151" i="19"/>
  <c r="Q151" i="19"/>
  <c r="V151" i="19"/>
  <c r="G152" i="19"/>
  <c r="I152" i="19"/>
  <c r="K152" i="19"/>
  <c r="M152" i="19"/>
  <c r="O152" i="19"/>
  <c r="Q152" i="19"/>
  <c r="V152" i="19"/>
  <c r="G153" i="19"/>
  <c r="I153" i="19"/>
  <c r="K153" i="19"/>
  <c r="M153" i="19"/>
  <c r="O153" i="19"/>
  <c r="Q153" i="19"/>
  <c r="V153" i="19"/>
  <c r="G154" i="19"/>
  <c r="G142" i="19" s="1"/>
  <c r="I154" i="19"/>
  <c r="K154" i="19"/>
  <c r="O154" i="19"/>
  <c r="Q154" i="19"/>
  <c r="V154" i="19"/>
  <c r="G155" i="19"/>
  <c r="M155" i="19" s="1"/>
  <c r="I155" i="19"/>
  <c r="K155" i="19"/>
  <c r="O155" i="19"/>
  <c r="Q155" i="19"/>
  <c r="V155" i="19"/>
  <c r="G156" i="19"/>
  <c r="I156" i="19"/>
  <c r="K156" i="19"/>
  <c r="M156" i="19"/>
  <c r="O156" i="19"/>
  <c r="Q156" i="19"/>
  <c r="V156" i="19"/>
  <c r="G157" i="19"/>
  <c r="I157" i="19"/>
  <c r="K157" i="19"/>
  <c r="M157" i="19"/>
  <c r="O157" i="19"/>
  <c r="Q157" i="19"/>
  <c r="V157" i="19"/>
  <c r="G158" i="19"/>
  <c r="I158" i="19"/>
  <c r="K158" i="19"/>
  <c r="M158" i="19"/>
  <c r="O158" i="19"/>
  <c r="Q158" i="19"/>
  <c r="V158" i="19"/>
  <c r="G159" i="19"/>
  <c r="M159" i="19" s="1"/>
  <c r="I159" i="19"/>
  <c r="K159" i="19"/>
  <c r="O159" i="19"/>
  <c r="Q159" i="19"/>
  <c r="V159" i="19"/>
  <c r="G160" i="19"/>
  <c r="M160" i="19" s="1"/>
  <c r="I160" i="19"/>
  <c r="K160" i="19"/>
  <c r="O160" i="19"/>
  <c r="Q160" i="19"/>
  <c r="V160" i="19"/>
  <c r="G161" i="19"/>
  <c r="M161" i="19" s="1"/>
  <c r="I161" i="19"/>
  <c r="K161" i="19"/>
  <c r="O161" i="19"/>
  <c r="Q161" i="19"/>
  <c r="V161" i="19"/>
  <c r="G162" i="19"/>
  <c r="I162" i="19"/>
  <c r="K162" i="19"/>
  <c r="M162" i="19"/>
  <c r="O162" i="19"/>
  <c r="Q162" i="19"/>
  <c r="V162" i="19"/>
  <c r="G163" i="19"/>
  <c r="M163" i="19" s="1"/>
  <c r="I163" i="19"/>
  <c r="K163" i="19"/>
  <c r="O163" i="19"/>
  <c r="Q163" i="19"/>
  <c r="V163" i="19"/>
  <c r="G164" i="19"/>
  <c r="I164" i="19"/>
  <c r="K164" i="19"/>
  <c r="M164" i="19"/>
  <c r="O164" i="19"/>
  <c r="Q164" i="19"/>
  <c r="V164" i="19"/>
  <c r="G165" i="19"/>
  <c r="I165" i="19"/>
  <c r="K165" i="19"/>
  <c r="M165" i="19"/>
  <c r="O165" i="19"/>
  <c r="Q165" i="19"/>
  <c r="V165" i="19"/>
  <c r="G166" i="19"/>
  <c r="M166" i="19" s="1"/>
  <c r="I166" i="19"/>
  <c r="K166" i="19"/>
  <c r="O166" i="19"/>
  <c r="Q166" i="19"/>
  <c r="V166" i="19"/>
  <c r="G167" i="19"/>
  <c r="M167" i="19" s="1"/>
  <c r="I167" i="19"/>
  <c r="K167" i="19"/>
  <c r="O167" i="19"/>
  <c r="Q167" i="19"/>
  <c r="V167" i="19"/>
  <c r="G168" i="19"/>
  <c r="I168" i="19"/>
  <c r="K168" i="19"/>
  <c r="M168" i="19"/>
  <c r="O168" i="19"/>
  <c r="Q168" i="19"/>
  <c r="V168" i="19"/>
  <c r="G169" i="19"/>
  <c r="I169" i="19"/>
  <c r="K169" i="19"/>
  <c r="M169" i="19"/>
  <c r="O169" i="19"/>
  <c r="Q169" i="19"/>
  <c r="V169" i="19"/>
  <c r="G170" i="19"/>
  <c r="I170" i="19"/>
  <c r="K170" i="19"/>
  <c r="M170" i="19"/>
  <c r="O170" i="19"/>
  <c r="Q170" i="19"/>
  <c r="V170" i="19"/>
  <c r="G171" i="19"/>
  <c r="M171" i="19" s="1"/>
  <c r="I171" i="19"/>
  <c r="K171" i="19"/>
  <c r="O171" i="19"/>
  <c r="Q171" i="19"/>
  <c r="V171" i="19"/>
  <c r="G172" i="19"/>
  <c r="M172" i="19" s="1"/>
  <c r="I172" i="19"/>
  <c r="K172" i="19"/>
  <c r="O172" i="19"/>
  <c r="Q172" i="19"/>
  <c r="V172" i="19"/>
  <c r="G173" i="19"/>
  <c r="M173" i="19" s="1"/>
  <c r="I173" i="19"/>
  <c r="K173" i="19"/>
  <c r="O173" i="19"/>
  <c r="Q173" i="19"/>
  <c r="V173" i="19"/>
  <c r="G174" i="19"/>
  <c r="I174" i="19"/>
  <c r="K174" i="19"/>
  <c r="M174" i="19"/>
  <c r="O174" i="19"/>
  <c r="Q174" i="19"/>
  <c r="V174" i="19"/>
  <c r="G175" i="19"/>
  <c r="M175" i="19" s="1"/>
  <c r="I175" i="19"/>
  <c r="K175" i="19"/>
  <c r="O175" i="19"/>
  <c r="Q175" i="19"/>
  <c r="V175" i="19"/>
  <c r="G176" i="19"/>
  <c r="I176" i="19"/>
  <c r="K176" i="19"/>
  <c r="M176" i="19"/>
  <c r="O176" i="19"/>
  <c r="Q176" i="19"/>
  <c r="V176" i="19"/>
  <c r="G177" i="19"/>
  <c r="I177" i="19"/>
  <c r="K177" i="19"/>
  <c r="M177" i="19"/>
  <c r="O177" i="19"/>
  <c r="Q177" i="19"/>
  <c r="V177" i="19"/>
  <c r="G178" i="19"/>
  <c r="M178" i="19" s="1"/>
  <c r="I178" i="19"/>
  <c r="K178" i="19"/>
  <c r="O178" i="19"/>
  <c r="Q178" i="19"/>
  <c r="V178" i="19"/>
  <c r="G179" i="19"/>
  <c r="M179" i="19" s="1"/>
  <c r="I179" i="19"/>
  <c r="K179" i="19"/>
  <c r="O179" i="19"/>
  <c r="Q179" i="19"/>
  <c r="V179" i="19"/>
  <c r="G180" i="19"/>
  <c r="I180" i="19"/>
  <c r="K180" i="19"/>
  <c r="M180" i="19"/>
  <c r="O180" i="19"/>
  <c r="Q180" i="19"/>
  <c r="V180" i="19"/>
  <c r="G181" i="19"/>
  <c r="I181" i="19"/>
  <c r="K181" i="19"/>
  <c r="M181" i="19"/>
  <c r="O181" i="19"/>
  <c r="Q181" i="19"/>
  <c r="V181" i="19"/>
  <c r="G183" i="19"/>
  <c r="I183" i="19"/>
  <c r="K183" i="19"/>
  <c r="M183" i="19"/>
  <c r="O183" i="19"/>
  <c r="Q183" i="19"/>
  <c r="V183" i="19"/>
  <c r="G184" i="19"/>
  <c r="M184" i="19" s="1"/>
  <c r="I184" i="19"/>
  <c r="K184" i="19"/>
  <c r="O184" i="19"/>
  <c r="Q184" i="19"/>
  <c r="V184" i="19"/>
  <c r="G185" i="19"/>
  <c r="M185" i="19" s="1"/>
  <c r="I185" i="19"/>
  <c r="K185" i="19"/>
  <c r="O185" i="19"/>
  <c r="Q185" i="19"/>
  <c r="V185" i="19"/>
  <c r="G187" i="19"/>
  <c r="M187" i="19" s="1"/>
  <c r="I187" i="19"/>
  <c r="K187" i="19"/>
  <c r="O187" i="19"/>
  <c r="Q187" i="19"/>
  <c r="V187" i="19"/>
  <c r="G189" i="19"/>
  <c r="I189" i="19"/>
  <c r="K189" i="19"/>
  <c r="M189" i="19"/>
  <c r="O189" i="19"/>
  <c r="Q189" i="19"/>
  <c r="V189" i="19"/>
  <c r="G190" i="19"/>
  <c r="M190" i="19" s="1"/>
  <c r="I190" i="19"/>
  <c r="K190" i="19"/>
  <c r="O190" i="19"/>
  <c r="Q190" i="19"/>
  <c r="V190" i="19"/>
  <c r="G196" i="19"/>
  <c r="G195" i="19" s="1"/>
  <c r="I196" i="19"/>
  <c r="K196" i="19"/>
  <c r="M196" i="19"/>
  <c r="O196" i="19"/>
  <c r="Q196" i="19"/>
  <c r="V196" i="19"/>
  <c r="V195" i="19" s="1"/>
  <c r="G197" i="19"/>
  <c r="M197" i="19" s="1"/>
  <c r="I197" i="19"/>
  <c r="K197" i="19"/>
  <c r="O197" i="19"/>
  <c r="O195" i="19" s="1"/>
  <c r="Q197" i="19"/>
  <c r="V197" i="19"/>
  <c r="G198" i="19"/>
  <c r="M198" i="19" s="1"/>
  <c r="I198" i="19"/>
  <c r="K198" i="19"/>
  <c r="O198" i="19"/>
  <c r="Q198" i="19"/>
  <c r="Q195" i="19" s="1"/>
  <c r="V198" i="19"/>
  <c r="G199" i="19"/>
  <c r="I199" i="19"/>
  <c r="K199" i="19"/>
  <c r="M199" i="19"/>
  <c r="O199" i="19"/>
  <c r="Q199" i="19"/>
  <c r="V199" i="19"/>
  <c r="G200" i="19"/>
  <c r="I200" i="19"/>
  <c r="K200" i="19"/>
  <c r="K195" i="19" s="1"/>
  <c r="M200" i="19"/>
  <c r="O200" i="19"/>
  <c r="Q200" i="19"/>
  <c r="V200" i="19"/>
  <c r="G201" i="19"/>
  <c r="I201" i="19"/>
  <c r="K201" i="19"/>
  <c r="M201" i="19"/>
  <c r="O201" i="19"/>
  <c r="Q201" i="19"/>
  <c r="V201" i="19"/>
  <c r="G204" i="19"/>
  <c r="M204" i="19" s="1"/>
  <c r="I204" i="19"/>
  <c r="I195" i="19" s="1"/>
  <c r="K204" i="19"/>
  <c r="O204" i="19"/>
  <c r="Q204" i="19"/>
  <c r="V204" i="19"/>
  <c r="G207" i="19"/>
  <c r="M207" i="19" s="1"/>
  <c r="I207" i="19"/>
  <c r="K207" i="19"/>
  <c r="O207" i="19"/>
  <c r="Q207" i="19"/>
  <c r="V207" i="19"/>
  <c r="G210" i="19"/>
  <c r="M210" i="19" s="1"/>
  <c r="I210" i="19"/>
  <c r="K210" i="19"/>
  <c r="O210" i="19"/>
  <c r="Q210" i="19"/>
  <c r="V210" i="19"/>
  <c r="G211" i="19"/>
  <c r="I211" i="19"/>
  <c r="K211" i="19"/>
  <c r="M211" i="19"/>
  <c r="O211" i="19"/>
  <c r="Q211" i="19"/>
  <c r="V211" i="19"/>
  <c r="G212" i="19"/>
  <c r="M212" i="19" s="1"/>
  <c r="I212" i="19"/>
  <c r="K212" i="19"/>
  <c r="O212" i="19"/>
  <c r="Q212" i="19"/>
  <c r="V212" i="19"/>
  <c r="G213" i="19"/>
  <c r="I213" i="19"/>
  <c r="K213" i="19"/>
  <c r="M213" i="19"/>
  <c r="O213" i="19"/>
  <c r="Q213" i="19"/>
  <c r="V213" i="19"/>
  <c r="G214" i="19"/>
  <c r="I214" i="19"/>
  <c r="K214" i="19"/>
  <c r="M214" i="19"/>
  <c r="O214" i="19"/>
  <c r="Q214" i="19"/>
  <c r="V214" i="19"/>
  <c r="G215" i="19"/>
  <c r="M215" i="19" s="1"/>
  <c r="I215" i="19"/>
  <c r="K215" i="19"/>
  <c r="O215" i="19"/>
  <c r="Q215" i="19"/>
  <c r="V215" i="19"/>
  <c r="G216" i="19"/>
  <c r="M216" i="19" s="1"/>
  <c r="I216" i="19"/>
  <c r="K216" i="19"/>
  <c r="O216" i="19"/>
  <c r="Q216" i="19"/>
  <c r="V216" i="19"/>
  <c r="G217" i="19"/>
  <c r="I217" i="19"/>
  <c r="K217" i="19"/>
  <c r="M217" i="19"/>
  <c r="O217" i="19"/>
  <c r="Q217" i="19"/>
  <c r="V217" i="19"/>
  <c r="G218" i="19"/>
  <c r="I218" i="19"/>
  <c r="K218" i="19"/>
  <c r="M218" i="19"/>
  <c r="O218" i="19"/>
  <c r="Q218" i="19"/>
  <c r="V218" i="19"/>
  <c r="G219" i="19"/>
  <c r="I219" i="19"/>
  <c r="K219" i="19"/>
  <c r="M219" i="19"/>
  <c r="O219" i="19"/>
  <c r="Q219" i="19"/>
  <c r="V219" i="19"/>
  <c r="G221" i="19"/>
  <c r="M221" i="19" s="1"/>
  <c r="I221" i="19"/>
  <c r="K221" i="19"/>
  <c r="O221" i="19"/>
  <c r="Q221" i="19"/>
  <c r="V221" i="19"/>
  <c r="G222" i="19"/>
  <c r="M222" i="19" s="1"/>
  <c r="I222" i="19"/>
  <c r="K222" i="19"/>
  <c r="O222" i="19"/>
  <c r="Q222" i="19"/>
  <c r="V222" i="19"/>
  <c r="G223" i="19"/>
  <c r="M223" i="19" s="1"/>
  <c r="I223" i="19"/>
  <c r="K223" i="19"/>
  <c r="O223" i="19"/>
  <c r="Q223" i="19"/>
  <c r="V223" i="19"/>
  <c r="G224" i="19"/>
  <c r="I224" i="19"/>
  <c r="K224" i="19"/>
  <c r="M224" i="19"/>
  <c r="O224" i="19"/>
  <c r="Q224" i="19"/>
  <c r="V224" i="19"/>
  <c r="G225" i="19"/>
  <c r="M225" i="19" s="1"/>
  <c r="I225" i="19"/>
  <c r="K225" i="19"/>
  <c r="O225" i="19"/>
  <c r="Q225" i="19"/>
  <c r="V225" i="19"/>
  <c r="G226" i="19"/>
  <c r="I226" i="19"/>
  <c r="K226" i="19"/>
  <c r="M226" i="19"/>
  <c r="O226" i="19"/>
  <c r="Q226" i="19"/>
  <c r="V226" i="19"/>
  <c r="G227" i="19"/>
  <c r="I227" i="19"/>
  <c r="K227" i="19"/>
  <c r="M227" i="19"/>
  <c r="O227" i="19"/>
  <c r="Q227" i="19"/>
  <c r="V227" i="19"/>
  <c r="G228" i="19"/>
  <c r="AF259" i="19" s="1"/>
  <c r="I228" i="19"/>
  <c r="K228" i="19"/>
  <c r="O228" i="19"/>
  <c r="Q228" i="19"/>
  <c r="V228" i="19"/>
  <c r="G229" i="19"/>
  <c r="M229" i="19" s="1"/>
  <c r="I229" i="19"/>
  <c r="K229" i="19"/>
  <c r="O229" i="19"/>
  <c r="Q229" i="19"/>
  <c r="V229" i="19"/>
  <c r="G231" i="19"/>
  <c r="I231" i="19"/>
  <c r="K231" i="19"/>
  <c r="M231" i="19"/>
  <c r="O231" i="19"/>
  <c r="Q231" i="19"/>
  <c r="V231" i="19"/>
  <c r="G233" i="19"/>
  <c r="I233" i="19"/>
  <c r="K233" i="19"/>
  <c r="M233" i="19"/>
  <c r="O233" i="19"/>
  <c r="Q233" i="19"/>
  <c r="V233" i="19"/>
  <c r="G236" i="19"/>
  <c r="I236" i="19"/>
  <c r="K236" i="19"/>
  <c r="M236" i="19"/>
  <c r="O236" i="19"/>
  <c r="Q236" i="19"/>
  <c r="V236" i="19"/>
  <c r="G239" i="19"/>
  <c r="M239" i="19" s="1"/>
  <c r="I239" i="19"/>
  <c r="K239" i="19"/>
  <c r="O239" i="19"/>
  <c r="Q239" i="19"/>
  <c r="V239" i="19"/>
  <c r="G240" i="19"/>
  <c r="M240" i="19" s="1"/>
  <c r="I240" i="19"/>
  <c r="K240" i="19"/>
  <c r="O240" i="19"/>
  <c r="Q240" i="19"/>
  <c r="V240" i="19"/>
  <c r="G243" i="19"/>
  <c r="G242" i="19" s="1"/>
  <c r="I243" i="19"/>
  <c r="I242" i="19" s="1"/>
  <c r="K243" i="19"/>
  <c r="M243" i="19"/>
  <c r="M242" i="19" s="1"/>
  <c r="O243" i="19"/>
  <c r="O242" i="19" s="1"/>
  <c r="Q243" i="19"/>
  <c r="V243" i="19"/>
  <c r="G244" i="19"/>
  <c r="M244" i="19" s="1"/>
  <c r="I244" i="19"/>
  <c r="K244" i="19"/>
  <c r="O244" i="19"/>
  <c r="Q244" i="19"/>
  <c r="Q242" i="19" s="1"/>
  <c r="V244" i="19"/>
  <c r="G246" i="19"/>
  <c r="I246" i="19"/>
  <c r="K246" i="19"/>
  <c r="K242" i="19" s="1"/>
  <c r="M246" i="19"/>
  <c r="O246" i="19"/>
  <c r="Q246" i="19"/>
  <c r="V246" i="19"/>
  <c r="G247" i="19"/>
  <c r="I247" i="19"/>
  <c r="K247" i="19"/>
  <c r="M247" i="19"/>
  <c r="O247" i="19"/>
  <c r="Q247" i="19"/>
  <c r="V247" i="19"/>
  <c r="V242" i="19" s="1"/>
  <c r="G248" i="19"/>
  <c r="G249" i="19"/>
  <c r="M249" i="19" s="1"/>
  <c r="M248" i="19" s="1"/>
  <c r="I249" i="19"/>
  <c r="I248" i="19" s="1"/>
  <c r="K249" i="19"/>
  <c r="K248" i="19" s="1"/>
  <c r="O249" i="19"/>
  <c r="O248" i="19" s="1"/>
  <c r="Q249" i="19"/>
  <c r="Q248" i="19" s="1"/>
  <c r="V249" i="19"/>
  <c r="G250" i="19"/>
  <c r="I250" i="19"/>
  <c r="K250" i="19"/>
  <c r="M250" i="19"/>
  <c r="O250" i="19"/>
  <c r="Q250" i="19"/>
  <c r="V250" i="19"/>
  <c r="V248" i="19" s="1"/>
  <c r="G251" i="19"/>
  <c r="I251" i="19"/>
  <c r="K251" i="19"/>
  <c r="M251" i="19"/>
  <c r="O251" i="19"/>
  <c r="Q251" i="19"/>
  <c r="V251" i="19"/>
  <c r="G253" i="19"/>
  <c r="M253" i="19" s="1"/>
  <c r="I253" i="19"/>
  <c r="I252" i="19" s="1"/>
  <c r="K253" i="19"/>
  <c r="O253" i="19"/>
  <c r="Q253" i="19"/>
  <c r="Q252" i="19" s="1"/>
  <c r="V253" i="19"/>
  <c r="V252" i="19" s="1"/>
  <c r="G254" i="19"/>
  <c r="M254" i="19" s="1"/>
  <c r="I254" i="19"/>
  <c r="K254" i="19"/>
  <c r="K252" i="19" s="1"/>
  <c r="O254" i="19"/>
  <c r="Q254" i="19"/>
  <c r="V254" i="19"/>
  <c r="G255" i="19"/>
  <c r="I255" i="19"/>
  <c r="K255" i="19"/>
  <c r="M255" i="19"/>
  <c r="O255" i="19"/>
  <c r="Q255" i="19"/>
  <c r="V255" i="19"/>
  <c r="G256" i="19"/>
  <c r="I256" i="19"/>
  <c r="K256" i="19"/>
  <c r="M256" i="19"/>
  <c r="O256" i="19"/>
  <c r="O252" i="19" s="1"/>
  <c r="Q256" i="19"/>
  <c r="V256" i="19"/>
  <c r="G257" i="19"/>
  <c r="M257" i="19" s="1"/>
  <c r="I257" i="19"/>
  <c r="K257" i="19"/>
  <c r="O257" i="19"/>
  <c r="Q257" i="19"/>
  <c r="V257" i="19"/>
  <c r="AE259" i="19"/>
  <c r="G87" i="18"/>
  <c r="BA57" i="18"/>
  <c r="BA32" i="18"/>
  <c r="BA19" i="18"/>
  <c r="G9" i="18"/>
  <c r="M9" i="18" s="1"/>
  <c r="I9" i="18"/>
  <c r="I8" i="18" s="1"/>
  <c r="K9" i="18"/>
  <c r="K8" i="18" s="1"/>
  <c r="O9" i="18"/>
  <c r="O8" i="18" s="1"/>
  <c r="Q9" i="18"/>
  <c r="Q8" i="18" s="1"/>
  <c r="V9" i="18"/>
  <c r="G10" i="18"/>
  <c r="I10" i="18"/>
  <c r="K10" i="18"/>
  <c r="M10" i="18"/>
  <c r="O10" i="18"/>
  <c r="Q10" i="18"/>
  <c r="V10" i="18"/>
  <c r="G11" i="18"/>
  <c r="I11" i="18"/>
  <c r="K11" i="18"/>
  <c r="M11" i="18"/>
  <c r="O11" i="18"/>
  <c r="Q11" i="18"/>
  <c r="V11" i="18"/>
  <c r="V8" i="18" s="1"/>
  <c r="G12" i="18"/>
  <c r="M12" i="18" s="1"/>
  <c r="I12" i="18"/>
  <c r="K12" i="18"/>
  <c r="O12" i="18"/>
  <c r="Q12" i="18"/>
  <c r="V12" i="18"/>
  <c r="G13" i="18"/>
  <c r="M13" i="18" s="1"/>
  <c r="I13" i="18"/>
  <c r="K13" i="18"/>
  <c r="O13" i="18"/>
  <c r="Q13" i="18"/>
  <c r="V13" i="18"/>
  <c r="G14" i="18"/>
  <c r="M14" i="18" s="1"/>
  <c r="I14" i="18"/>
  <c r="K14" i="18"/>
  <c r="O14" i="18"/>
  <c r="Q14" i="18"/>
  <c r="V14" i="18"/>
  <c r="G15" i="18"/>
  <c r="I15" i="18"/>
  <c r="K15" i="18"/>
  <c r="M15" i="18"/>
  <c r="O15" i="18"/>
  <c r="Q15" i="18"/>
  <c r="V15" i="18"/>
  <c r="G16" i="18"/>
  <c r="I16" i="18"/>
  <c r="K16" i="18"/>
  <c r="M16" i="18"/>
  <c r="O16" i="18"/>
  <c r="Q16" i="18"/>
  <c r="V16" i="18"/>
  <c r="G17" i="18"/>
  <c r="I17" i="18"/>
  <c r="K17" i="18"/>
  <c r="M17" i="18"/>
  <c r="O17" i="18"/>
  <c r="Q17" i="18"/>
  <c r="V17" i="18"/>
  <c r="G18" i="18"/>
  <c r="I18" i="18"/>
  <c r="K18" i="18"/>
  <c r="M18" i="18"/>
  <c r="O18" i="18"/>
  <c r="Q18" i="18"/>
  <c r="V18" i="18"/>
  <c r="G20" i="18"/>
  <c r="M20" i="18" s="1"/>
  <c r="I20" i="18"/>
  <c r="K20" i="18"/>
  <c r="O20" i="18"/>
  <c r="Q20" i="18"/>
  <c r="V20" i="18"/>
  <c r="G21" i="18"/>
  <c r="G8" i="18" s="1"/>
  <c r="I21" i="18"/>
  <c r="K21" i="18"/>
  <c r="O21" i="18"/>
  <c r="Q21" i="18"/>
  <c r="V21" i="18"/>
  <c r="G22" i="18"/>
  <c r="M22" i="18" s="1"/>
  <c r="I22" i="18"/>
  <c r="K22" i="18"/>
  <c r="O22" i="18"/>
  <c r="Q22" i="18"/>
  <c r="V22" i="18"/>
  <c r="G23" i="18"/>
  <c r="I23" i="18"/>
  <c r="K23" i="18"/>
  <c r="M23" i="18"/>
  <c r="O23" i="18"/>
  <c r="Q23" i="18"/>
  <c r="V23" i="18"/>
  <c r="G24" i="18"/>
  <c r="I24" i="18"/>
  <c r="K24" i="18"/>
  <c r="M24" i="18"/>
  <c r="O24" i="18"/>
  <c r="Q24" i="18"/>
  <c r="V24" i="18"/>
  <c r="G25" i="18"/>
  <c r="M25" i="18" s="1"/>
  <c r="I25" i="18"/>
  <c r="K25" i="18"/>
  <c r="O25" i="18"/>
  <c r="Q25" i="18"/>
  <c r="V25" i="18"/>
  <c r="G26" i="18"/>
  <c r="M26" i="18" s="1"/>
  <c r="I26" i="18"/>
  <c r="K26" i="18"/>
  <c r="O26" i="18"/>
  <c r="Q26" i="18"/>
  <c r="V26" i="18"/>
  <c r="G28" i="18"/>
  <c r="M28" i="18" s="1"/>
  <c r="I28" i="18"/>
  <c r="K28" i="18"/>
  <c r="O28" i="18"/>
  <c r="Q28" i="18"/>
  <c r="V28" i="18"/>
  <c r="G30" i="18"/>
  <c r="I30" i="18"/>
  <c r="K30" i="18"/>
  <c r="M30" i="18"/>
  <c r="O30" i="18"/>
  <c r="Q30" i="18"/>
  <c r="V30" i="18"/>
  <c r="G31" i="18"/>
  <c r="I31" i="18"/>
  <c r="K31" i="18"/>
  <c r="M31" i="18"/>
  <c r="O31" i="18"/>
  <c r="Q31" i="18"/>
  <c r="V31" i="18"/>
  <c r="G36" i="18"/>
  <c r="I36" i="18"/>
  <c r="K36" i="18"/>
  <c r="M36" i="18"/>
  <c r="O36" i="18"/>
  <c r="Q36" i="18"/>
  <c r="V36" i="18"/>
  <c r="G46" i="18"/>
  <c r="I46" i="18"/>
  <c r="K46" i="18"/>
  <c r="M46" i="18"/>
  <c r="O46" i="18"/>
  <c r="Q46" i="18"/>
  <c r="V46" i="18"/>
  <c r="G47" i="18"/>
  <c r="M47" i="18" s="1"/>
  <c r="I47" i="18"/>
  <c r="K47" i="18"/>
  <c r="O47" i="18"/>
  <c r="Q47" i="18"/>
  <c r="V47" i="18"/>
  <c r="G48" i="18"/>
  <c r="M48" i="18" s="1"/>
  <c r="I48" i="18"/>
  <c r="K48" i="18"/>
  <c r="O48" i="18"/>
  <c r="Q48" i="18"/>
  <c r="V48" i="18"/>
  <c r="G50" i="18"/>
  <c r="I50" i="18"/>
  <c r="I49" i="18" s="1"/>
  <c r="K50" i="18"/>
  <c r="K49" i="18" s="1"/>
  <c r="M50" i="18"/>
  <c r="O50" i="18"/>
  <c r="Q50" i="18"/>
  <c r="V50" i="18"/>
  <c r="G51" i="18"/>
  <c r="I51" i="18"/>
  <c r="K51" i="18"/>
  <c r="M51" i="18"/>
  <c r="O51" i="18"/>
  <c r="Q51" i="18"/>
  <c r="V51" i="18"/>
  <c r="V49" i="18" s="1"/>
  <c r="G52" i="18"/>
  <c r="I52" i="18"/>
  <c r="K52" i="18"/>
  <c r="M52" i="18"/>
  <c r="O52" i="18"/>
  <c r="Q52" i="18"/>
  <c r="V52" i="18"/>
  <c r="G53" i="18"/>
  <c r="M53" i="18" s="1"/>
  <c r="I53" i="18"/>
  <c r="K53" i="18"/>
  <c r="O53" i="18"/>
  <c r="Q53" i="18"/>
  <c r="V53" i="18"/>
  <c r="G54" i="18"/>
  <c r="M54" i="18" s="1"/>
  <c r="I54" i="18"/>
  <c r="K54" i="18"/>
  <c r="O54" i="18"/>
  <c r="Q54" i="18"/>
  <c r="V54" i="18"/>
  <c r="G55" i="18"/>
  <c r="I55" i="18"/>
  <c r="K55" i="18"/>
  <c r="M55" i="18"/>
  <c r="O55" i="18"/>
  <c r="Q55" i="18"/>
  <c r="V55" i="18"/>
  <c r="G56" i="18"/>
  <c r="I56" i="18"/>
  <c r="K56" i="18"/>
  <c r="M56" i="18"/>
  <c r="O56" i="18"/>
  <c r="O49" i="18" s="1"/>
  <c r="Q56" i="18"/>
  <c r="V56" i="18"/>
  <c r="G58" i="18"/>
  <c r="I58" i="18"/>
  <c r="K58" i="18"/>
  <c r="M58" i="18"/>
  <c r="O58" i="18"/>
  <c r="Q58" i="18"/>
  <c r="V58" i="18"/>
  <c r="G59" i="18"/>
  <c r="I59" i="18"/>
  <c r="K59" i="18"/>
  <c r="M59" i="18"/>
  <c r="O59" i="18"/>
  <c r="Q59" i="18"/>
  <c r="V59" i="18"/>
  <c r="G60" i="18"/>
  <c r="M60" i="18" s="1"/>
  <c r="I60" i="18"/>
  <c r="K60" i="18"/>
  <c r="O60" i="18"/>
  <c r="Q60" i="18"/>
  <c r="V60" i="18"/>
  <c r="G61" i="18"/>
  <c r="M61" i="18" s="1"/>
  <c r="I61" i="18"/>
  <c r="K61" i="18"/>
  <c r="O61" i="18"/>
  <c r="Q61" i="18"/>
  <c r="V61" i="18"/>
  <c r="G62" i="18"/>
  <c r="M62" i="18" s="1"/>
  <c r="I62" i="18"/>
  <c r="K62" i="18"/>
  <c r="O62" i="18"/>
  <c r="Q62" i="18"/>
  <c r="Q49" i="18" s="1"/>
  <c r="V62" i="18"/>
  <c r="G63" i="18"/>
  <c r="I63" i="18"/>
  <c r="K63" i="18"/>
  <c r="M63" i="18"/>
  <c r="O63" i="18"/>
  <c r="Q63" i="18"/>
  <c r="V63" i="18"/>
  <c r="G64" i="18"/>
  <c r="I64" i="18"/>
  <c r="K64" i="18"/>
  <c r="M64" i="18"/>
  <c r="O64" i="18"/>
  <c r="Q64" i="18"/>
  <c r="V64" i="18"/>
  <c r="G66" i="18"/>
  <c r="I66" i="18"/>
  <c r="K66" i="18"/>
  <c r="M66" i="18"/>
  <c r="O66" i="18"/>
  <c r="Q66" i="18"/>
  <c r="V66" i="18"/>
  <c r="G68" i="18"/>
  <c r="M68" i="18" s="1"/>
  <c r="I68" i="18"/>
  <c r="K68" i="18"/>
  <c r="O68" i="18"/>
  <c r="Q68" i="18"/>
  <c r="V68" i="18"/>
  <c r="G78" i="18"/>
  <c r="M78" i="18" s="1"/>
  <c r="I78" i="18"/>
  <c r="K78" i="18"/>
  <c r="O78" i="18"/>
  <c r="Q78" i="18"/>
  <c r="V78" i="18"/>
  <c r="G79" i="18"/>
  <c r="I79" i="18"/>
  <c r="K79" i="18"/>
  <c r="M79" i="18"/>
  <c r="O79" i="18"/>
  <c r="Q79" i="18"/>
  <c r="V79" i="18"/>
  <c r="G80" i="18"/>
  <c r="I80" i="18"/>
  <c r="K80" i="18"/>
  <c r="M80" i="18"/>
  <c r="O80" i="18"/>
  <c r="Q80" i="18"/>
  <c r="V80" i="18"/>
  <c r="G84" i="18"/>
  <c r="M84" i="18"/>
  <c r="O84" i="18"/>
  <c r="G85" i="18"/>
  <c r="I85" i="18"/>
  <c r="I84" i="18" s="1"/>
  <c r="K85" i="18"/>
  <c r="K84" i="18" s="1"/>
  <c r="M85" i="18"/>
  <c r="O85" i="18"/>
  <c r="Q85" i="18"/>
  <c r="Q84" i="18" s="1"/>
  <c r="V85" i="18"/>
  <c r="V84" i="18" s="1"/>
  <c r="AE87" i="18"/>
  <c r="G207" i="17"/>
  <c r="BA190" i="17"/>
  <c r="BA189" i="17"/>
  <c r="BA168" i="17"/>
  <c r="BA166" i="17"/>
  <c r="BA159" i="17"/>
  <c r="BA70" i="17"/>
  <c r="BA69" i="17"/>
  <c r="BA65" i="17"/>
  <c r="G9" i="17"/>
  <c r="I9" i="17"/>
  <c r="K9" i="17"/>
  <c r="M9" i="17"/>
  <c r="O9" i="17"/>
  <c r="O8" i="17" s="1"/>
  <c r="Q9" i="17"/>
  <c r="Q8" i="17" s="1"/>
  <c r="V9" i="17"/>
  <c r="V8" i="17" s="1"/>
  <c r="G10" i="17"/>
  <c r="M10" i="17" s="1"/>
  <c r="I10" i="17"/>
  <c r="I8" i="17" s="1"/>
  <c r="K10" i="17"/>
  <c r="O10" i="17"/>
  <c r="Q10" i="17"/>
  <c r="V10" i="17"/>
  <c r="G11" i="17"/>
  <c r="I11" i="17"/>
  <c r="K11" i="17"/>
  <c r="M11" i="17"/>
  <c r="O11" i="17"/>
  <c r="Q11" i="17"/>
  <c r="V11" i="17"/>
  <c r="G12" i="17"/>
  <c r="I12" i="17"/>
  <c r="K12" i="17"/>
  <c r="M12" i="17"/>
  <c r="O12" i="17"/>
  <c r="Q12" i="17"/>
  <c r="V12" i="17"/>
  <c r="G13" i="17"/>
  <c r="I13" i="17"/>
  <c r="K13" i="17"/>
  <c r="M13" i="17"/>
  <c r="O13" i="17"/>
  <c r="Q13" i="17"/>
  <c r="V13" i="17"/>
  <c r="G14" i="17"/>
  <c r="I14" i="17"/>
  <c r="K14" i="17"/>
  <c r="M14" i="17"/>
  <c r="O14" i="17"/>
  <c r="Q14" i="17"/>
  <c r="V14" i="17"/>
  <c r="G15" i="17"/>
  <c r="M15" i="17" s="1"/>
  <c r="I15" i="17"/>
  <c r="K15" i="17"/>
  <c r="K8" i="17" s="1"/>
  <c r="O15" i="17"/>
  <c r="Q15" i="17"/>
  <c r="V15" i="17"/>
  <c r="G16" i="17"/>
  <c r="M16" i="17" s="1"/>
  <c r="I16" i="17"/>
  <c r="K16" i="17"/>
  <c r="O16" i="17"/>
  <c r="Q16" i="17"/>
  <c r="V16" i="17"/>
  <c r="G17" i="17"/>
  <c r="M17" i="17" s="1"/>
  <c r="I17" i="17"/>
  <c r="K17" i="17"/>
  <c r="O17" i="17"/>
  <c r="Q17" i="17"/>
  <c r="V17" i="17"/>
  <c r="G18" i="17"/>
  <c r="M18" i="17" s="1"/>
  <c r="I18" i="17"/>
  <c r="K18" i="17"/>
  <c r="O18" i="17"/>
  <c r="Q18" i="17"/>
  <c r="V18" i="17"/>
  <c r="G20" i="17"/>
  <c r="I20" i="17"/>
  <c r="K20" i="17"/>
  <c r="M20" i="17"/>
  <c r="O20" i="17"/>
  <c r="Q20" i="17"/>
  <c r="V20" i="17"/>
  <c r="G21" i="17"/>
  <c r="I21" i="17"/>
  <c r="K21" i="17"/>
  <c r="M21" i="17"/>
  <c r="O21" i="17"/>
  <c r="Q21" i="17"/>
  <c r="V21" i="17"/>
  <c r="G22" i="17"/>
  <c r="I22" i="17"/>
  <c r="K22" i="17"/>
  <c r="M22" i="17"/>
  <c r="O22" i="17"/>
  <c r="Q22" i="17"/>
  <c r="V22" i="17"/>
  <c r="G23" i="17"/>
  <c r="M23" i="17" s="1"/>
  <c r="I23" i="17"/>
  <c r="K23" i="17"/>
  <c r="O23" i="17"/>
  <c r="Q23" i="17"/>
  <c r="V23" i="17"/>
  <c r="G24" i="17"/>
  <c r="I24" i="17"/>
  <c r="K24" i="17"/>
  <c r="M24" i="17"/>
  <c r="O24" i="17"/>
  <c r="Q24" i="17"/>
  <c r="V24" i="17"/>
  <c r="G25" i="17"/>
  <c r="I25" i="17"/>
  <c r="K25" i="17"/>
  <c r="M25" i="17"/>
  <c r="O25" i="17"/>
  <c r="Q25" i="17"/>
  <c r="V25" i="17"/>
  <c r="G26" i="17"/>
  <c r="I26" i="17"/>
  <c r="K26" i="17"/>
  <c r="M26" i="17"/>
  <c r="O26" i="17"/>
  <c r="Q26" i="17"/>
  <c r="V26" i="17"/>
  <c r="G27" i="17"/>
  <c r="I27" i="17"/>
  <c r="K27" i="17"/>
  <c r="M27" i="17"/>
  <c r="O27" i="17"/>
  <c r="Q27" i="17"/>
  <c r="V27" i="17"/>
  <c r="G28" i="17"/>
  <c r="M28" i="17" s="1"/>
  <c r="I28" i="17"/>
  <c r="K28" i="17"/>
  <c r="O28" i="17"/>
  <c r="Q28" i="17"/>
  <c r="V28" i="17"/>
  <c r="G29" i="17"/>
  <c r="M29" i="17" s="1"/>
  <c r="I29" i="17"/>
  <c r="K29" i="17"/>
  <c r="O29" i="17"/>
  <c r="Q29" i="17"/>
  <c r="V29" i="17"/>
  <c r="G30" i="17"/>
  <c r="M30" i="17" s="1"/>
  <c r="I30" i="17"/>
  <c r="K30" i="17"/>
  <c r="O30" i="17"/>
  <c r="Q30" i="17"/>
  <c r="V30" i="17"/>
  <c r="G31" i="17"/>
  <c r="M31" i="17" s="1"/>
  <c r="I31" i="17"/>
  <c r="K31" i="17"/>
  <c r="O31" i="17"/>
  <c r="Q31" i="17"/>
  <c r="V31" i="17"/>
  <c r="G32" i="17"/>
  <c r="I32" i="17"/>
  <c r="K32" i="17"/>
  <c r="M32" i="17"/>
  <c r="O32" i="17"/>
  <c r="Q32" i="17"/>
  <c r="V32" i="17"/>
  <c r="G33" i="17"/>
  <c r="I33" i="17"/>
  <c r="K33" i="17"/>
  <c r="M33" i="17"/>
  <c r="O33" i="17"/>
  <c r="Q33" i="17"/>
  <c r="V33" i="17"/>
  <c r="G34" i="17"/>
  <c r="I34" i="17"/>
  <c r="K34" i="17"/>
  <c r="M34" i="17"/>
  <c r="O34" i="17"/>
  <c r="Q34" i="17"/>
  <c r="V34" i="17"/>
  <c r="G35" i="17"/>
  <c r="M35" i="17" s="1"/>
  <c r="I35" i="17"/>
  <c r="K35" i="17"/>
  <c r="O35" i="17"/>
  <c r="Q35" i="17"/>
  <c r="V35" i="17"/>
  <c r="G36" i="17"/>
  <c r="I36" i="17"/>
  <c r="K36" i="17"/>
  <c r="M36" i="17"/>
  <c r="O36" i="17"/>
  <c r="Q36" i="17"/>
  <c r="V36" i="17"/>
  <c r="G37" i="17"/>
  <c r="I37" i="17"/>
  <c r="K37" i="17"/>
  <c r="M37" i="17"/>
  <c r="O37" i="17"/>
  <c r="Q37" i="17"/>
  <c r="V37" i="17"/>
  <c r="G38" i="17"/>
  <c r="I38" i="17"/>
  <c r="K38" i="17"/>
  <c r="M38" i="17"/>
  <c r="O38" i="17"/>
  <c r="Q38" i="17"/>
  <c r="V38" i="17"/>
  <c r="G39" i="17"/>
  <c r="I39" i="17"/>
  <c r="K39" i="17"/>
  <c r="M39" i="17"/>
  <c r="O39" i="17"/>
  <c r="Q39" i="17"/>
  <c r="V39" i="17"/>
  <c r="G40" i="17"/>
  <c r="M40" i="17" s="1"/>
  <c r="I40" i="17"/>
  <c r="K40" i="17"/>
  <c r="O40" i="17"/>
  <c r="Q40" i="17"/>
  <c r="V40" i="17"/>
  <c r="G41" i="17"/>
  <c r="M41" i="17" s="1"/>
  <c r="I41" i="17"/>
  <c r="K41" i="17"/>
  <c r="O41" i="17"/>
  <c r="Q41" i="17"/>
  <c r="V41" i="17"/>
  <c r="G42" i="17"/>
  <c r="M42" i="17" s="1"/>
  <c r="I42" i="17"/>
  <c r="K42" i="17"/>
  <c r="O42" i="17"/>
  <c r="Q42" i="17"/>
  <c r="V42" i="17"/>
  <c r="G43" i="17"/>
  <c r="M43" i="17" s="1"/>
  <c r="I43" i="17"/>
  <c r="K43" i="17"/>
  <c r="O43" i="17"/>
  <c r="Q43" i="17"/>
  <c r="V43" i="17"/>
  <c r="G44" i="17"/>
  <c r="I44" i="17"/>
  <c r="K44" i="17"/>
  <c r="M44" i="17"/>
  <c r="O44" i="17"/>
  <c r="Q44" i="17"/>
  <c r="V44" i="17"/>
  <c r="G45" i="17"/>
  <c r="I45" i="17"/>
  <c r="K45" i="17"/>
  <c r="M45" i="17"/>
  <c r="O45" i="17"/>
  <c r="Q45" i="17"/>
  <c r="V45" i="17"/>
  <c r="G46" i="17"/>
  <c r="I46" i="17"/>
  <c r="K46" i="17"/>
  <c r="M46" i="17"/>
  <c r="O46" i="17"/>
  <c r="Q46" i="17"/>
  <c r="V46" i="17"/>
  <c r="G47" i="17"/>
  <c r="M47" i="17" s="1"/>
  <c r="I47" i="17"/>
  <c r="K47" i="17"/>
  <c r="O47" i="17"/>
  <c r="Q47" i="17"/>
  <c r="V47" i="17"/>
  <c r="G48" i="17"/>
  <c r="I48" i="17"/>
  <c r="K48" i="17"/>
  <c r="M48" i="17"/>
  <c r="O48" i="17"/>
  <c r="Q48" i="17"/>
  <c r="V48" i="17"/>
  <c r="G49" i="17"/>
  <c r="I49" i="17"/>
  <c r="K49" i="17"/>
  <c r="M49" i="17"/>
  <c r="O49" i="17"/>
  <c r="Q49" i="17"/>
  <c r="V49" i="17"/>
  <c r="G50" i="17"/>
  <c r="I50" i="17"/>
  <c r="K50" i="17"/>
  <c r="M50" i="17"/>
  <c r="O50" i="17"/>
  <c r="Q50" i="17"/>
  <c r="V50" i="17"/>
  <c r="G51" i="17"/>
  <c r="I51" i="17"/>
  <c r="K51" i="17"/>
  <c r="M51" i="17"/>
  <c r="O51" i="17"/>
  <c r="Q51" i="17"/>
  <c r="V51" i="17"/>
  <c r="G53" i="17"/>
  <c r="M53" i="17" s="1"/>
  <c r="I53" i="17"/>
  <c r="K53" i="17"/>
  <c r="O53" i="17"/>
  <c r="Q53" i="17"/>
  <c r="V53" i="17"/>
  <c r="G55" i="17"/>
  <c r="M55" i="17" s="1"/>
  <c r="I55" i="17"/>
  <c r="K55" i="17"/>
  <c r="O55" i="17"/>
  <c r="Q55" i="17"/>
  <c r="V55" i="17"/>
  <c r="G56" i="17"/>
  <c r="M56" i="17" s="1"/>
  <c r="I56" i="17"/>
  <c r="K56" i="17"/>
  <c r="O56" i="17"/>
  <c r="Q56" i="17"/>
  <c r="V56" i="17"/>
  <c r="G57" i="17"/>
  <c r="M57" i="17" s="1"/>
  <c r="I57" i="17"/>
  <c r="K57" i="17"/>
  <c r="O57" i="17"/>
  <c r="Q57" i="17"/>
  <c r="V57" i="17"/>
  <c r="G58" i="17"/>
  <c r="I58" i="17"/>
  <c r="K58" i="17"/>
  <c r="M58" i="17"/>
  <c r="O58" i="17"/>
  <c r="Q58" i="17"/>
  <c r="V58" i="17"/>
  <c r="G60" i="17"/>
  <c r="I60" i="17"/>
  <c r="K60" i="17"/>
  <c r="M60" i="17"/>
  <c r="O60" i="17"/>
  <c r="Q60" i="17"/>
  <c r="V60" i="17"/>
  <c r="G61" i="17"/>
  <c r="I61" i="17"/>
  <c r="K61" i="17"/>
  <c r="M61" i="17"/>
  <c r="O61" i="17"/>
  <c r="Q61" i="17"/>
  <c r="V61" i="17"/>
  <c r="G62" i="17"/>
  <c r="M62" i="17" s="1"/>
  <c r="I62" i="17"/>
  <c r="K62" i="17"/>
  <c r="O62" i="17"/>
  <c r="Q62" i="17"/>
  <c r="V62" i="17"/>
  <c r="G64" i="17"/>
  <c r="I64" i="17"/>
  <c r="K64" i="17"/>
  <c r="M64" i="17"/>
  <c r="O64" i="17"/>
  <c r="Q64" i="17"/>
  <c r="V64" i="17"/>
  <c r="G66" i="17"/>
  <c r="I66" i="17"/>
  <c r="K66" i="17"/>
  <c r="M66" i="17"/>
  <c r="O66" i="17"/>
  <c r="Q66" i="17"/>
  <c r="V66" i="17"/>
  <c r="G67" i="17"/>
  <c r="I67" i="17"/>
  <c r="K67" i="17"/>
  <c r="M67" i="17"/>
  <c r="O67" i="17"/>
  <c r="Q67" i="17"/>
  <c r="V67" i="17"/>
  <c r="G68" i="17"/>
  <c r="I68" i="17"/>
  <c r="K68" i="17"/>
  <c r="M68" i="17"/>
  <c r="O68" i="17"/>
  <c r="Q68" i="17"/>
  <c r="V68" i="17"/>
  <c r="G71" i="17"/>
  <c r="I71" i="17"/>
  <c r="K71" i="17"/>
  <c r="M71" i="17"/>
  <c r="O71" i="17"/>
  <c r="Q71" i="17"/>
  <c r="V71" i="17"/>
  <c r="G73" i="17"/>
  <c r="M73" i="17" s="1"/>
  <c r="I73" i="17"/>
  <c r="K73" i="17"/>
  <c r="O73" i="17"/>
  <c r="Q73" i="17"/>
  <c r="V73" i="17"/>
  <c r="G74" i="17"/>
  <c r="M74" i="17" s="1"/>
  <c r="I74" i="17"/>
  <c r="K74" i="17"/>
  <c r="O74" i="17"/>
  <c r="Q74" i="17"/>
  <c r="V74" i="17"/>
  <c r="G75" i="17"/>
  <c r="M75" i="17" s="1"/>
  <c r="I75" i="17"/>
  <c r="K75" i="17"/>
  <c r="O75" i="17"/>
  <c r="Q75" i="17"/>
  <c r="V75" i="17"/>
  <c r="G76" i="17"/>
  <c r="I76" i="17"/>
  <c r="K76" i="17"/>
  <c r="M76" i="17"/>
  <c r="O76" i="17"/>
  <c r="Q76" i="17"/>
  <c r="V76" i="17"/>
  <c r="G77" i="17"/>
  <c r="I77" i="17"/>
  <c r="K77" i="17"/>
  <c r="M77" i="17"/>
  <c r="O77" i="17"/>
  <c r="Q77" i="17"/>
  <c r="V77" i="17"/>
  <c r="G78" i="17"/>
  <c r="I78" i="17"/>
  <c r="K78" i="17"/>
  <c r="M78" i="17"/>
  <c r="O78" i="17"/>
  <c r="Q78" i="17"/>
  <c r="V78" i="17"/>
  <c r="G79" i="17"/>
  <c r="M79" i="17" s="1"/>
  <c r="I79" i="17"/>
  <c r="K79" i="17"/>
  <c r="O79" i="17"/>
  <c r="Q79" i="17"/>
  <c r="V79" i="17"/>
  <c r="G81" i="17"/>
  <c r="I81" i="17"/>
  <c r="K81" i="17"/>
  <c r="M81" i="17"/>
  <c r="O81" i="17"/>
  <c r="Q81" i="17"/>
  <c r="V81" i="17"/>
  <c r="G83" i="17"/>
  <c r="I83" i="17"/>
  <c r="K83" i="17"/>
  <c r="M83" i="17"/>
  <c r="O83" i="17"/>
  <c r="Q83" i="17"/>
  <c r="V83" i="17"/>
  <c r="G85" i="17"/>
  <c r="I85" i="17"/>
  <c r="K85" i="17"/>
  <c r="M85" i="17"/>
  <c r="O85" i="17"/>
  <c r="Q85" i="17"/>
  <c r="V85" i="17"/>
  <c r="G87" i="17"/>
  <c r="I87" i="17"/>
  <c r="K87" i="17"/>
  <c r="M87" i="17"/>
  <c r="O87" i="17"/>
  <c r="Q87" i="17"/>
  <c r="V87" i="17"/>
  <c r="G88" i="17"/>
  <c r="I88" i="17"/>
  <c r="K88" i="17"/>
  <c r="M88" i="17"/>
  <c r="O88" i="17"/>
  <c r="Q88" i="17"/>
  <c r="V88" i="17"/>
  <c r="G89" i="17"/>
  <c r="M89" i="17" s="1"/>
  <c r="I89" i="17"/>
  <c r="K89" i="17"/>
  <c r="O89" i="17"/>
  <c r="Q89" i="17"/>
  <c r="V89" i="17"/>
  <c r="G90" i="17"/>
  <c r="M90" i="17" s="1"/>
  <c r="I90" i="17"/>
  <c r="K90" i="17"/>
  <c r="O90" i="17"/>
  <c r="Q90" i="17"/>
  <c r="V90" i="17"/>
  <c r="G92" i="17"/>
  <c r="M92" i="17" s="1"/>
  <c r="I92" i="17"/>
  <c r="K92" i="17"/>
  <c r="O92" i="17"/>
  <c r="Q92" i="17"/>
  <c r="V92" i="17"/>
  <c r="G94" i="17"/>
  <c r="I94" i="17"/>
  <c r="K94" i="17"/>
  <c r="M94" i="17"/>
  <c r="O94" i="17"/>
  <c r="Q94" i="17"/>
  <c r="V94" i="17"/>
  <c r="G95" i="17"/>
  <c r="I95" i="17"/>
  <c r="K95" i="17"/>
  <c r="M95" i="17"/>
  <c r="O95" i="17"/>
  <c r="Q95" i="17"/>
  <c r="V95" i="17"/>
  <c r="G96" i="17"/>
  <c r="I96" i="17"/>
  <c r="K96" i="17"/>
  <c r="M96" i="17"/>
  <c r="O96" i="17"/>
  <c r="Q96" i="17"/>
  <c r="V96" i="17"/>
  <c r="G97" i="17"/>
  <c r="M97" i="17" s="1"/>
  <c r="I97" i="17"/>
  <c r="K97" i="17"/>
  <c r="O97" i="17"/>
  <c r="Q97" i="17"/>
  <c r="V97" i="17"/>
  <c r="G98" i="17"/>
  <c r="M98" i="17" s="1"/>
  <c r="I98" i="17"/>
  <c r="K98" i="17"/>
  <c r="O98" i="17"/>
  <c r="Q98" i="17"/>
  <c r="V98" i="17"/>
  <c r="G99" i="17"/>
  <c r="I99" i="17"/>
  <c r="K99" i="17"/>
  <c r="M99" i="17"/>
  <c r="O99" i="17"/>
  <c r="Q99" i="17"/>
  <c r="V99" i="17"/>
  <c r="G101" i="17"/>
  <c r="I101" i="17"/>
  <c r="K101" i="17"/>
  <c r="M101" i="17"/>
  <c r="O101" i="17"/>
  <c r="Q101" i="17"/>
  <c r="V101" i="17"/>
  <c r="G103" i="17"/>
  <c r="I103" i="17"/>
  <c r="K103" i="17"/>
  <c r="M103" i="17"/>
  <c r="O103" i="17"/>
  <c r="Q103" i="17"/>
  <c r="V103" i="17"/>
  <c r="G105" i="17"/>
  <c r="I105" i="17"/>
  <c r="K105" i="17"/>
  <c r="M105" i="17"/>
  <c r="O105" i="17"/>
  <c r="Q105" i="17"/>
  <c r="V105" i="17"/>
  <c r="G107" i="17"/>
  <c r="M107" i="17" s="1"/>
  <c r="I107" i="17"/>
  <c r="K107" i="17"/>
  <c r="O107" i="17"/>
  <c r="Q107" i="17"/>
  <c r="V107" i="17"/>
  <c r="G109" i="17"/>
  <c r="M109" i="17" s="1"/>
  <c r="I109" i="17"/>
  <c r="K109" i="17"/>
  <c r="O109" i="17"/>
  <c r="Q109" i="17"/>
  <c r="V109" i="17"/>
  <c r="G111" i="17"/>
  <c r="M111" i="17" s="1"/>
  <c r="I111" i="17"/>
  <c r="K111" i="17"/>
  <c r="O111" i="17"/>
  <c r="Q111" i="17"/>
  <c r="V111" i="17"/>
  <c r="G113" i="17"/>
  <c r="I113" i="17"/>
  <c r="K113" i="17"/>
  <c r="M113" i="17"/>
  <c r="O113" i="17"/>
  <c r="Q113" i="17"/>
  <c r="V113" i="17"/>
  <c r="G115" i="17"/>
  <c r="I115" i="17"/>
  <c r="K115" i="17"/>
  <c r="M115" i="17"/>
  <c r="O115" i="17"/>
  <c r="Q115" i="17"/>
  <c r="V115" i="17"/>
  <c r="G117" i="17"/>
  <c r="I117" i="17"/>
  <c r="K117" i="17"/>
  <c r="M117" i="17"/>
  <c r="O117" i="17"/>
  <c r="Q117" i="17"/>
  <c r="V117" i="17"/>
  <c r="G119" i="17"/>
  <c r="M119" i="17" s="1"/>
  <c r="I119" i="17"/>
  <c r="K119" i="17"/>
  <c r="O119" i="17"/>
  <c r="Q119" i="17"/>
  <c r="V119" i="17"/>
  <c r="G121" i="17"/>
  <c r="M121" i="17" s="1"/>
  <c r="I121" i="17"/>
  <c r="K121" i="17"/>
  <c r="O121" i="17"/>
  <c r="Q121" i="17"/>
  <c r="V121" i="17"/>
  <c r="G123" i="17"/>
  <c r="I123" i="17"/>
  <c r="K123" i="17"/>
  <c r="M123" i="17"/>
  <c r="O123" i="17"/>
  <c r="Q123" i="17"/>
  <c r="V123" i="17"/>
  <c r="G125" i="17"/>
  <c r="I125" i="17"/>
  <c r="K125" i="17"/>
  <c r="M125" i="17"/>
  <c r="O125" i="17"/>
  <c r="Q125" i="17"/>
  <c r="V125" i="17"/>
  <c r="G127" i="17"/>
  <c r="I127" i="17"/>
  <c r="K127" i="17"/>
  <c r="M127" i="17"/>
  <c r="O127" i="17"/>
  <c r="Q127" i="17"/>
  <c r="V127" i="17"/>
  <c r="G129" i="17"/>
  <c r="I129" i="17"/>
  <c r="K129" i="17"/>
  <c r="M129" i="17"/>
  <c r="O129" i="17"/>
  <c r="Q129" i="17"/>
  <c r="V129" i="17"/>
  <c r="G131" i="17"/>
  <c r="M131" i="17" s="1"/>
  <c r="I131" i="17"/>
  <c r="K131" i="17"/>
  <c r="O131" i="17"/>
  <c r="Q131" i="17"/>
  <c r="V131" i="17"/>
  <c r="G133" i="17"/>
  <c r="M133" i="17" s="1"/>
  <c r="I133" i="17"/>
  <c r="K133" i="17"/>
  <c r="O133" i="17"/>
  <c r="Q133" i="17"/>
  <c r="V133" i="17"/>
  <c r="G135" i="17"/>
  <c r="M135" i="17" s="1"/>
  <c r="I135" i="17"/>
  <c r="K135" i="17"/>
  <c r="O135" i="17"/>
  <c r="Q135" i="17"/>
  <c r="V135" i="17"/>
  <c r="G137" i="17"/>
  <c r="I137" i="17"/>
  <c r="K137" i="17"/>
  <c r="M137" i="17"/>
  <c r="O137" i="17"/>
  <c r="Q137" i="17"/>
  <c r="V137" i="17"/>
  <c r="G139" i="17"/>
  <c r="I139" i="17"/>
  <c r="K139" i="17"/>
  <c r="M139" i="17"/>
  <c r="O139" i="17"/>
  <c r="Q139" i="17"/>
  <c r="V139" i="17"/>
  <c r="G141" i="17"/>
  <c r="I141" i="17"/>
  <c r="K141" i="17"/>
  <c r="M141" i="17"/>
  <c r="O141" i="17"/>
  <c r="Q141" i="17"/>
  <c r="V141" i="17"/>
  <c r="G143" i="17"/>
  <c r="M143" i="17" s="1"/>
  <c r="I143" i="17"/>
  <c r="K143" i="17"/>
  <c r="O143" i="17"/>
  <c r="Q143" i="17"/>
  <c r="V143" i="17"/>
  <c r="G144" i="17"/>
  <c r="M144" i="17" s="1"/>
  <c r="I144" i="17"/>
  <c r="K144" i="17"/>
  <c r="O144" i="17"/>
  <c r="Q144" i="17"/>
  <c r="V144" i="17"/>
  <c r="G145" i="17"/>
  <c r="I145" i="17"/>
  <c r="K145" i="17"/>
  <c r="M145" i="17"/>
  <c r="O145" i="17"/>
  <c r="Q145" i="17"/>
  <c r="V145" i="17"/>
  <c r="G146" i="17"/>
  <c r="I146" i="17"/>
  <c r="K146" i="17"/>
  <c r="M146" i="17"/>
  <c r="O146" i="17"/>
  <c r="Q146" i="17"/>
  <c r="V146" i="17"/>
  <c r="G147" i="17"/>
  <c r="I147" i="17"/>
  <c r="K147" i="17"/>
  <c r="M147" i="17"/>
  <c r="O147" i="17"/>
  <c r="Q147" i="17"/>
  <c r="V147" i="17"/>
  <c r="G148" i="17"/>
  <c r="I148" i="17"/>
  <c r="K148" i="17"/>
  <c r="M148" i="17"/>
  <c r="O148" i="17"/>
  <c r="Q148" i="17"/>
  <c r="V148" i="17"/>
  <c r="G149" i="17"/>
  <c r="M149" i="17" s="1"/>
  <c r="I149" i="17"/>
  <c r="K149" i="17"/>
  <c r="O149" i="17"/>
  <c r="Q149" i="17"/>
  <c r="V149" i="17"/>
  <c r="G150" i="17"/>
  <c r="M150" i="17" s="1"/>
  <c r="I150" i="17"/>
  <c r="K150" i="17"/>
  <c r="O150" i="17"/>
  <c r="Q150" i="17"/>
  <c r="V150" i="17"/>
  <c r="G151" i="17"/>
  <c r="M151" i="17" s="1"/>
  <c r="I151" i="17"/>
  <c r="K151" i="17"/>
  <c r="O151" i="17"/>
  <c r="Q151" i="17"/>
  <c r="V151" i="17"/>
  <c r="G152" i="17"/>
  <c r="I152" i="17"/>
  <c r="K152" i="17"/>
  <c r="M152" i="17"/>
  <c r="O152" i="17"/>
  <c r="Q152" i="17"/>
  <c r="V152" i="17"/>
  <c r="G153" i="17"/>
  <c r="I153" i="17"/>
  <c r="K153" i="17"/>
  <c r="M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I157" i="17"/>
  <c r="K157" i="17"/>
  <c r="M157" i="17"/>
  <c r="O157" i="17"/>
  <c r="Q157" i="17"/>
  <c r="V157" i="17"/>
  <c r="G162" i="17"/>
  <c r="I162" i="17"/>
  <c r="K162" i="17"/>
  <c r="M162" i="17"/>
  <c r="O162" i="17"/>
  <c r="Q162" i="17"/>
  <c r="V162" i="17"/>
  <c r="G163" i="17"/>
  <c r="I163" i="17"/>
  <c r="K163" i="17"/>
  <c r="M163" i="17"/>
  <c r="O163" i="17"/>
  <c r="Q163" i="17"/>
  <c r="V163" i="17"/>
  <c r="G164" i="17"/>
  <c r="I164" i="17"/>
  <c r="K164" i="17"/>
  <c r="M164" i="17"/>
  <c r="O164" i="17"/>
  <c r="Q164" i="17"/>
  <c r="V164" i="17"/>
  <c r="G165" i="17"/>
  <c r="M165" i="17" s="1"/>
  <c r="I165" i="17"/>
  <c r="K165" i="17"/>
  <c r="O165" i="17"/>
  <c r="Q165" i="17"/>
  <c r="V165" i="17"/>
  <c r="G167" i="17"/>
  <c r="M167" i="17" s="1"/>
  <c r="I167" i="17"/>
  <c r="K167" i="17"/>
  <c r="O167" i="17"/>
  <c r="Q167" i="17"/>
  <c r="V167" i="17"/>
  <c r="G169" i="17"/>
  <c r="M169" i="17" s="1"/>
  <c r="I169" i="17"/>
  <c r="K169" i="17"/>
  <c r="O169" i="17"/>
  <c r="Q169" i="17"/>
  <c r="V169" i="17"/>
  <c r="G171" i="17"/>
  <c r="I171" i="17"/>
  <c r="K171" i="17"/>
  <c r="M171" i="17"/>
  <c r="O171" i="17"/>
  <c r="Q171" i="17"/>
  <c r="V171" i="17"/>
  <c r="G173" i="17"/>
  <c r="I173" i="17"/>
  <c r="K173" i="17"/>
  <c r="M173" i="17"/>
  <c r="O173" i="17"/>
  <c r="Q173" i="17"/>
  <c r="V173" i="17"/>
  <c r="G174" i="17"/>
  <c r="I174" i="17"/>
  <c r="K174" i="17"/>
  <c r="M174" i="17"/>
  <c r="O174" i="17"/>
  <c r="Q174" i="17"/>
  <c r="V174" i="17"/>
  <c r="G176" i="17"/>
  <c r="M176" i="17" s="1"/>
  <c r="I176" i="17"/>
  <c r="K176" i="17"/>
  <c r="O176" i="17"/>
  <c r="Q176" i="17"/>
  <c r="Q175" i="17" s="1"/>
  <c r="V176" i="17"/>
  <c r="V175" i="17" s="1"/>
  <c r="G177" i="17"/>
  <c r="I177" i="17"/>
  <c r="K177" i="17"/>
  <c r="K175" i="17" s="1"/>
  <c r="M177" i="17"/>
  <c r="O177" i="17"/>
  <c r="O175" i="17" s="1"/>
  <c r="Q177" i="17"/>
  <c r="V177" i="17"/>
  <c r="G178" i="17"/>
  <c r="I178" i="17"/>
  <c r="K178" i="17"/>
  <c r="M178" i="17"/>
  <c r="O178" i="17"/>
  <c r="Q178" i="17"/>
  <c r="V178" i="17"/>
  <c r="G179" i="17"/>
  <c r="I179" i="17"/>
  <c r="K179" i="17"/>
  <c r="M179" i="17"/>
  <c r="O179" i="17"/>
  <c r="Q179" i="17"/>
  <c r="V179" i="17"/>
  <c r="G180" i="17"/>
  <c r="I180" i="17"/>
  <c r="K180" i="17"/>
  <c r="M180" i="17"/>
  <c r="O180" i="17"/>
  <c r="Q180" i="17"/>
  <c r="V180" i="17"/>
  <c r="G181" i="17"/>
  <c r="M181" i="17" s="1"/>
  <c r="I181" i="17"/>
  <c r="K181" i="17"/>
  <c r="O181" i="17"/>
  <c r="Q181" i="17"/>
  <c r="V181" i="17"/>
  <c r="G182" i="17"/>
  <c r="M182" i="17" s="1"/>
  <c r="I182" i="17"/>
  <c r="K182" i="17"/>
  <c r="O182" i="17"/>
  <c r="Q182" i="17"/>
  <c r="V182" i="17"/>
  <c r="G183" i="17"/>
  <c r="M183" i="17" s="1"/>
  <c r="I183" i="17"/>
  <c r="K183" i="17"/>
  <c r="O183" i="17"/>
  <c r="Q183" i="17"/>
  <c r="V183" i="17"/>
  <c r="G184" i="17"/>
  <c r="I184" i="17"/>
  <c r="K184" i="17"/>
  <c r="M184" i="17"/>
  <c r="O184" i="17"/>
  <c r="Q184" i="17"/>
  <c r="V184" i="17"/>
  <c r="G186" i="17"/>
  <c r="I186" i="17"/>
  <c r="K186" i="17"/>
  <c r="M186" i="17"/>
  <c r="O186" i="17"/>
  <c r="Q186" i="17"/>
  <c r="V186" i="17"/>
  <c r="G187" i="17"/>
  <c r="I187" i="17"/>
  <c r="K187" i="17"/>
  <c r="M187" i="17"/>
  <c r="O187" i="17"/>
  <c r="Q187" i="17"/>
  <c r="V187" i="17"/>
  <c r="G188" i="17"/>
  <c r="M188" i="17" s="1"/>
  <c r="I188" i="17"/>
  <c r="I175" i="17" s="1"/>
  <c r="K188" i="17"/>
  <c r="O188" i="17"/>
  <c r="Q188" i="17"/>
  <c r="V188" i="17"/>
  <c r="G191" i="17"/>
  <c r="M191" i="17" s="1"/>
  <c r="I191" i="17"/>
  <c r="K191" i="17"/>
  <c r="O191" i="17"/>
  <c r="Q191" i="17"/>
  <c r="V191" i="17"/>
  <c r="G193" i="17"/>
  <c r="I193" i="17"/>
  <c r="K193" i="17"/>
  <c r="M193" i="17"/>
  <c r="O193" i="17"/>
  <c r="Q193" i="17"/>
  <c r="V193" i="17"/>
  <c r="G194" i="17"/>
  <c r="I194" i="17"/>
  <c r="K194" i="17"/>
  <c r="M194" i="17"/>
  <c r="O194" i="17"/>
  <c r="Q194" i="17"/>
  <c r="V194" i="17"/>
  <c r="G195" i="17"/>
  <c r="I195" i="17"/>
  <c r="K195" i="17"/>
  <c r="M195" i="17"/>
  <c r="O195" i="17"/>
  <c r="Q195" i="17"/>
  <c r="V195" i="17"/>
  <c r="G197" i="17"/>
  <c r="I197" i="17"/>
  <c r="K197" i="17"/>
  <c r="M197" i="17"/>
  <c r="O197" i="17"/>
  <c r="Q197" i="17"/>
  <c r="V197" i="17"/>
  <c r="G198" i="17"/>
  <c r="M198" i="17" s="1"/>
  <c r="I198" i="17"/>
  <c r="K198" i="17"/>
  <c r="O198" i="17"/>
  <c r="Q198" i="17"/>
  <c r="V198" i="17"/>
  <c r="G200" i="17"/>
  <c r="M200" i="17" s="1"/>
  <c r="I200" i="17"/>
  <c r="K200" i="17"/>
  <c r="O200" i="17"/>
  <c r="Q200" i="17"/>
  <c r="V200" i="17"/>
  <c r="G201" i="17"/>
  <c r="M201" i="17" s="1"/>
  <c r="I201" i="17"/>
  <c r="K201" i="17"/>
  <c r="O201" i="17"/>
  <c r="Q201" i="17"/>
  <c r="V201" i="17"/>
  <c r="G202" i="17"/>
  <c r="O202" i="17"/>
  <c r="Q202" i="17"/>
  <c r="G203" i="17"/>
  <c r="I203" i="17"/>
  <c r="K203" i="17"/>
  <c r="K202" i="17" s="1"/>
  <c r="M203" i="17"/>
  <c r="M202" i="17" s="1"/>
  <c r="O203" i="17"/>
  <c r="Q203" i="17"/>
  <c r="V203" i="17"/>
  <c r="V202" i="17" s="1"/>
  <c r="G204" i="17"/>
  <c r="I204" i="17"/>
  <c r="I202" i="17" s="1"/>
  <c r="K204" i="17"/>
  <c r="M204" i="17"/>
  <c r="O204" i="17"/>
  <c r="Q204" i="17"/>
  <c r="V204" i="17"/>
  <c r="AE207" i="17"/>
  <c r="AF207" i="17"/>
  <c r="G219" i="16"/>
  <c r="BA75" i="16"/>
  <c r="BA12" i="16"/>
  <c r="O8" i="16"/>
  <c r="G9" i="16"/>
  <c r="M9" i="16" s="1"/>
  <c r="M8" i="16" s="1"/>
  <c r="I9" i="16"/>
  <c r="I8" i="16" s="1"/>
  <c r="K9" i="16"/>
  <c r="K8" i="16" s="1"/>
  <c r="O9" i="16"/>
  <c r="Q9" i="16"/>
  <c r="Q8" i="16" s="1"/>
  <c r="V9" i="16"/>
  <c r="G10" i="16"/>
  <c r="I10" i="16"/>
  <c r="K10" i="16"/>
  <c r="M10" i="16"/>
  <c r="O10" i="16"/>
  <c r="Q10" i="16"/>
  <c r="V10" i="16"/>
  <c r="V8" i="16" s="1"/>
  <c r="G14" i="16"/>
  <c r="I14" i="16"/>
  <c r="I13" i="16" s="1"/>
  <c r="K14" i="16"/>
  <c r="K13" i="16" s="1"/>
  <c r="M14" i="16"/>
  <c r="O14" i="16"/>
  <c r="O13" i="16" s="1"/>
  <c r="Q14" i="16"/>
  <c r="Q13" i="16" s="1"/>
  <c r="V14" i="16"/>
  <c r="G15" i="16"/>
  <c r="M15" i="16" s="1"/>
  <c r="I15" i="16"/>
  <c r="K15" i="16"/>
  <c r="O15" i="16"/>
  <c r="Q15" i="16"/>
  <c r="V15" i="16"/>
  <c r="V13" i="16" s="1"/>
  <c r="G16" i="16"/>
  <c r="I16" i="16"/>
  <c r="K16" i="16"/>
  <c r="M16" i="16"/>
  <c r="O16" i="16"/>
  <c r="Q16" i="16"/>
  <c r="V16" i="16"/>
  <c r="G17" i="16"/>
  <c r="I17" i="16"/>
  <c r="K17" i="16"/>
  <c r="M17" i="16"/>
  <c r="O17" i="16"/>
  <c r="Q17" i="16"/>
  <c r="V17" i="16"/>
  <c r="G18" i="16"/>
  <c r="M18" i="16" s="1"/>
  <c r="I18" i="16"/>
  <c r="K18" i="16"/>
  <c r="O18" i="16"/>
  <c r="Q18" i="16"/>
  <c r="V18" i="16"/>
  <c r="G19" i="16"/>
  <c r="I19" i="16"/>
  <c r="K19" i="16"/>
  <c r="M19" i="16"/>
  <c r="O19" i="16"/>
  <c r="Q19" i="16"/>
  <c r="V19" i="16"/>
  <c r="G20" i="16"/>
  <c r="I20" i="16"/>
  <c r="K20" i="16"/>
  <c r="M20" i="16"/>
  <c r="O20" i="16"/>
  <c r="Q20" i="16"/>
  <c r="V20" i="16"/>
  <c r="G21" i="16"/>
  <c r="I21" i="16"/>
  <c r="K21" i="16"/>
  <c r="M21" i="16"/>
  <c r="O21" i="16"/>
  <c r="Q21" i="16"/>
  <c r="V21" i="16"/>
  <c r="G22" i="16"/>
  <c r="M22" i="16" s="1"/>
  <c r="I22" i="16"/>
  <c r="K22" i="16"/>
  <c r="O22" i="16"/>
  <c r="Q22" i="16"/>
  <c r="V22" i="16"/>
  <c r="G23" i="16"/>
  <c r="M23" i="16" s="1"/>
  <c r="I23" i="16"/>
  <c r="K23" i="16"/>
  <c r="O23" i="16"/>
  <c r="Q23" i="16"/>
  <c r="V23" i="16"/>
  <c r="G24" i="16"/>
  <c r="I24" i="16"/>
  <c r="K24" i="16"/>
  <c r="M24" i="16"/>
  <c r="O24" i="16"/>
  <c r="Q24" i="16"/>
  <c r="V24" i="16"/>
  <c r="G25" i="16"/>
  <c r="M25" i="16" s="1"/>
  <c r="I25" i="16"/>
  <c r="K25" i="16"/>
  <c r="O25" i="16"/>
  <c r="Q25" i="16"/>
  <c r="V25" i="16"/>
  <c r="G26" i="16"/>
  <c r="I26" i="16"/>
  <c r="K26" i="16"/>
  <c r="M26" i="16"/>
  <c r="O26" i="16"/>
  <c r="Q26" i="16"/>
  <c r="V26" i="16"/>
  <c r="G28" i="16"/>
  <c r="I28" i="16"/>
  <c r="I27" i="16" s="1"/>
  <c r="K28" i="16"/>
  <c r="K27" i="16" s="1"/>
  <c r="M28" i="16"/>
  <c r="O28" i="16"/>
  <c r="Q28" i="16"/>
  <c r="Q27" i="16" s="1"/>
  <c r="V28" i="16"/>
  <c r="V27" i="16" s="1"/>
  <c r="G29" i="16"/>
  <c r="I29" i="16"/>
  <c r="K29" i="16"/>
  <c r="M29" i="16"/>
  <c r="O29" i="16"/>
  <c r="O27" i="16" s="1"/>
  <c r="Q29" i="16"/>
  <c r="V29" i="16"/>
  <c r="G30" i="16"/>
  <c r="I30" i="16"/>
  <c r="K30" i="16"/>
  <c r="M30" i="16"/>
  <c r="O30" i="16"/>
  <c r="Q30" i="16"/>
  <c r="V30" i="16"/>
  <c r="G31" i="16"/>
  <c r="I31" i="16"/>
  <c r="K31" i="16"/>
  <c r="M31" i="16"/>
  <c r="O31" i="16"/>
  <c r="Q31" i="16"/>
  <c r="V31" i="16"/>
  <c r="G32" i="16"/>
  <c r="I32" i="16"/>
  <c r="K32" i="16"/>
  <c r="M32" i="16"/>
  <c r="O32" i="16"/>
  <c r="Q32" i="16"/>
  <c r="V32" i="16"/>
  <c r="G33" i="16"/>
  <c r="I33" i="16"/>
  <c r="K33" i="16"/>
  <c r="M33" i="16"/>
  <c r="O33" i="16"/>
  <c r="Q33" i="16"/>
  <c r="V33" i="16"/>
  <c r="G34" i="16"/>
  <c r="G27" i="16" s="1"/>
  <c r="I34" i="16"/>
  <c r="K34" i="16"/>
  <c r="O34" i="16"/>
  <c r="Q34" i="16"/>
  <c r="V34" i="16"/>
  <c r="G35" i="16"/>
  <c r="M35" i="16" s="1"/>
  <c r="I35" i="16"/>
  <c r="K35" i="16"/>
  <c r="O35" i="16"/>
  <c r="Q35" i="16"/>
  <c r="V35" i="16"/>
  <c r="G36" i="16"/>
  <c r="I36" i="16"/>
  <c r="K36" i="16"/>
  <c r="M36" i="16"/>
  <c r="O36" i="16"/>
  <c r="Q36" i="16"/>
  <c r="V36" i="16"/>
  <c r="G37" i="16"/>
  <c r="M37" i="16" s="1"/>
  <c r="I37" i="16"/>
  <c r="K37" i="16"/>
  <c r="O37" i="16"/>
  <c r="Q37" i="16"/>
  <c r="V37" i="16"/>
  <c r="G38" i="16"/>
  <c r="I38" i="16"/>
  <c r="K38" i="16"/>
  <c r="M38" i="16"/>
  <c r="O38" i="16"/>
  <c r="Q38" i="16"/>
  <c r="V38" i="16"/>
  <c r="G39" i="16"/>
  <c r="M39" i="16" s="1"/>
  <c r="I39" i="16"/>
  <c r="K39" i="16"/>
  <c r="O39" i="16"/>
  <c r="Q39" i="16"/>
  <c r="V39" i="16"/>
  <c r="G40" i="16"/>
  <c r="I40" i="16"/>
  <c r="K40" i="16"/>
  <c r="M40" i="16"/>
  <c r="O40" i="16"/>
  <c r="Q40" i="16"/>
  <c r="V40" i="16"/>
  <c r="G41" i="16"/>
  <c r="I41" i="16"/>
  <c r="K41" i="16"/>
  <c r="M41" i="16"/>
  <c r="O41" i="16"/>
  <c r="Q41" i="16"/>
  <c r="V41" i="16"/>
  <c r="G42" i="16"/>
  <c r="I42" i="16"/>
  <c r="K42" i="16"/>
  <c r="M42" i="16"/>
  <c r="O42" i="16"/>
  <c r="Q42" i="16"/>
  <c r="V42" i="16"/>
  <c r="G45" i="16"/>
  <c r="I45" i="16"/>
  <c r="K45" i="16"/>
  <c r="M45" i="16"/>
  <c r="O45" i="16"/>
  <c r="Q45" i="16"/>
  <c r="V45" i="16"/>
  <c r="I48" i="16"/>
  <c r="G49" i="16"/>
  <c r="G48" i="16" s="1"/>
  <c r="I49" i="16"/>
  <c r="K49" i="16"/>
  <c r="K48" i="16" s="1"/>
  <c r="O49" i="16"/>
  <c r="O48" i="16" s="1"/>
  <c r="Q49" i="16"/>
  <c r="Q48" i="16" s="1"/>
  <c r="V49" i="16"/>
  <c r="V48" i="16" s="1"/>
  <c r="G50" i="16"/>
  <c r="M50" i="16" s="1"/>
  <c r="I50" i="16"/>
  <c r="K50" i="16"/>
  <c r="O50" i="16"/>
  <c r="Q50" i="16"/>
  <c r="V50" i="16"/>
  <c r="G51" i="16"/>
  <c r="M51" i="16" s="1"/>
  <c r="I51" i="16"/>
  <c r="K51" i="16"/>
  <c r="O51" i="16"/>
  <c r="Q51" i="16"/>
  <c r="V51" i="16"/>
  <c r="G52" i="16"/>
  <c r="I52" i="16"/>
  <c r="K52" i="16"/>
  <c r="M52" i="16"/>
  <c r="O52" i="16"/>
  <c r="Q52" i="16"/>
  <c r="V52" i="16"/>
  <c r="G53" i="16"/>
  <c r="M53" i="16" s="1"/>
  <c r="I53" i="16"/>
  <c r="K53" i="16"/>
  <c r="O53" i="16"/>
  <c r="Q53" i="16"/>
  <c r="V53" i="16"/>
  <c r="G66" i="16"/>
  <c r="I66" i="16"/>
  <c r="K66" i="16"/>
  <c r="M66" i="16"/>
  <c r="O66" i="16"/>
  <c r="Q66" i="16"/>
  <c r="V66" i="16"/>
  <c r="G69" i="16"/>
  <c r="M69" i="16" s="1"/>
  <c r="I69" i="16"/>
  <c r="K69" i="16"/>
  <c r="O69" i="16"/>
  <c r="Q69" i="16"/>
  <c r="V69" i="16"/>
  <c r="G77" i="16"/>
  <c r="I77" i="16"/>
  <c r="K77" i="16"/>
  <c r="M77" i="16"/>
  <c r="O77" i="16"/>
  <c r="O76" i="16" s="1"/>
  <c r="Q77" i="16"/>
  <c r="Q76" i="16" s="1"/>
  <c r="V77" i="16"/>
  <c r="V76" i="16" s="1"/>
  <c r="G78" i="16"/>
  <c r="I78" i="16"/>
  <c r="K78" i="16"/>
  <c r="K76" i="16" s="1"/>
  <c r="M78" i="16"/>
  <c r="O78" i="16"/>
  <c r="Q78" i="16"/>
  <c r="V78" i="16"/>
  <c r="G79" i="16"/>
  <c r="I79" i="16"/>
  <c r="K79" i="16"/>
  <c r="M79" i="16"/>
  <c r="O79" i="16"/>
  <c r="Q79" i="16"/>
  <c r="V79" i="16"/>
  <c r="G80" i="16"/>
  <c r="M80" i="16" s="1"/>
  <c r="I80" i="16"/>
  <c r="I76" i="16" s="1"/>
  <c r="K80" i="16"/>
  <c r="O80" i="16"/>
  <c r="Q80" i="16"/>
  <c r="V80" i="16"/>
  <c r="G81" i="16"/>
  <c r="M81" i="16" s="1"/>
  <c r="I81" i="16"/>
  <c r="K81" i="16"/>
  <c r="O81" i="16"/>
  <c r="Q81" i="16"/>
  <c r="V81" i="16"/>
  <c r="G82" i="16"/>
  <c r="M82" i="16" s="1"/>
  <c r="I82" i="16"/>
  <c r="K82" i="16"/>
  <c r="O82" i="16"/>
  <c r="Q82" i="16"/>
  <c r="V82" i="16"/>
  <c r="G85" i="16"/>
  <c r="M85" i="16" s="1"/>
  <c r="I85" i="16"/>
  <c r="K85" i="16"/>
  <c r="O85" i="16"/>
  <c r="Q85" i="16"/>
  <c r="V85" i="16"/>
  <c r="G86" i="16"/>
  <c r="I86" i="16"/>
  <c r="K86" i="16"/>
  <c r="M86" i="16"/>
  <c r="O86" i="16"/>
  <c r="Q86" i="16"/>
  <c r="V86" i="16"/>
  <c r="G87" i="16"/>
  <c r="M87" i="16" s="1"/>
  <c r="I87" i="16"/>
  <c r="K87" i="16"/>
  <c r="O87" i="16"/>
  <c r="Q87" i="16"/>
  <c r="V87" i="16"/>
  <c r="G88" i="16"/>
  <c r="I88" i="16"/>
  <c r="K88" i="16"/>
  <c r="M88" i="16"/>
  <c r="O88" i="16"/>
  <c r="Q88" i="16"/>
  <c r="V88" i="16"/>
  <c r="G92" i="16"/>
  <c r="M92" i="16" s="1"/>
  <c r="I92" i="16"/>
  <c r="K92" i="16"/>
  <c r="O92" i="16"/>
  <c r="Q92" i="16"/>
  <c r="V92" i="16"/>
  <c r="G96" i="16"/>
  <c r="G76" i="16" s="1"/>
  <c r="I96" i="16"/>
  <c r="K96" i="16"/>
  <c r="O96" i="16"/>
  <c r="Q96" i="16"/>
  <c r="V96" i="16"/>
  <c r="G100" i="16"/>
  <c r="I100" i="16"/>
  <c r="K100" i="16"/>
  <c r="M100" i="16"/>
  <c r="O100" i="16"/>
  <c r="Q100" i="16"/>
  <c r="V100" i="16"/>
  <c r="G104" i="16"/>
  <c r="I104" i="16"/>
  <c r="K104" i="16"/>
  <c r="M104" i="16"/>
  <c r="O104" i="16"/>
  <c r="Q104" i="16"/>
  <c r="V104" i="16"/>
  <c r="G107" i="16"/>
  <c r="I107" i="16"/>
  <c r="K107" i="16"/>
  <c r="M107" i="16"/>
  <c r="O107" i="16"/>
  <c r="Q107" i="16"/>
  <c r="V107" i="16"/>
  <c r="G110" i="16"/>
  <c r="M110" i="16" s="1"/>
  <c r="I110" i="16"/>
  <c r="K110" i="16"/>
  <c r="O110" i="16"/>
  <c r="Q110" i="16"/>
  <c r="V110" i="16"/>
  <c r="G113" i="16"/>
  <c r="M113" i="16" s="1"/>
  <c r="I113" i="16"/>
  <c r="K113" i="16"/>
  <c r="O113" i="16"/>
  <c r="Q113" i="16"/>
  <c r="V113" i="16"/>
  <c r="G114" i="16"/>
  <c r="M114" i="16" s="1"/>
  <c r="I114" i="16"/>
  <c r="K114" i="16"/>
  <c r="O114" i="16"/>
  <c r="Q114" i="16"/>
  <c r="V114" i="16"/>
  <c r="G118" i="16"/>
  <c r="I118" i="16"/>
  <c r="I117" i="16" s="1"/>
  <c r="K118" i="16"/>
  <c r="K117" i="16" s="1"/>
  <c r="M118" i="16"/>
  <c r="O118" i="16"/>
  <c r="O117" i="16" s="1"/>
  <c r="Q118" i="16"/>
  <c r="Q117" i="16" s="1"/>
  <c r="V118" i="16"/>
  <c r="V117" i="16" s="1"/>
  <c r="G119" i="16"/>
  <c r="M119" i="16" s="1"/>
  <c r="I119" i="16"/>
  <c r="K119" i="16"/>
  <c r="O119" i="16"/>
  <c r="Q119" i="16"/>
  <c r="V119" i="16"/>
  <c r="G120" i="16"/>
  <c r="I120" i="16"/>
  <c r="K120" i="16"/>
  <c r="M120" i="16"/>
  <c r="O120" i="16"/>
  <c r="Q120" i="16"/>
  <c r="V120" i="16"/>
  <c r="G121" i="16"/>
  <c r="M121" i="16" s="1"/>
  <c r="I121" i="16"/>
  <c r="K121" i="16"/>
  <c r="O121" i="16"/>
  <c r="Q121" i="16"/>
  <c r="V121" i="16"/>
  <c r="G122" i="16"/>
  <c r="M122" i="16" s="1"/>
  <c r="I122" i="16"/>
  <c r="K122" i="16"/>
  <c r="O122" i="16"/>
  <c r="Q122" i="16"/>
  <c r="V122" i="16"/>
  <c r="G123" i="16"/>
  <c r="I123" i="16"/>
  <c r="K123" i="16"/>
  <c r="M123" i="16"/>
  <c r="O123" i="16"/>
  <c r="Q123" i="16"/>
  <c r="V123" i="16"/>
  <c r="G124" i="16"/>
  <c r="I124" i="16"/>
  <c r="K124" i="16"/>
  <c r="M124" i="16"/>
  <c r="O124" i="16"/>
  <c r="Q124" i="16"/>
  <c r="V124" i="16"/>
  <c r="G125" i="16"/>
  <c r="I125" i="16"/>
  <c r="K125" i="16"/>
  <c r="M125" i="16"/>
  <c r="O125" i="16"/>
  <c r="Q125" i="16"/>
  <c r="V125" i="16"/>
  <c r="G126" i="16"/>
  <c r="M126" i="16" s="1"/>
  <c r="I126" i="16"/>
  <c r="K126" i="16"/>
  <c r="O126" i="16"/>
  <c r="Q126" i="16"/>
  <c r="V126" i="16"/>
  <c r="G127" i="16"/>
  <c r="M127" i="16" s="1"/>
  <c r="I127" i="16"/>
  <c r="K127" i="16"/>
  <c r="O127" i="16"/>
  <c r="Q127" i="16"/>
  <c r="V127" i="16"/>
  <c r="G128" i="16"/>
  <c r="M128" i="16" s="1"/>
  <c r="I128" i="16"/>
  <c r="K128" i="16"/>
  <c r="O128" i="16"/>
  <c r="Q128" i="16"/>
  <c r="V128" i="16"/>
  <c r="G129" i="16"/>
  <c r="M129" i="16" s="1"/>
  <c r="I129" i="16"/>
  <c r="K129" i="16"/>
  <c r="O129" i="16"/>
  <c r="Q129" i="16"/>
  <c r="V129" i="16"/>
  <c r="G130" i="16"/>
  <c r="I130" i="16"/>
  <c r="K130" i="16"/>
  <c r="M130" i="16"/>
  <c r="O130" i="16"/>
  <c r="Q130" i="16"/>
  <c r="V130" i="16"/>
  <c r="G131" i="16"/>
  <c r="M131" i="16" s="1"/>
  <c r="I131" i="16"/>
  <c r="K131" i="16"/>
  <c r="O131" i="16"/>
  <c r="Q131" i="16"/>
  <c r="V131" i="16"/>
  <c r="G132" i="16"/>
  <c r="I132" i="16"/>
  <c r="K132" i="16"/>
  <c r="M132" i="16"/>
  <c r="O132" i="16"/>
  <c r="Q132" i="16"/>
  <c r="V132" i="16"/>
  <c r="G133" i="16"/>
  <c r="M133" i="16" s="1"/>
  <c r="I133" i="16"/>
  <c r="K133" i="16"/>
  <c r="O133" i="16"/>
  <c r="Q133" i="16"/>
  <c r="V133" i="16"/>
  <c r="G134" i="16"/>
  <c r="M134" i="16" s="1"/>
  <c r="I134" i="16"/>
  <c r="K134" i="16"/>
  <c r="O134" i="16"/>
  <c r="Q134" i="16"/>
  <c r="V134" i="16"/>
  <c r="G135" i="16"/>
  <c r="I135" i="16"/>
  <c r="K135" i="16"/>
  <c r="M135" i="16"/>
  <c r="O135" i="16"/>
  <c r="Q135" i="16"/>
  <c r="V135" i="16"/>
  <c r="G138" i="16"/>
  <c r="I138" i="16"/>
  <c r="K138" i="16"/>
  <c r="M138" i="16"/>
  <c r="O138" i="16"/>
  <c r="Q138" i="16"/>
  <c r="V138" i="16"/>
  <c r="G141" i="16"/>
  <c r="I141" i="16"/>
  <c r="K141" i="16"/>
  <c r="M141" i="16"/>
  <c r="O141" i="16"/>
  <c r="Q141" i="16"/>
  <c r="V141" i="16"/>
  <c r="G142" i="16"/>
  <c r="M142" i="16" s="1"/>
  <c r="I142" i="16"/>
  <c r="K142" i="16"/>
  <c r="O142" i="16"/>
  <c r="Q142" i="16"/>
  <c r="V142" i="16"/>
  <c r="G143" i="16"/>
  <c r="M143" i="16" s="1"/>
  <c r="I143" i="16"/>
  <c r="K143" i="16"/>
  <c r="O143" i="16"/>
  <c r="Q143" i="16"/>
  <c r="V143" i="16"/>
  <c r="G145" i="16"/>
  <c r="M145" i="16" s="1"/>
  <c r="I145" i="16"/>
  <c r="I144" i="16" s="1"/>
  <c r="K145" i="16"/>
  <c r="K144" i="16" s="1"/>
  <c r="O145" i="16"/>
  <c r="O144" i="16" s="1"/>
  <c r="Q145" i="16"/>
  <c r="V145" i="16"/>
  <c r="G146" i="16"/>
  <c r="I146" i="16"/>
  <c r="K146" i="16"/>
  <c r="M146" i="16"/>
  <c r="O146" i="16"/>
  <c r="Q146" i="16"/>
  <c r="Q144" i="16" s="1"/>
  <c r="V146" i="16"/>
  <c r="G147" i="16"/>
  <c r="I147" i="16"/>
  <c r="K147" i="16"/>
  <c r="M147" i="16"/>
  <c r="O147" i="16"/>
  <c r="Q147" i="16"/>
  <c r="V147" i="16"/>
  <c r="G148" i="16"/>
  <c r="I148" i="16"/>
  <c r="K148" i="16"/>
  <c r="M148" i="16"/>
  <c r="O148" i="16"/>
  <c r="Q148" i="16"/>
  <c r="V148" i="16"/>
  <c r="G149" i="16"/>
  <c r="M149" i="16" s="1"/>
  <c r="I149" i="16"/>
  <c r="K149" i="16"/>
  <c r="O149" i="16"/>
  <c r="Q149" i="16"/>
  <c r="V149" i="16"/>
  <c r="G150" i="16"/>
  <c r="M150" i="16" s="1"/>
  <c r="I150" i="16"/>
  <c r="K150" i="16"/>
  <c r="O150" i="16"/>
  <c r="Q150" i="16"/>
  <c r="V150" i="16"/>
  <c r="G151" i="16"/>
  <c r="I151" i="16"/>
  <c r="K151" i="16"/>
  <c r="M151" i="16"/>
  <c r="O151" i="16"/>
  <c r="Q151" i="16"/>
  <c r="V151" i="16"/>
  <c r="V144" i="16" s="1"/>
  <c r="G152" i="16"/>
  <c r="I152" i="16"/>
  <c r="K152" i="16"/>
  <c r="M152" i="16"/>
  <c r="O152" i="16"/>
  <c r="Q152" i="16"/>
  <c r="V152" i="16"/>
  <c r="G153" i="16"/>
  <c r="I153" i="16"/>
  <c r="K153" i="16"/>
  <c r="M153" i="16"/>
  <c r="O153" i="16"/>
  <c r="Q153" i="16"/>
  <c r="V153" i="16"/>
  <c r="G154" i="16"/>
  <c r="M154" i="16" s="1"/>
  <c r="I154" i="16"/>
  <c r="K154" i="16"/>
  <c r="O154" i="16"/>
  <c r="Q154" i="16"/>
  <c r="V154" i="16"/>
  <c r="G155" i="16"/>
  <c r="M155" i="16" s="1"/>
  <c r="I155" i="16"/>
  <c r="K155" i="16"/>
  <c r="O155" i="16"/>
  <c r="Q155" i="16"/>
  <c r="V155" i="16"/>
  <c r="G156" i="16"/>
  <c r="M156" i="16" s="1"/>
  <c r="I156" i="16"/>
  <c r="K156" i="16"/>
  <c r="O156" i="16"/>
  <c r="Q156" i="16"/>
  <c r="V156" i="16"/>
  <c r="G157" i="16"/>
  <c r="M157" i="16" s="1"/>
  <c r="I157" i="16"/>
  <c r="K157" i="16"/>
  <c r="O157" i="16"/>
  <c r="Q157" i="16"/>
  <c r="V157" i="16"/>
  <c r="G158" i="16"/>
  <c r="I158" i="16"/>
  <c r="K158" i="16"/>
  <c r="M158" i="16"/>
  <c r="O158" i="16"/>
  <c r="Q158" i="16"/>
  <c r="V158" i="16"/>
  <c r="G159" i="16"/>
  <c r="I159" i="16"/>
  <c r="K159" i="16"/>
  <c r="M159" i="16"/>
  <c r="O159" i="16"/>
  <c r="Q159" i="16"/>
  <c r="V159" i="16"/>
  <c r="G160" i="16"/>
  <c r="I160" i="16"/>
  <c r="K160" i="16"/>
  <c r="M160" i="16"/>
  <c r="O160" i="16"/>
  <c r="Q160" i="16"/>
  <c r="V160" i="16"/>
  <c r="G161" i="16"/>
  <c r="M161" i="16" s="1"/>
  <c r="I161" i="16"/>
  <c r="K161" i="16"/>
  <c r="O161" i="16"/>
  <c r="Q161" i="16"/>
  <c r="V161" i="16"/>
  <c r="G162" i="16"/>
  <c r="M162" i="16" s="1"/>
  <c r="I162" i="16"/>
  <c r="K162" i="16"/>
  <c r="O162" i="16"/>
  <c r="Q162" i="16"/>
  <c r="V162" i="16"/>
  <c r="G163" i="16"/>
  <c r="I163" i="16"/>
  <c r="K163" i="16"/>
  <c r="M163" i="16"/>
  <c r="O163" i="16"/>
  <c r="Q163" i="16"/>
  <c r="V163" i="16"/>
  <c r="G164" i="16"/>
  <c r="I164" i="16"/>
  <c r="K164" i="16"/>
  <c r="M164" i="16"/>
  <c r="O164" i="16"/>
  <c r="Q164" i="16"/>
  <c r="V164" i="16"/>
  <c r="G165" i="16"/>
  <c r="I165" i="16"/>
  <c r="K165" i="16"/>
  <c r="M165" i="16"/>
  <c r="O165" i="16"/>
  <c r="Q165" i="16"/>
  <c r="V165" i="16"/>
  <c r="G166" i="16"/>
  <c r="M166" i="16" s="1"/>
  <c r="I166" i="16"/>
  <c r="K166" i="16"/>
  <c r="O166" i="16"/>
  <c r="Q166" i="16"/>
  <c r="V166" i="16"/>
  <c r="G167" i="16"/>
  <c r="M167" i="16" s="1"/>
  <c r="I167" i="16"/>
  <c r="K167" i="16"/>
  <c r="O167" i="16"/>
  <c r="Q167" i="16"/>
  <c r="V167" i="16"/>
  <c r="G168" i="16"/>
  <c r="I168" i="16"/>
  <c r="K168" i="16"/>
  <c r="M168" i="16"/>
  <c r="O168" i="16"/>
  <c r="Q168" i="16"/>
  <c r="V168" i="16"/>
  <c r="G169" i="16"/>
  <c r="M169" i="16" s="1"/>
  <c r="I169" i="16"/>
  <c r="K169" i="16"/>
  <c r="O169" i="16"/>
  <c r="Q169" i="16"/>
  <c r="V169" i="16"/>
  <c r="G170" i="16"/>
  <c r="I170" i="16"/>
  <c r="K170" i="16"/>
  <c r="M170" i="16"/>
  <c r="O170" i="16"/>
  <c r="Q170" i="16"/>
  <c r="V170" i="16"/>
  <c r="G171" i="16"/>
  <c r="I171" i="16"/>
  <c r="K171" i="16"/>
  <c r="M171" i="16"/>
  <c r="O171" i="16"/>
  <c r="Q171" i="16"/>
  <c r="V171" i="16"/>
  <c r="G172" i="16"/>
  <c r="I172" i="16"/>
  <c r="K172" i="16"/>
  <c r="M172" i="16"/>
  <c r="O172" i="16"/>
  <c r="Q172" i="16"/>
  <c r="V172" i="16"/>
  <c r="G173" i="16"/>
  <c r="M173" i="16" s="1"/>
  <c r="I173" i="16"/>
  <c r="K173" i="16"/>
  <c r="O173" i="16"/>
  <c r="Q173" i="16"/>
  <c r="V173" i="16"/>
  <c r="G174" i="16"/>
  <c r="M174" i="16" s="1"/>
  <c r="I174" i="16"/>
  <c r="K174" i="16"/>
  <c r="O174" i="16"/>
  <c r="Q174" i="16"/>
  <c r="V174" i="16"/>
  <c r="G175" i="16"/>
  <c r="I175" i="16"/>
  <c r="K175" i="16"/>
  <c r="M175" i="16"/>
  <c r="O175" i="16"/>
  <c r="Q175" i="16"/>
  <c r="V175" i="16"/>
  <c r="G176" i="16"/>
  <c r="I176" i="16"/>
  <c r="K176" i="16"/>
  <c r="M176" i="16"/>
  <c r="O176" i="16"/>
  <c r="Q176" i="16"/>
  <c r="V176" i="16"/>
  <c r="G177" i="16"/>
  <c r="I177" i="16"/>
  <c r="K177" i="16"/>
  <c r="M177" i="16"/>
  <c r="O177" i="16"/>
  <c r="Q177" i="16"/>
  <c r="V177" i="16"/>
  <c r="G178" i="16"/>
  <c r="M178" i="16" s="1"/>
  <c r="I178" i="16"/>
  <c r="K178" i="16"/>
  <c r="O178" i="16"/>
  <c r="Q178" i="16"/>
  <c r="V178" i="16"/>
  <c r="G181" i="16"/>
  <c r="M181" i="16" s="1"/>
  <c r="I181" i="16"/>
  <c r="K181" i="16"/>
  <c r="O181" i="16"/>
  <c r="Q181" i="16"/>
  <c r="V181" i="16"/>
  <c r="G184" i="16"/>
  <c r="I184" i="16"/>
  <c r="K184" i="16"/>
  <c r="M184" i="16"/>
  <c r="O184" i="16"/>
  <c r="Q184" i="16"/>
  <c r="V184" i="16"/>
  <c r="G186" i="16"/>
  <c r="M186" i="16" s="1"/>
  <c r="I186" i="16"/>
  <c r="K186" i="16"/>
  <c r="O186" i="16"/>
  <c r="Q186" i="16"/>
  <c r="V186" i="16"/>
  <c r="G187" i="16"/>
  <c r="I187" i="16"/>
  <c r="K187" i="16"/>
  <c r="M187" i="16"/>
  <c r="O187" i="16"/>
  <c r="Q187" i="16"/>
  <c r="V187" i="16"/>
  <c r="G188" i="16"/>
  <c r="I188" i="16"/>
  <c r="K188" i="16"/>
  <c r="M188" i="16"/>
  <c r="O188" i="16"/>
  <c r="Q188" i="16"/>
  <c r="V188" i="16"/>
  <c r="G189" i="16"/>
  <c r="I189" i="16"/>
  <c r="K189" i="16"/>
  <c r="M189" i="16"/>
  <c r="O189" i="16"/>
  <c r="Q189" i="16"/>
  <c r="V189" i="16"/>
  <c r="G190" i="16"/>
  <c r="M190" i="16" s="1"/>
  <c r="I190" i="16"/>
  <c r="K190" i="16"/>
  <c r="O190" i="16"/>
  <c r="Q190" i="16"/>
  <c r="V190" i="16"/>
  <c r="G191" i="16"/>
  <c r="M191" i="16" s="1"/>
  <c r="I191" i="16"/>
  <c r="K191" i="16"/>
  <c r="O191" i="16"/>
  <c r="Q191" i="16"/>
  <c r="V191" i="16"/>
  <c r="G194" i="16"/>
  <c r="I194" i="16"/>
  <c r="K194" i="16"/>
  <c r="M194" i="16"/>
  <c r="O194" i="16"/>
  <c r="Q194" i="16"/>
  <c r="V194" i="16"/>
  <c r="G195" i="16"/>
  <c r="I195" i="16"/>
  <c r="K195" i="16"/>
  <c r="M195" i="16"/>
  <c r="O195" i="16"/>
  <c r="Q195" i="16"/>
  <c r="V195" i="16"/>
  <c r="G196" i="16"/>
  <c r="I196" i="16"/>
  <c r="K196" i="16"/>
  <c r="M196" i="16"/>
  <c r="O196" i="16"/>
  <c r="Q196" i="16"/>
  <c r="V196" i="16"/>
  <c r="G197" i="16"/>
  <c r="M197" i="16" s="1"/>
  <c r="I197" i="16"/>
  <c r="K197" i="16"/>
  <c r="O197" i="16"/>
  <c r="Q197" i="16"/>
  <c r="V197" i="16"/>
  <c r="K200" i="16"/>
  <c r="G201" i="16"/>
  <c r="I201" i="16"/>
  <c r="K201" i="16"/>
  <c r="M201" i="16"/>
  <c r="O201" i="16"/>
  <c r="O200" i="16" s="1"/>
  <c r="Q201" i="16"/>
  <c r="Q200" i="16" s="1"/>
  <c r="V201" i="16"/>
  <c r="V200" i="16" s="1"/>
  <c r="G202" i="16"/>
  <c r="M202" i="16" s="1"/>
  <c r="I202" i="16"/>
  <c r="K202" i="16"/>
  <c r="O202" i="16"/>
  <c r="Q202" i="16"/>
  <c r="V202" i="16"/>
  <c r="G203" i="16"/>
  <c r="I203" i="16"/>
  <c r="K203" i="16"/>
  <c r="M203" i="16"/>
  <c r="O203" i="16"/>
  <c r="Q203" i="16"/>
  <c r="V203" i="16"/>
  <c r="G204" i="16"/>
  <c r="I204" i="16"/>
  <c r="K204" i="16"/>
  <c r="M204" i="16"/>
  <c r="O204" i="16"/>
  <c r="Q204" i="16"/>
  <c r="V204" i="16"/>
  <c r="G205" i="16"/>
  <c r="I205" i="16"/>
  <c r="I200" i="16" s="1"/>
  <c r="K205" i="16"/>
  <c r="M205" i="16"/>
  <c r="O205" i="16"/>
  <c r="Q205" i="16"/>
  <c r="V205" i="16"/>
  <c r="G208" i="16"/>
  <c r="M208" i="16" s="1"/>
  <c r="I208" i="16"/>
  <c r="K208" i="16"/>
  <c r="O208" i="16"/>
  <c r="Q208" i="16"/>
  <c r="V208" i="16"/>
  <c r="G211" i="16"/>
  <c r="M211" i="16" s="1"/>
  <c r="I211" i="16"/>
  <c r="K211" i="16"/>
  <c r="O211" i="16"/>
  <c r="Q211" i="16"/>
  <c r="V211" i="16"/>
  <c r="Q214" i="16"/>
  <c r="V214" i="16"/>
  <c r="G215" i="16"/>
  <c r="G214" i="16" s="1"/>
  <c r="I215" i="16"/>
  <c r="K215" i="16"/>
  <c r="K214" i="16" s="1"/>
  <c r="M215" i="16"/>
  <c r="O215" i="16"/>
  <c r="Q215" i="16"/>
  <c r="V215" i="16"/>
  <c r="G216" i="16"/>
  <c r="I216" i="16"/>
  <c r="I214" i="16" s="1"/>
  <c r="K216" i="16"/>
  <c r="M216" i="16"/>
  <c r="O216" i="16"/>
  <c r="O214" i="16" s="1"/>
  <c r="Q216" i="16"/>
  <c r="V216" i="16"/>
  <c r="G217" i="16"/>
  <c r="M217" i="16" s="1"/>
  <c r="I217" i="16"/>
  <c r="K217" i="16"/>
  <c r="O217" i="16"/>
  <c r="Q217" i="16"/>
  <c r="V217" i="16"/>
  <c r="AE219" i="16"/>
  <c r="AF219" i="16"/>
  <c r="G15" i="15"/>
  <c r="G9" i="15"/>
  <c r="G8" i="15" s="1"/>
  <c r="I9" i="15"/>
  <c r="I8" i="15" s="1"/>
  <c r="K9" i="15"/>
  <c r="K8" i="15" s="1"/>
  <c r="O9" i="15"/>
  <c r="O8" i="15" s="1"/>
  <c r="Q9" i="15"/>
  <c r="V9" i="15"/>
  <c r="G10" i="15"/>
  <c r="I10" i="15"/>
  <c r="K10" i="15"/>
  <c r="M10" i="15"/>
  <c r="O10" i="15"/>
  <c r="Q10" i="15"/>
  <c r="Q8" i="15" s="1"/>
  <c r="V10" i="15"/>
  <c r="G11" i="15"/>
  <c r="M11" i="15" s="1"/>
  <c r="I11" i="15"/>
  <c r="K11" i="15"/>
  <c r="O11" i="15"/>
  <c r="Q11" i="15"/>
  <c r="V11" i="15"/>
  <c r="V8" i="15" s="1"/>
  <c r="G12" i="15"/>
  <c r="I12" i="15"/>
  <c r="K12" i="15"/>
  <c r="M12" i="15"/>
  <c r="O12" i="15"/>
  <c r="Q12" i="15"/>
  <c r="V12" i="15"/>
  <c r="G13" i="15"/>
  <c r="M13" i="15" s="1"/>
  <c r="I13" i="15"/>
  <c r="K13" i="15"/>
  <c r="O13" i="15"/>
  <c r="Q13" i="15"/>
  <c r="V13" i="15"/>
  <c r="AE15" i="15"/>
  <c r="G33" i="14"/>
  <c r="G9" i="14"/>
  <c r="I9" i="14"/>
  <c r="I8" i="14" s="1"/>
  <c r="K9" i="14"/>
  <c r="K8" i="14" s="1"/>
  <c r="M9" i="14"/>
  <c r="O9" i="14"/>
  <c r="O8" i="14" s="1"/>
  <c r="Q9" i="14"/>
  <c r="Q8" i="14" s="1"/>
  <c r="V9" i="14"/>
  <c r="V8" i="14" s="1"/>
  <c r="G11" i="14"/>
  <c r="M11" i="14" s="1"/>
  <c r="I11" i="14"/>
  <c r="K11" i="14"/>
  <c r="O11" i="14"/>
  <c r="Q11" i="14"/>
  <c r="V11" i="14"/>
  <c r="G13" i="14"/>
  <c r="G8" i="14" s="1"/>
  <c r="I13" i="14"/>
  <c r="K13" i="14"/>
  <c r="O13" i="14"/>
  <c r="Q13" i="14"/>
  <c r="V13" i="14"/>
  <c r="G15" i="14"/>
  <c r="M15" i="14" s="1"/>
  <c r="I15" i="14"/>
  <c r="K15" i="14"/>
  <c r="O15" i="14"/>
  <c r="Q15" i="14"/>
  <c r="V15" i="14"/>
  <c r="G17" i="14"/>
  <c r="M17" i="14" s="1"/>
  <c r="I17" i="14"/>
  <c r="K17" i="14"/>
  <c r="O17" i="14"/>
  <c r="Q17" i="14"/>
  <c r="V17" i="14"/>
  <c r="G18" i="14"/>
  <c r="I18" i="14"/>
  <c r="K18" i="14"/>
  <c r="M18" i="14"/>
  <c r="O18" i="14"/>
  <c r="Q18" i="14"/>
  <c r="V18" i="14"/>
  <c r="G20" i="14"/>
  <c r="I20" i="14"/>
  <c r="K20" i="14"/>
  <c r="M20" i="14"/>
  <c r="O20" i="14"/>
  <c r="Q20" i="14"/>
  <c r="V20" i="14"/>
  <c r="G22" i="14"/>
  <c r="M22" i="14" s="1"/>
  <c r="I22" i="14"/>
  <c r="K22" i="14"/>
  <c r="O22" i="14"/>
  <c r="Q22" i="14"/>
  <c r="V22" i="14"/>
  <c r="G27" i="14"/>
  <c r="M27" i="14" s="1"/>
  <c r="I27" i="14"/>
  <c r="K27" i="14"/>
  <c r="O27" i="14"/>
  <c r="Q27" i="14"/>
  <c r="V27" i="14"/>
  <c r="G29" i="14"/>
  <c r="M29" i="14" s="1"/>
  <c r="I29" i="14"/>
  <c r="K29" i="14"/>
  <c r="O29" i="14"/>
  <c r="Q29" i="14"/>
  <c r="V29" i="14"/>
  <c r="G31" i="14"/>
  <c r="I31" i="14"/>
  <c r="K31" i="14"/>
  <c r="M31" i="14"/>
  <c r="O31" i="14"/>
  <c r="Q31" i="14"/>
  <c r="V31" i="14"/>
  <c r="AE33" i="14"/>
  <c r="G1519" i="13"/>
  <c r="BA982" i="13"/>
  <c r="BA904" i="13"/>
  <c r="BA847" i="13"/>
  <c r="BA775" i="13"/>
  <c r="BA748" i="13"/>
  <c r="BA702" i="13"/>
  <c r="BA699" i="13"/>
  <c r="BA658" i="13"/>
  <c r="BA549" i="13"/>
  <c r="BA538" i="13"/>
  <c r="BA534" i="13"/>
  <c r="BA526" i="13"/>
  <c r="BA455" i="13"/>
  <c r="BA437" i="13"/>
  <c r="BA395" i="13"/>
  <c r="BA329" i="13"/>
  <c r="BA326" i="13"/>
  <c r="BA323" i="13"/>
  <c r="BA320" i="13"/>
  <c r="BA317" i="13"/>
  <c r="BA294" i="13"/>
  <c r="BA268" i="13"/>
  <c r="BA264" i="13"/>
  <c r="BA260" i="13"/>
  <c r="BA202" i="13"/>
  <c r="BA199" i="13"/>
  <c r="BA196" i="13"/>
  <c r="BA143" i="13"/>
  <c r="BA139" i="13"/>
  <c r="BA133" i="13"/>
  <c r="BA128" i="13"/>
  <c r="BA111" i="13"/>
  <c r="BA107" i="13"/>
  <c r="BA60" i="13"/>
  <c r="BA57" i="13"/>
  <c r="BA18" i="13"/>
  <c r="BA10" i="13"/>
  <c r="G9" i="13"/>
  <c r="G8" i="13" s="1"/>
  <c r="I9" i="13"/>
  <c r="I8" i="13" s="1"/>
  <c r="K9" i="13"/>
  <c r="K8" i="13" s="1"/>
  <c r="O9" i="13"/>
  <c r="Q9" i="13"/>
  <c r="Q8" i="13" s="1"/>
  <c r="V9" i="13"/>
  <c r="V8" i="13" s="1"/>
  <c r="G14" i="13"/>
  <c r="I14" i="13"/>
  <c r="K14" i="13"/>
  <c r="M14" i="13"/>
  <c r="O14" i="13"/>
  <c r="Q14" i="13"/>
  <c r="V14" i="13"/>
  <c r="G17" i="13"/>
  <c r="I17" i="13"/>
  <c r="K17" i="13"/>
  <c r="M17" i="13"/>
  <c r="O17" i="13"/>
  <c r="Q17" i="13"/>
  <c r="V17" i="13"/>
  <c r="G23" i="13"/>
  <c r="I23" i="13"/>
  <c r="K23" i="13"/>
  <c r="M23" i="13"/>
  <c r="O23" i="13"/>
  <c r="O8" i="13" s="1"/>
  <c r="Q23" i="13"/>
  <c r="V23" i="13"/>
  <c r="G29" i="13"/>
  <c r="I29" i="13"/>
  <c r="K29" i="13"/>
  <c r="M29" i="13"/>
  <c r="O29" i="13"/>
  <c r="Q29" i="13"/>
  <c r="V29" i="13"/>
  <c r="G34" i="13"/>
  <c r="I34" i="13"/>
  <c r="K34" i="13"/>
  <c r="M34" i="13"/>
  <c r="O34" i="13"/>
  <c r="Q34" i="13"/>
  <c r="V34" i="13"/>
  <c r="G37" i="13"/>
  <c r="I37" i="13"/>
  <c r="K37" i="13"/>
  <c r="M37" i="13"/>
  <c r="O37" i="13"/>
  <c r="Q37" i="13"/>
  <c r="V37" i="13"/>
  <c r="G46" i="13"/>
  <c r="M46" i="13" s="1"/>
  <c r="I46" i="13"/>
  <c r="K46" i="13"/>
  <c r="O46" i="13"/>
  <c r="Q46" i="13"/>
  <c r="V46" i="13"/>
  <c r="G50" i="13"/>
  <c r="M50" i="13" s="1"/>
  <c r="I50" i="13"/>
  <c r="K50" i="13"/>
  <c r="O50" i="13"/>
  <c r="Q50" i="13"/>
  <c r="V50" i="13"/>
  <c r="G56" i="13"/>
  <c r="I56" i="13"/>
  <c r="K56" i="13"/>
  <c r="M56" i="13"/>
  <c r="O56" i="13"/>
  <c r="Q56" i="13"/>
  <c r="V56" i="13"/>
  <c r="G59" i="13"/>
  <c r="I59" i="13"/>
  <c r="K59" i="13"/>
  <c r="M59" i="13"/>
  <c r="O59" i="13"/>
  <c r="Q59" i="13"/>
  <c r="V59" i="13"/>
  <c r="G62" i="13"/>
  <c r="I62" i="13"/>
  <c r="K62" i="13"/>
  <c r="M62" i="13"/>
  <c r="O62" i="13"/>
  <c r="Q62" i="13"/>
  <c r="V62" i="13"/>
  <c r="G65" i="13"/>
  <c r="M65" i="13" s="1"/>
  <c r="I65" i="13"/>
  <c r="K65" i="13"/>
  <c r="O65" i="13"/>
  <c r="Q65" i="13"/>
  <c r="V65" i="13"/>
  <c r="G69" i="13"/>
  <c r="I69" i="13"/>
  <c r="K69" i="13"/>
  <c r="M69" i="13"/>
  <c r="O69" i="13"/>
  <c r="Q69" i="13"/>
  <c r="V69" i="13"/>
  <c r="G73" i="13"/>
  <c r="I73" i="13"/>
  <c r="I72" i="13" s="1"/>
  <c r="K73" i="13"/>
  <c r="K72" i="13" s="1"/>
  <c r="M73" i="13"/>
  <c r="O73" i="13"/>
  <c r="O72" i="13" s="1"/>
  <c r="Q73" i="13"/>
  <c r="Q72" i="13" s="1"/>
  <c r="V73" i="13"/>
  <c r="G75" i="13"/>
  <c r="I75" i="13"/>
  <c r="K75" i="13"/>
  <c r="M75" i="13"/>
  <c r="O75" i="13"/>
  <c r="Q75" i="13"/>
  <c r="V75" i="13"/>
  <c r="G78" i="13"/>
  <c r="I78" i="13"/>
  <c r="K78" i="13"/>
  <c r="M78" i="13"/>
  <c r="O78" i="13"/>
  <c r="Q78" i="13"/>
  <c r="V78" i="13"/>
  <c r="G90" i="13"/>
  <c r="I90" i="13"/>
  <c r="K90" i="13"/>
  <c r="M90" i="13"/>
  <c r="O90" i="13"/>
  <c r="Q90" i="13"/>
  <c r="V90" i="13"/>
  <c r="V72" i="13" s="1"/>
  <c r="G96" i="13"/>
  <c r="M96" i="13" s="1"/>
  <c r="I96" i="13"/>
  <c r="K96" i="13"/>
  <c r="O96" i="13"/>
  <c r="Q96" i="13"/>
  <c r="V96" i="13"/>
  <c r="G103" i="13"/>
  <c r="M103" i="13" s="1"/>
  <c r="I103" i="13"/>
  <c r="K103" i="13"/>
  <c r="O103" i="13"/>
  <c r="Q103" i="13"/>
  <c r="V103" i="13"/>
  <c r="G106" i="13"/>
  <c r="I106" i="13"/>
  <c r="K106" i="13"/>
  <c r="M106" i="13"/>
  <c r="O106" i="13"/>
  <c r="Q106" i="13"/>
  <c r="V106" i="13"/>
  <c r="G110" i="13"/>
  <c r="I110" i="13"/>
  <c r="K110" i="13"/>
  <c r="M110" i="13"/>
  <c r="O110" i="13"/>
  <c r="Q110" i="13"/>
  <c r="V110" i="13"/>
  <c r="G115" i="13"/>
  <c r="I115" i="13"/>
  <c r="K115" i="13"/>
  <c r="M115" i="13"/>
  <c r="O115" i="13"/>
  <c r="Q115" i="13"/>
  <c r="V115" i="13"/>
  <c r="G118" i="13"/>
  <c r="M118" i="13" s="1"/>
  <c r="I118" i="13"/>
  <c r="K118" i="13"/>
  <c r="O118" i="13"/>
  <c r="Q118" i="13"/>
  <c r="V118" i="13"/>
  <c r="G121" i="13"/>
  <c r="I121" i="13"/>
  <c r="K121" i="13"/>
  <c r="M121" i="13"/>
  <c r="O121" i="13"/>
  <c r="Q121" i="13"/>
  <c r="V121" i="13"/>
  <c r="G124" i="13"/>
  <c r="M124" i="13" s="1"/>
  <c r="I124" i="13"/>
  <c r="K124" i="13"/>
  <c r="O124" i="13"/>
  <c r="Q124" i="13"/>
  <c r="V124" i="13"/>
  <c r="G127" i="13"/>
  <c r="I127" i="13"/>
  <c r="K127" i="13"/>
  <c r="M127" i="13"/>
  <c r="O127" i="13"/>
  <c r="Q127" i="13"/>
  <c r="V127" i="13"/>
  <c r="G132" i="13"/>
  <c r="I132" i="13"/>
  <c r="K132" i="13"/>
  <c r="M132" i="13"/>
  <c r="O132" i="13"/>
  <c r="Q132" i="13"/>
  <c r="V132" i="13"/>
  <c r="G138" i="13"/>
  <c r="I138" i="13"/>
  <c r="K138" i="13"/>
  <c r="M138" i="13"/>
  <c r="O138" i="13"/>
  <c r="Q138" i="13"/>
  <c r="V138" i="13"/>
  <c r="G142" i="13"/>
  <c r="I142" i="13"/>
  <c r="K142" i="13"/>
  <c r="M142" i="13"/>
  <c r="O142" i="13"/>
  <c r="Q142" i="13"/>
  <c r="V142" i="13"/>
  <c r="G147" i="13"/>
  <c r="M147" i="13" s="1"/>
  <c r="I147" i="13"/>
  <c r="K147" i="13"/>
  <c r="O147" i="13"/>
  <c r="Q147" i="13"/>
  <c r="V147" i="13"/>
  <c r="G149" i="13"/>
  <c r="M149" i="13" s="1"/>
  <c r="I149" i="13"/>
  <c r="K149" i="13"/>
  <c r="O149" i="13"/>
  <c r="Q149" i="13"/>
  <c r="V149" i="13"/>
  <c r="G156" i="13"/>
  <c r="I156" i="13"/>
  <c r="K156" i="13"/>
  <c r="M156" i="13"/>
  <c r="O156" i="13"/>
  <c r="Q156" i="13"/>
  <c r="V156" i="13"/>
  <c r="G158" i="13"/>
  <c r="I158" i="13"/>
  <c r="K158" i="13"/>
  <c r="M158" i="13"/>
  <c r="O158" i="13"/>
  <c r="Q158" i="13"/>
  <c r="V158" i="13"/>
  <c r="G160" i="13"/>
  <c r="I160" i="13"/>
  <c r="K160" i="13"/>
  <c r="M160" i="13"/>
  <c r="O160" i="13"/>
  <c r="Q160" i="13"/>
  <c r="V160" i="13"/>
  <c r="G162" i="13"/>
  <c r="M162" i="13" s="1"/>
  <c r="I162" i="13"/>
  <c r="K162" i="13"/>
  <c r="O162" i="13"/>
  <c r="Q162" i="13"/>
  <c r="V162" i="13"/>
  <c r="G164" i="13"/>
  <c r="I164" i="13"/>
  <c r="K164" i="13"/>
  <c r="M164" i="13"/>
  <c r="O164" i="13"/>
  <c r="Q164" i="13"/>
  <c r="V164" i="13"/>
  <c r="G167" i="13"/>
  <c r="I167" i="13"/>
  <c r="I166" i="13" s="1"/>
  <c r="K167" i="13"/>
  <c r="K166" i="13" s="1"/>
  <c r="M167" i="13"/>
  <c r="O167" i="13"/>
  <c r="O166" i="13" s="1"/>
  <c r="Q167" i="13"/>
  <c r="Q166" i="13" s="1"/>
  <c r="V167" i="13"/>
  <c r="G183" i="13"/>
  <c r="I183" i="13"/>
  <c r="K183" i="13"/>
  <c r="M183" i="13"/>
  <c r="O183" i="13"/>
  <c r="Q183" i="13"/>
  <c r="V183" i="13"/>
  <c r="G187" i="13"/>
  <c r="I187" i="13"/>
  <c r="K187" i="13"/>
  <c r="M187" i="13"/>
  <c r="O187" i="13"/>
  <c r="Q187" i="13"/>
  <c r="V187" i="13"/>
  <c r="G191" i="13"/>
  <c r="I191" i="13"/>
  <c r="K191" i="13"/>
  <c r="M191" i="13"/>
  <c r="O191" i="13"/>
  <c r="Q191" i="13"/>
  <c r="V191" i="13"/>
  <c r="V166" i="13" s="1"/>
  <c r="G195" i="13"/>
  <c r="M195" i="13" s="1"/>
  <c r="I195" i="13"/>
  <c r="K195" i="13"/>
  <c r="O195" i="13"/>
  <c r="Q195" i="13"/>
  <c r="V195" i="13"/>
  <c r="G198" i="13"/>
  <c r="M198" i="13" s="1"/>
  <c r="I198" i="13"/>
  <c r="K198" i="13"/>
  <c r="O198" i="13"/>
  <c r="Q198" i="13"/>
  <c r="V198" i="13"/>
  <c r="G201" i="13"/>
  <c r="I201" i="13"/>
  <c r="K201" i="13"/>
  <c r="M201" i="13"/>
  <c r="O201" i="13"/>
  <c r="Q201" i="13"/>
  <c r="V201" i="13"/>
  <c r="G204" i="13"/>
  <c r="I204" i="13"/>
  <c r="K204" i="13"/>
  <c r="M204" i="13"/>
  <c r="O204" i="13"/>
  <c r="Q204" i="13"/>
  <c r="V204" i="13"/>
  <c r="G207" i="13"/>
  <c r="I207" i="13"/>
  <c r="K207" i="13"/>
  <c r="M207" i="13"/>
  <c r="O207" i="13"/>
  <c r="Q207" i="13"/>
  <c r="V207" i="13"/>
  <c r="G209" i="13"/>
  <c r="M209" i="13" s="1"/>
  <c r="I209" i="13"/>
  <c r="K209" i="13"/>
  <c r="O209" i="13"/>
  <c r="Q209" i="13"/>
  <c r="V209" i="13"/>
  <c r="G214" i="13"/>
  <c r="I214" i="13"/>
  <c r="K214" i="13"/>
  <c r="M214" i="13"/>
  <c r="O214" i="13"/>
  <c r="Q214" i="13"/>
  <c r="V214" i="13"/>
  <c r="G219" i="13"/>
  <c r="M219" i="13" s="1"/>
  <c r="I219" i="13"/>
  <c r="K219" i="13"/>
  <c r="O219" i="13"/>
  <c r="Q219" i="13"/>
  <c r="V219" i="13"/>
  <c r="G224" i="13"/>
  <c r="I224" i="13"/>
  <c r="K224" i="13"/>
  <c r="M224" i="13"/>
  <c r="O224" i="13"/>
  <c r="Q224" i="13"/>
  <c r="V224" i="13"/>
  <c r="G229" i="13"/>
  <c r="I229" i="13"/>
  <c r="K229" i="13"/>
  <c r="M229" i="13"/>
  <c r="O229" i="13"/>
  <c r="Q229" i="13"/>
  <c r="V229" i="13"/>
  <c r="G234" i="13"/>
  <c r="I234" i="13"/>
  <c r="K234" i="13"/>
  <c r="M234" i="13"/>
  <c r="O234" i="13"/>
  <c r="Q234" i="13"/>
  <c r="V234" i="13"/>
  <c r="G239" i="13"/>
  <c r="I239" i="13"/>
  <c r="K239" i="13"/>
  <c r="M239" i="13"/>
  <c r="O239" i="13"/>
  <c r="Q239" i="13"/>
  <c r="V239" i="13"/>
  <c r="G244" i="13"/>
  <c r="M244" i="13" s="1"/>
  <c r="I244" i="13"/>
  <c r="K244" i="13"/>
  <c r="O244" i="13"/>
  <c r="Q244" i="13"/>
  <c r="V244" i="13"/>
  <c r="G249" i="13"/>
  <c r="M249" i="13" s="1"/>
  <c r="I249" i="13"/>
  <c r="K249" i="13"/>
  <c r="O249" i="13"/>
  <c r="Q249" i="13"/>
  <c r="V249" i="13"/>
  <c r="G253" i="13"/>
  <c r="I253" i="13"/>
  <c r="K253" i="13"/>
  <c r="M253" i="13"/>
  <c r="O253" i="13"/>
  <c r="Q253" i="13"/>
  <c r="V253" i="13"/>
  <c r="G257" i="13"/>
  <c r="I257" i="13"/>
  <c r="K257" i="13"/>
  <c r="M257" i="13"/>
  <c r="O257" i="13"/>
  <c r="Q257" i="13"/>
  <c r="V257" i="13"/>
  <c r="G259" i="13"/>
  <c r="I259" i="13"/>
  <c r="K259" i="13"/>
  <c r="M259" i="13"/>
  <c r="O259" i="13"/>
  <c r="Q259" i="13"/>
  <c r="V259" i="13"/>
  <c r="G263" i="13"/>
  <c r="M263" i="13" s="1"/>
  <c r="I263" i="13"/>
  <c r="K263" i="13"/>
  <c r="O263" i="13"/>
  <c r="Q263" i="13"/>
  <c r="V263" i="13"/>
  <c r="G267" i="13"/>
  <c r="I267" i="13"/>
  <c r="K267" i="13"/>
  <c r="M267" i="13"/>
  <c r="O267" i="13"/>
  <c r="Q267" i="13"/>
  <c r="V267" i="13"/>
  <c r="G271" i="13"/>
  <c r="M271" i="13" s="1"/>
  <c r="I271" i="13"/>
  <c r="K271" i="13"/>
  <c r="O271" i="13"/>
  <c r="Q271" i="13"/>
  <c r="V271" i="13"/>
  <c r="G274" i="13"/>
  <c r="I274" i="13"/>
  <c r="K274" i="13"/>
  <c r="M274" i="13"/>
  <c r="O274" i="13"/>
  <c r="Q274" i="13"/>
  <c r="V274" i="13"/>
  <c r="G276" i="13"/>
  <c r="I276" i="13"/>
  <c r="K276" i="13"/>
  <c r="M276" i="13"/>
  <c r="O276" i="13"/>
  <c r="Q276" i="13"/>
  <c r="V276" i="13"/>
  <c r="G279" i="13"/>
  <c r="I279" i="13"/>
  <c r="K279" i="13"/>
  <c r="M279" i="13"/>
  <c r="O279" i="13"/>
  <c r="Q279" i="13"/>
  <c r="V279" i="13"/>
  <c r="G282" i="13"/>
  <c r="I282" i="13"/>
  <c r="K282" i="13"/>
  <c r="M282" i="13"/>
  <c r="O282" i="13"/>
  <c r="Q282" i="13"/>
  <c r="V282" i="13"/>
  <c r="G286" i="13"/>
  <c r="M286" i="13" s="1"/>
  <c r="I286" i="13"/>
  <c r="K286" i="13"/>
  <c r="O286" i="13"/>
  <c r="Q286" i="13"/>
  <c r="V286" i="13"/>
  <c r="G289" i="13"/>
  <c r="I289" i="13"/>
  <c r="O289" i="13"/>
  <c r="V289" i="13"/>
  <c r="G290" i="13"/>
  <c r="I290" i="13"/>
  <c r="K290" i="13"/>
  <c r="K289" i="13" s="1"/>
  <c r="M290" i="13"/>
  <c r="M289" i="13" s="1"/>
  <c r="O290" i="13"/>
  <c r="Q290" i="13"/>
  <c r="Q289" i="13" s="1"/>
  <c r="V290" i="13"/>
  <c r="G298" i="13"/>
  <c r="I298" i="13"/>
  <c r="I297" i="13" s="1"/>
  <c r="K298" i="13"/>
  <c r="M298" i="13"/>
  <c r="O298" i="13"/>
  <c r="Q298" i="13"/>
  <c r="Q297" i="13" s="1"/>
  <c r="V298" i="13"/>
  <c r="V297" i="13" s="1"/>
  <c r="G301" i="13"/>
  <c r="M301" i="13" s="1"/>
  <c r="I301" i="13"/>
  <c r="K301" i="13"/>
  <c r="K297" i="13" s="1"/>
  <c r="O301" i="13"/>
  <c r="Q301" i="13"/>
  <c r="V301" i="13"/>
  <c r="G303" i="13"/>
  <c r="I303" i="13"/>
  <c r="K303" i="13"/>
  <c r="M303" i="13"/>
  <c r="O303" i="13"/>
  <c r="Q303" i="13"/>
  <c r="V303" i="13"/>
  <c r="G307" i="13"/>
  <c r="M307" i="13" s="1"/>
  <c r="I307" i="13"/>
  <c r="K307" i="13"/>
  <c r="O307" i="13"/>
  <c r="Q307" i="13"/>
  <c r="V307" i="13"/>
  <c r="G310" i="13"/>
  <c r="I310" i="13"/>
  <c r="K310" i="13"/>
  <c r="M310" i="13"/>
  <c r="O310" i="13"/>
  <c r="Q310" i="13"/>
  <c r="V310" i="13"/>
  <c r="G313" i="13"/>
  <c r="I313" i="13"/>
  <c r="K313" i="13"/>
  <c r="M313" i="13"/>
  <c r="O313" i="13"/>
  <c r="O297" i="13" s="1"/>
  <c r="Q313" i="13"/>
  <c r="V313" i="13"/>
  <c r="G316" i="13"/>
  <c r="I316" i="13"/>
  <c r="K316" i="13"/>
  <c r="M316" i="13"/>
  <c r="O316" i="13"/>
  <c r="Q316" i="13"/>
  <c r="V316" i="13"/>
  <c r="G319" i="13"/>
  <c r="I319" i="13"/>
  <c r="K319" i="13"/>
  <c r="M319" i="13"/>
  <c r="O319" i="13"/>
  <c r="Q319" i="13"/>
  <c r="V319" i="13"/>
  <c r="G322" i="13"/>
  <c r="M322" i="13" s="1"/>
  <c r="I322" i="13"/>
  <c r="K322" i="13"/>
  <c r="O322" i="13"/>
  <c r="Q322" i="13"/>
  <c r="V322" i="13"/>
  <c r="G325" i="13"/>
  <c r="M325" i="13" s="1"/>
  <c r="I325" i="13"/>
  <c r="K325" i="13"/>
  <c r="O325" i="13"/>
  <c r="Q325" i="13"/>
  <c r="V325" i="13"/>
  <c r="G328" i="13"/>
  <c r="I328" i="13"/>
  <c r="K328" i="13"/>
  <c r="M328" i="13"/>
  <c r="O328" i="13"/>
  <c r="Q328" i="13"/>
  <c r="V328" i="13"/>
  <c r="G331" i="13"/>
  <c r="G297" i="13" s="1"/>
  <c r="I331" i="13"/>
  <c r="K331" i="13"/>
  <c r="O331" i="13"/>
  <c r="Q331" i="13"/>
  <c r="V331" i="13"/>
  <c r="G334" i="13"/>
  <c r="I334" i="13"/>
  <c r="K334" i="13"/>
  <c r="M334" i="13"/>
  <c r="O334" i="13"/>
  <c r="Q334" i="13"/>
  <c r="V334" i="13"/>
  <c r="G337" i="13"/>
  <c r="M337" i="13" s="1"/>
  <c r="I337" i="13"/>
  <c r="K337" i="13"/>
  <c r="O337" i="13"/>
  <c r="Q337" i="13"/>
  <c r="V337" i="13"/>
  <c r="G340" i="13"/>
  <c r="I340" i="13"/>
  <c r="K340" i="13"/>
  <c r="M340" i="13"/>
  <c r="O340" i="13"/>
  <c r="Q340" i="13"/>
  <c r="V340" i="13"/>
  <c r="G343" i="13"/>
  <c r="M343" i="13" s="1"/>
  <c r="I343" i="13"/>
  <c r="K343" i="13"/>
  <c r="O343" i="13"/>
  <c r="Q343" i="13"/>
  <c r="V343" i="13"/>
  <c r="G347" i="13"/>
  <c r="I347" i="13"/>
  <c r="K347" i="13"/>
  <c r="M347" i="13"/>
  <c r="O347" i="13"/>
  <c r="Q347" i="13"/>
  <c r="V347" i="13"/>
  <c r="G351" i="13"/>
  <c r="I351" i="13"/>
  <c r="K351" i="13"/>
  <c r="M351" i="13"/>
  <c r="O351" i="13"/>
  <c r="Q351" i="13"/>
  <c r="V351" i="13"/>
  <c r="G353" i="13"/>
  <c r="I353" i="13"/>
  <c r="K353" i="13"/>
  <c r="M353" i="13"/>
  <c r="O353" i="13"/>
  <c r="Q353" i="13"/>
  <c r="V353" i="13"/>
  <c r="G355" i="13"/>
  <c r="I355" i="13"/>
  <c r="K355" i="13"/>
  <c r="M355" i="13"/>
  <c r="O355" i="13"/>
  <c r="Q355" i="13"/>
  <c r="V355" i="13"/>
  <c r="G357" i="13"/>
  <c r="M357" i="13" s="1"/>
  <c r="I357" i="13"/>
  <c r="K357" i="13"/>
  <c r="O357" i="13"/>
  <c r="Q357" i="13"/>
  <c r="V357" i="13"/>
  <c r="G360" i="13"/>
  <c r="M360" i="13" s="1"/>
  <c r="I360" i="13"/>
  <c r="K360" i="13"/>
  <c r="O360" i="13"/>
  <c r="Q360" i="13"/>
  <c r="V360" i="13"/>
  <c r="G362" i="13"/>
  <c r="I362" i="13"/>
  <c r="K362" i="13"/>
  <c r="M362" i="13"/>
  <c r="O362" i="13"/>
  <c r="Q362" i="13"/>
  <c r="V362" i="13"/>
  <c r="G364" i="13"/>
  <c r="O364" i="13"/>
  <c r="G365" i="13"/>
  <c r="I365" i="13"/>
  <c r="I364" i="13" s="1"/>
  <c r="K365" i="13"/>
  <c r="M365" i="13"/>
  <c r="M364" i="13" s="1"/>
  <c r="O365" i="13"/>
  <c r="Q365" i="13"/>
  <c r="Q364" i="13" s="1"/>
  <c r="V365" i="13"/>
  <c r="V364" i="13" s="1"/>
  <c r="G368" i="13"/>
  <c r="M368" i="13" s="1"/>
  <c r="I368" i="13"/>
  <c r="K368" i="13"/>
  <c r="K364" i="13" s="1"/>
  <c r="O368" i="13"/>
  <c r="Q368" i="13"/>
  <c r="V368" i="13"/>
  <c r="G371" i="13"/>
  <c r="I371" i="13"/>
  <c r="K371" i="13"/>
  <c r="M371" i="13"/>
  <c r="O371" i="13"/>
  <c r="Q371" i="13"/>
  <c r="V371" i="13"/>
  <c r="G374" i="13"/>
  <c r="M374" i="13" s="1"/>
  <c r="I374" i="13"/>
  <c r="K374" i="13"/>
  <c r="O374" i="13"/>
  <c r="Q374" i="13"/>
  <c r="V374" i="13"/>
  <c r="I376" i="13"/>
  <c r="G377" i="13"/>
  <c r="I377" i="13"/>
  <c r="K377" i="13"/>
  <c r="K376" i="13" s="1"/>
  <c r="M377" i="13"/>
  <c r="O377" i="13"/>
  <c r="O376" i="13" s="1"/>
  <c r="Q377" i="13"/>
  <c r="Q376" i="13" s="1"/>
  <c r="V377" i="13"/>
  <c r="V376" i="13" s="1"/>
  <c r="G379" i="13"/>
  <c r="I379" i="13"/>
  <c r="K379" i="13"/>
  <c r="M379" i="13"/>
  <c r="O379" i="13"/>
  <c r="Q379" i="13"/>
  <c r="V379" i="13"/>
  <c r="G382" i="13"/>
  <c r="I382" i="13"/>
  <c r="K382" i="13"/>
  <c r="M382" i="13"/>
  <c r="O382" i="13"/>
  <c r="Q382" i="13"/>
  <c r="V382" i="13"/>
  <c r="G385" i="13"/>
  <c r="M385" i="13" s="1"/>
  <c r="I385" i="13"/>
  <c r="K385" i="13"/>
  <c r="O385" i="13"/>
  <c r="Q385" i="13"/>
  <c r="V385" i="13"/>
  <c r="G388" i="13"/>
  <c r="G376" i="13" s="1"/>
  <c r="I388" i="13"/>
  <c r="K388" i="13"/>
  <c r="O388" i="13"/>
  <c r="Q388" i="13"/>
  <c r="V388" i="13"/>
  <c r="G390" i="13"/>
  <c r="I390" i="13"/>
  <c r="K390" i="13"/>
  <c r="M390" i="13"/>
  <c r="O390" i="13"/>
  <c r="Q390" i="13"/>
  <c r="V390" i="13"/>
  <c r="G392" i="13"/>
  <c r="G393" i="13"/>
  <c r="I393" i="13"/>
  <c r="I392" i="13" s="1"/>
  <c r="K393" i="13"/>
  <c r="M393" i="13"/>
  <c r="O393" i="13"/>
  <c r="O392" i="13" s="1"/>
  <c r="Q393" i="13"/>
  <c r="Q392" i="13" s="1"/>
  <c r="V393" i="13"/>
  <c r="V392" i="13" s="1"/>
  <c r="G397" i="13"/>
  <c r="M397" i="13" s="1"/>
  <c r="I397" i="13"/>
  <c r="K397" i="13"/>
  <c r="K392" i="13" s="1"/>
  <c r="O397" i="13"/>
  <c r="Q397" i="13"/>
  <c r="V397" i="13"/>
  <c r="G400" i="13"/>
  <c r="I400" i="13"/>
  <c r="K400" i="13"/>
  <c r="M400" i="13"/>
  <c r="O400" i="13"/>
  <c r="Q400" i="13"/>
  <c r="V400" i="13"/>
  <c r="G434" i="13"/>
  <c r="M434" i="13" s="1"/>
  <c r="I434" i="13"/>
  <c r="K434" i="13"/>
  <c r="O434" i="13"/>
  <c r="Q434" i="13"/>
  <c r="V434" i="13"/>
  <c r="G436" i="13"/>
  <c r="M436" i="13" s="1"/>
  <c r="I436" i="13"/>
  <c r="K436" i="13"/>
  <c r="O436" i="13"/>
  <c r="Q436" i="13"/>
  <c r="V436" i="13"/>
  <c r="G439" i="13"/>
  <c r="I439" i="13"/>
  <c r="K439" i="13"/>
  <c r="M439" i="13"/>
  <c r="O439" i="13"/>
  <c r="Q439" i="13"/>
  <c r="V439" i="13"/>
  <c r="G442" i="13"/>
  <c r="I442" i="13"/>
  <c r="K442" i="13"/>
  <c r="M442" i="13"/>
  <c r="O442" i="13"/>
  <c r="Q442" i="13"/>
  <c r="V442" i="13"/>
  <c r="G454" i="13"/>
  <c r="I454" i="13"/>
  <c r="K454" i="13"/>
  <c r="M454" i="13"/>
  <c r="O454" i="13"/>
  <c r="Q454" i="13"/>
  <c r="V454" i="13"/>
  <c r="G458" i="13"/>
  <c r="M458" i="13" s="1"/>
  <c r="I458" i="13"/>
  <c r="K458" i="13"/>
  <c r="O458" i="13"/>
  <c r="Q458" i="13"/>
  <c r="V458" i="13"/>
  <c r="G463" i="13"/>
  <c r="I463" i="13"/>
  <c r="K463" i="13"/>
  <c r="M463" i="13"/>
  <c r="O463" i="13"/>
  <c r="Q463" i="13"/>
  <c r="Q462" i="13" s="1"/>
  <c r="V463" i="13"/>
  <c r="V462" i="13" s="1"/>
  <c r="G470" i="13"/>
  <c r="G462" i="13" s="1"/>
  <c r="I470" i="13"/>
  <c r="K470" i="13"/>
  <c r="O470" i="13"/>
  <c r="O462" i="13" s="1"/>
  <c r="Q470" i="13"/>
  <c r="V470" i="13"/>
  <c r="G476" i="13"/>
  <c r="I476" i="13"/>
  <c r="K476" i="13"/>
  <c r="M476" i="13"/>
  <c r="O476" i="13"/>
  <c r="Q476" i="13"/>
  <c r="V476" i="13"/>
  <c r="G479" i="13"/>
  <c r="M479" i="13" s="1"/>
  <c r="I479" i="13"/>
  <c r="K479" i="13"/>
  <c r="O479" i="13"/>
  <c r="Q479" i="13"/>
  <c r="V479" i="13"/>
  <c r="G482" i="13"/>
  <c r="I482" i="13"/>
  <c r="I462" i="13" s="1"/>
  <c r="K482" i="13"/>
  <c r="M482" i="13"/>
  <c r="O482" i="13"/>
  <c r="Q482" i="13"/>
  <c r="V482" i="13"/>
  <c r="G501" i="13"/>
  <c r="M501" i="13" s="1"/>
  <c r="I501" i="13"/>
  <c r="K501" i="13"/>
  <c r="O501" i="13"/>
  <c r="Q501" i="13"/>
  <c r="V501" i="13"/>
  <c r="G504" i="13"/>
  <c r="M504" i="13" s="1"/>
  <c r="I504" i="13"/>
  <c r="K504" i="13"/>
  <c r="O504" i="13"/>
  <c r="Q504" i="13"/>
  <c r="V504" i="13"/>
  <c r="G523" i="13"/>
  <c r="I523" i="13"/>
  <c r="K523" i="13"/>
  <c r="M523" i="13"/>
  <c r="O523" i="13"/>
  <c r="Q523" i="13"/>
  <c r="V523" i="13"/>
  <c r="G525" i="13"/>
  <c r="I525" i="13"/>
  <c r="K525" i="13"/>
  <c r="M525" i="13"/>
  <c r="O525" i="13"/>
  <c r="Q525" i="13"/>
  <c r="V525" i="13"/>
  <c r="G528" i="13"/>
  <c r="I528" i="13"/>
  <c r="K528" i="13"/>
  <c r="M528" i="13"/>
  <c r="O528" i="13"/>
  <c r="Q528" i="13"/>
  <c r="V528" i="13"/>
  <c r="G533" i="13"/>
  <c r="M533" i="13" s="1"/>
  <c r="I533" i="13"/>
  <c r="K533" i="13"/>
  <c r="O533" i="13"/>
  <c r="Q533" i="13"/>
  <c r="V533" i="13"/>
  <c r="G537" i="13"/>
  <c r="M537" i="13" s="1"/>
  <c r="I537" i="13"/>
  <c r="K537" i="13"/>
  <c r="K462" i="13" s="1"/>
  <c r="O537" i="13"/>
  <c r="Q537" i="13"/>
  <c r="V537" i="13"/>
  <c r="G548" i="13"/>
  <c r="I548" i="13"/>
  <c r="K548" i="13"/>
  <c r="M548" i="13"/>
  <c r="O548" i="13"/>
  <c r="Q548" i="13"/>
  <c r="V548" i="13"/>
  <c r="G551" i="13"/>
  <c r="M551" i="13" s="1"/>
  <c r="I551" i="13"/>
  <c r="K551" i="13"/>
  <c r="O551" i="13"/>
  <c r="Q551" i="13"/>
  <c r="V551" i="13"/>
  <c r="G558" i="13"/>
  <c r="I558" i="13"/>
  <c r="K558" i="13"/>
  <c r="M558" i="13"/>
  <c r="O558" i="13"/>
  <c r="Q558" i="13"/>
  <c r="V558" i="13"/>
  <c r="G560" i="13"/>
  <c r="M560" i="13" s="1"/>
  <c r="I560" i="13"/>
  <c r="K560" i="13"/>
  <c r="O560" i="13"/>
  <c r="Q560" i="13"/>
  <c r="V560" i="13"/>
  <c r="G562" i="13"/>
  <c r="I562" i="13"/>
  <c r="K562" i="13"/>
  <c r="M562" i="13"/>
  <c r="O562" i="13"/>
  <c r="Q562" i="13"/>
  <c r="V562" i="13"/>
  <c r="G567" i="13"/>
  <c r="M567" i="13" s="1"/>
  <c r="I567" i="13"/>
  <c r="I566" i="13" s="1"/>
  <c r="K567" i="13"/>
  <c r="K566" i="13" s="1"/>
  <c r="O567" i="13"/>
  <c r="O566" i="13" s="1"/>
  <c r="Q567" i="13"/>
  <c r="Q566" i="13" s="1"/>
  <c r="V567" i="13"/>
  <c r="G571" i="13"/>
  <c r="I571" i="13"/>
  <c r="K571" i="13"/>
  <c r="M571" i="13"/>
  <c r="O571" i="13"/>
  <c r="Q571" i="13"/>
  <c r="V571" i="13"/>
  <c r="V566" i="13" s="1"/>
  <c r="G575" i="13"/>
  <c r="I575" i="13"/>
  <c r="K575" i="13"/>
  <c r="M575" i="13"/>
  <c r="O575" i="13"/>
  <c r="Q575" i="13"/>
  <c r="V575" i="13"/>
  <c r="G596" i="13"/>
  <c r="I596" i="13"/>
  <c r="K596" i="13"/>
  <c r="M596" i="13"/>
  <c r="O596" i="13"/>
  <c r="Q596" i="13"/>
  <c r="V596" i="13"/>
  <c r="G608" i="13"/>
  <c r="M608" i="13" s="1"/>
  <c r="I608" i="13"/>
  <c r="K608" i="13"/>
  <c r="O608" i="13"/>
  <c r="Q608" i="13"/>
  <c r="V608" i="13"/>
  <c r="G630" i="13"/>
  <c r="M630" i="13" s="1"/>
  <c r="I630" i="13"/>
  <c r="K630" i="13"/>
  <c r="O630" i="13"/>
  <c r="Q630" i="13"/>
  <c r="V630" i="13"/>
  <c r="G632" i="13"/>
  <c r="I632" i="13"/>
  <c r="K632" i="13"/>
  <c r="M632" i="13"/>
  <c r="O632" i="13"/>
  <c r="Q632" i="13"/>
  <c r="V632" i="13"/>
  <c r="G634" i="13"/>
  <c r="M634" i="13" s="1"/>
  <c r="I634" i="13"/>
  <c r="K634" i="13"/>
  <c r="O634" i="13"/>
  <c r="Q634" i="13"/>
  <c r="V634" i="13"/>
  <c r="G637" i="13"/>
  <c r="I637" i="13"/>
  <c r="K637" i="13"/>
  <c r="M637" i="13"/>
  <c r="O637" i="13"/>
  <c r="Q637" i="13"/>
  <c r="V637" i="13"/>
  <c r="G657" i="13"/>
  <c r="M657" i="13" s="1"/>
  <c r="I657" i="13"/>
  <c r="K657" i="13"/>
  <c r="O657" i="13"/>
  <c r="Q657" i="13"/>
  <c r="V657" i="13"/>
  <c r="G660" i="13"/>
  <c r="I660" i="13"/>
  <c r="K660" i="13"/>
  <c r="M660" i="13"/>
  <c r="O660" i="13"/>
  <c r="Q660" i="13"/>
  <c r="V660" i="13"/>
  <c r="G665" i="13"/>
  <c r="M665" i="13" s="1"/>
  <c r="I665" i="13"/>
  <c r="K665" i="13"/>
  <c r="O665" i="13"/>
  <c r="Q665" i="13"/>
  <c r="V665" i="13"/>
  <c r="G668" i="13"/>
  <c r="M668" i="13" s="1"/>
  <c r="I668" i="13"/>
  <c r="K668" i="13"/>
  <c r="O668" i="13"/>
  <c r="Q668" i="13"/>
  <c r="V668" i="13"/>
  <c r="G675" i="13"/>
  <c r="I675" i="13"/>
  <c r="K675" i="13"/>
  <c r="M675" i="13"/>
  <c r="O675" i="13"/>
  <c r="Q675" i="13"/>
  <c r="V675" i="13"/>
  <c r="G677" i="13"/>
  <c r="I677" i="13"/>
  <c r="K677" i="13"/>
  <c r="M677" i="13"/>
  <c r="O677" i="13"/>
  <c r="Q677" i="13"/>
  <c r="V677" i="13"/>
  <c r="G679" i="13"/>
  <c r="I679" i="13"/>
  <c r="K679" i="13"/>
  <c r="M679" i="13"/>
  <c r="O679" i="13"/>
  <c r="Q679" i="13"/>
  <c r="V679" i="13"/>
  <c r="G690" i="13"/>
  <c r="M690" i="13" s="1"/>
  <c r="I690" i="13"/>
  <c r="I689" i="13" s="1"/>
  <c r="K690" i="13"/>
  <c r="K689" i="13" s="1"/>
  <c r="O690" i="13"/>
  <c r="O689" i="13" s="1"/>
  <c r="Q690" i="13"/>
  <c r="Q689" i="13" s="1"/>
  <c r="V690" i="13"/>
  <c r="V689" i="13" s="1"/>
  <c r="G693" i="13"/>
  <c r="I693" i="13"/>
  <c r="K693" i="13"/>
  <c r="M693" i="13"/>
  <c r="O693" i="13"/>
  <c r="Q693" i="13"/>
  <c r="V693" i="13"/>
  <c r="G696" i="13"/>
  <c r="G689" i="13" s="1"/>
  <c r="I696" i="13"/>
  <c r="K696" i="13"/>
  <c r="O696" i="13"/>
  <c r="Q696" i="13"/>
  <c r="V696" i="13"/>
  <c r="G698" i="13"/>
  <c r="I698" i="13"/>
  <c r="K698" i="13"/>
  <c r="M698" i="13"/>
  <c r="O698" i="13"/>
  <c r="Q698" i="13"/>
  <c r="V698" i="13"/>
  <c r="G701" i="13"/>
  <c r="M701" i="13" s="1"/>
  <c r="I701" i="13"/>
  <c r="K701" i="13"/>
  <c r="O701" i="13"/>
  <c r="Q701" i="13"/>
  <c r="V701" i="13"/>
  <c r="G704" i="13"/>
  <c r="I704" i="13"/>
  <c r="K704" i="13"/>
  <c r="M704" i="13"/>
  <c r="O704" i="13"/>
  <c r="Q704" i="13"/>
  <c r="V704" i="13"/>
  <c r="G706" i="13"/>
  <c r="M706" i="13" s="1"/>
  <c r="I706" i="13"/>
  <c r="K706" i="13"/>
  <c r="O706" i="13"/>
  <c r="Q706" i="13"/>
  <c r="V706" i="13"/>
  <c r="G708" i="13"/>
  <c r="M708" i="13" s="1"/>
  <c r="I708" i="13"/>
  <c r="K708" i="13"/>
  <c r="O708" i="13"/>
  <c r="Q708" i="13"/>
  <c r="V708" i="13"/>
  <c r="G710" i="13"/>
  <c r="I710" i="13"/>
  <c r="K710" i="13"/>
  <c r="M710" i="13"/>
  <c r="O710" i="13"/>
  <c r="Q710" i="13"/>
  <c r="V710" i="13"/>
  <c r="G712" i="13"/>
  <c r="I712" i="13"/>
  <c r="K712" i="13"/>
  <c r="M712" i="13"/>
  <c r="O712" i="13"/>
  <c r="Q712" i="13"/>
  <c r="V712" i="13"/>
  <c r="G714" i="13"/>
  <c r="I714" i="13"/>
  <c r="K714" i="13"/>
  <c r="M714" i="13"/>
  <c r="O714" i="13"/>
  <c r="Q714" i="13"/>
  <c r="V714" i="13"/>
  <c r="G717" i="13"/>
  <c r="M717" i="13" s="1"/>
  <c r="I717" i="13"/>
  <c r="I716" i="13" s="1"/>
  <c r="K717" i="13"/>
  <c r="K716" i="13" s="1"/>
  <c r="O717" i="13"/>
  <c r="O716" i="13" s="1"/>
  <c r="Q717" i="13"/>
  <c r="Q716" i="13" s="1"/>
  <c r="V717" i="13"/>
  <c r="V716" i="13" s="1"/>
  <c r="G720" i="13"/>
  <c r="I720" i="13"/>
  <c r="K720" i="13"/>
  <c r="M720" i="13"/>
  <c r="O720" i="13"/>
  <c r="Q720" i="13"/>
  <c r="V720" i="13"/>
  <c r="G723" i="13"/>
  <c r="G716" i="13" s="1"/>
  <c r="I723" i="13"/>
  <c r="K723" i="13"/>
  <c r="O723" i="13"/>
  <c r="Q723" i="13"/>
  <c r="V723" i="13"/>
  <c r="G725" i="13"/>
  <c r="I725" i="13"/>
  <c r="K725" i="13"/>
  <c r="M725" i="13"/>
  <c r="O725" i="13"/>
  <c r="Q725" i="13"/>
  <c r="V725" i="13"/>
  <c r="G728" i="13"/>
  <c r="I728" i="13"/>
  <c r="K728" i="13"/>
  <c r="K727" i="13" s="1"/>
  <c r="M728" i="13"/>
  <c r="O728" i="13"/>
  <c r="O727" i="13" s="1"/>
  <c r="Q728" i="13"/>
  <c r="Q727" i="13" s="1"/>
  <c r="V728" i="13"/>
  <c r="V727" i="13" s="1"/>
  <c r="G732" i="13"/>
  <c r="I732" i="13"/>
  <c r="K732" i="13"/>
  <c r="M732" i="13"/>
  <c r="O732" i="13"/>
  <c r="Q732" i="13"/>
  <c r="V732" i="13"/>
  <c r="G735" i="13"/>
  <c r="I735" i="13"/>
  <c r="I727" i="13" s="1"/>
  <c r="K735" i="13"/>
  <c r="M735" i="13"/>
  <c r="O735" i="13"/>
  <c r="Q735" i="13"/>
  <c r="V735" i="13"/>
  <c r="G737" i="13"/>
  <c r="I737" i="13"/>
  <c r="K737" i="13"/>
  <c r="M737" i="13"/>
  <c r="O737" i="13"/>
  <c r="Q737" i="13"/>
  <c r="V737" i="13"/>
  <c r="G739" i="13"/>
  <c r="I739" i="13"/>
  <c r="K739" i="13"/>
  <c r="M739" i="13"/>
  <c r="O739" i="13"/>
  <c r="Q739" i="13"/>
  <c r="V739" i="13"/>
  <c r="G740" i="13"/>
  <c r="I740" i="13"/>
  <c r="K740" i="13"/>
  <c r="M740" i="13"/>
  <c r="O740" i="13"/>
  <c r="Q740" i="13"/>
  <c r="V740" i="13"/>
  <c r="G742" i="13"/>
  <c r="M742" i="13" s="1"/>
  <c r="I742" i="13"/>
  <c r="K742" i="13"/>
  <c r="O742" i="13"/>
  <c r="Q742" i="13"/>
  <c r="V742" i="13"/>
  <c r="K744" i="13"/>
  <c r="G745" i="13"/>
  <c r="I745" i="13"/>
  <c r="K745" i="13"/>
  <c r="M745" i="13"/>
  <c r="O745" i="13"/>
  <c r="Q745" i="13"/>
  <c r="V745" i="13"/>
  <c r="V744" i="13" s="1"/>
  <c r="G747" i="13"/>
  <c r="G744" i="13" s="1"/>
  <c r="I747" i="13"/>
  <c r="K747" i="13"/>
  <c r="O747" i="13"/>
  <c r="Q747" i="13"/>
  <c r="V747" i="13"/>
  <c r="G750" i="13"/>
  <c r="I750" i="13"/>
  <c r="K750" i="13"/>
  <c r="M750" i="13"/>
  <c r="O750" i="13"/>
  <c r="Q750" i="13"/>
  <c r="Q744" i="13" s="1"/>
  <c r="V750" i="13"/>
  <c r="G752" i="13"/>
  <c r="M752" i="13" s="1"/>
  <c r="I752" i="13"/>
  <c r="I744" i="13" s="1"/>
  <c r="K752" i="13"/>
  <c r="O752" i="13"/>
  <c r="Q752" i="13"/>
  <c r="V752" i="13"/>
  <c r="G754" i="13"/>
  <c r="I754" i="13"/>
  <c r="K754" i="13"/>
  <c r="M754" i="13"/>
  <c r="O754" i="13"/>
  <c r="Q754" i="13"/>
  <c r="V754" i="13"/>
  <c r="G756" i="13"/>
  <c r="I756" i="13"/>
  <c r="K756" i="13"/>
  <c r="M756" i="13"/>
  <c r="O756" i="13"/>
  <c r="Q756" i="13"/>
  <c r="V756" i="13"/>
  <c r="G759" i="13"/>
  <c r="I759" i="13"/>
  <c r="K759" i="13"/>
  <c r="M759" i="13"/>
  <c r="O759" i="13"/>
  <c r="O744" i="13" s="1"/>
  <c r="Q759" i="13"/>
  <c r="V759" i="13"/>
  <c r="G761" i="13"/>
  <c r="I761" i="13"/>
  <c r="K761" i="13"/>
  <c r="M761" i="13"/>
  <c r="O761" i="13"/>
  <c r="Q761" i="13"/>
  <c r="V761" i="13"/>
  <c r="I763" i="13"/>
  <c r="G764" i="13"/>
  <c r="I764" i="13"/>
  <c r="K764" i="13"/>
  <c r="M764" i="13"/>
  <c r="O764" i="13"/>
  <c r="O763" i="13" s="1"/>
  <c r="Q764" i="13"/>
  <c r="Q763" i="13" s="1"/>
  <c r="V764" i="13"/>
  <c r="V763" i="13" s="1"/>
  <c r="G766" i="13"/>
  <c r="M766" i="13" s="1"/>
  <c r="I766" i="13"/>
  <c r="K766" i="13"/>
  <c r="O766" i="13"/>
  <c r="Q766" i="13"/>
  <c r="V766" i="13"/>
  <c r="G768" i="13"/>
  <c r="M768" i="13" s="1"/>
  <c r="I768" i="13"/>
  <c r="K768" i="13"/>
  <c r="K763" i="13" s="1"/>
  <c r="O768" i="13"/>
  <c r="Q768" i="13"/>
  <c r="V768" i="13"/>
  <c r="G770" i="13"/>
  <c r="I770" i="13"/>
  <c r="K770" i="13"/>
  <c r="M770" i="13"/>
  <c r="O770" i="13"/>
  <c r="Q770" i="13"/>
  <c r="V770" i="13"/>
  <c r="G773" i="13"/>
  <c r="I773" i="13"/>
  <c r="K773" i="13"/>
  <c r="M773" i="13"/>
  <c r="G774" i="13"/>
  <c r="I774" i="13"/>
  <c r="K774" i="13"/>
  <c r="M774" i="13"/>
  <c r="O774" i="13"/>
  <c r="O773" i="13" s="1"/>
  <c r="Q774" i="13"/>
  <c r="Q773" i="13" s="1"/>
  <c r="V774" i="13"/>
  <c r="V773" i="13" s="1"/>
  <c r="G784" i="13"/>
  <c r="I784" i="13"/>
  <c r="K784" i="13"/>
  <c r="K783" i="13" s="1"/>
  <c r="M784" i="13"/>
  <c r="O784" i="13"/>
  <c r="O783" i="13" s="1"/>
  <c r="Q784" i="13"/>
  <c r="Q783" i="13" s="1"/>
  <c r="V784" i="13"/>
  <c r="V783" i="13" s="1"/>
  <c r="G786" i="13"/>
  <c r="I786" i="13"/>
  <c r="K786" i="13"/>
  <c r="M786" i="13"/>
  <c r="O786" i="13"/>
  <c r="Q786" i="13"/>
  <c r="V786" i="13"/>
  <c r="G789" i="13"/>
  <c r="I789" i="13"/>
  <c r="I783" i="13" s="1"/>
  <c r="K789" i="13"/>
  <c r="M789" i="13"/>
  <c r="O789" i="13"/>
  <c r="Q789" i="13"/>
  <c r="V789" i="13"/>
  <c r="G791" i="13"/>
  <c r="I791" i="13"/>
  <c r="K791" i="13"/>
  <c r="M791" i="13"/>
  <c r="O791" i="13"/>
  <c r="Q791" i="13"/>
  <c r="V791" i="13"/>
  <c r="G794" i="13"/>
  <c r="M794" i="13" s="1"/>
  <c r="I794" i="13"/>
  <c r="K794" i="13"/>
  <c r="O794" i="13"/>
  <c r="Q794" i="13"/>
  <c r="V794" i="13"/>
  <c r="G809" i="13"/>
  <c r="I809" i="13"/>
  <c r="K809" i="13"/>
  <c r="M809" i="13"/>
  <c r="O809" i="13"/>
  <c r="Q809" i="13"/>
  <c r="V809" i="13"/>
  <c r="G811" i="13"/>
  <c r="M811" i="13" s="1"/>
  <c r="I811" i="13"/>
  <c r="K811" i="13"/>
  <c r="O811" i="13"/>
  <c r="Q811" i="13"/>
  <c r="V811" i="13"/>
  <c r="G813" i="13"/>
  <c r="M813" i="13" s="1"/>
  <c r="I813" i="13"/>
  <c r="K813" i="13"/>
  <c r="O813" i="13"/>
  <c r="Q813" i="13"/>
  <c r="V813" i="13"/>
  <c r="G822" i="13"/>
  <c r="I822" i="13"/>
  <c r="K822" i="13"/>
  <c r="M822" i="13"/>
  <c r="O822" i="13"/>
  <c r="Q822" i="13"/>
  <c r="V822" i="13"/>
  <c r="G831" i="13"/>
  <c r="G783" i="13" s="1"/>
  <c r="I831" i="13"/>
  <c r="K831" i="13"/>
  <c r="O831" i="13"/>
  <c r="Q831" i="13"/>
  <c r="V831" i="13"/>
  <c r="G833" i="13"/>
  <c r="I833" i="13"/>
  <c r="K833" i="13"/>
  <c r="M833" i="13"/>
  <c r="O833" i="13"/>
  <c r="Q833" i="13"/>
  <c r="V833" i="13"/>
  <c r="G835" i="13"/>
  <c r="M835" i="13" s="1"/>
  <c r="I835" i="13"/>
  <c r="K835" i="13"/>
  <c r="O835" i="13"/>
  <c r="Q835" i="13"/>
  <c r="V835" i="13"/>
  <c r="G841" i="13"/>
  <c r="I841" i="13"/>
  <c r="K841" i="13"/>
  <c r="M841" i="13"/>
  <c r="O841" i="13"/>
  <c r="Q841" i="13"/>
  <c r="V841" i="13"/>
  <c r="G843" i="13"/>
  <c r="G840" i="13" s="1"/>
  <c r="I843" i="13"/>
  <c r="I840" i="13" s="1"/>
  <c r="K843" i="13"/>
  <c r="M843" i="13"/>
  <c r="O843" i="13"/>
  <c r="O840" i="13" s="1"/>
  <c r="Q843" i="13"/>
  <c r="V843" i="13"/>
  <c r="G845" i="13"/>
  <c r="I845" i="13"/>
  <c r="K845" i="13"/>
  <c r="M845" i="13"/>
  <c r="O845" i="13"/>
  <c r="Q845" i="13"/>
  <c r="V845" i="13"/>
  <c r="V840" i="13" s="1"/>
  <c r="G849" i="13"/>
  <c r="M849" i="13" s="1"/>
  <c r="I849" i="13"/>
  <c r="K849" i="13"/>
  <c r="K840" i="13" s="1"/>
  <c r="O849" i="13"/>
  <c r="Q849" i="13"/>
  <c r="V849" i="13"/>
  <c r="G853" i="13"/>
  <c r="I853" i="13"/>
  <c r="K853" i="13"/>
  <c r="M853" i="13"/>
  <c r="O853" i="13"/>
  <c r="Q853" i="13"/>
  <c r="V853" i="13"/>
  <c r="G857" i="13"/>
  <c r="M857" i="13" s="1"/>
  <c r="I857" i="13"/>
  <c r="K857" i="13"/>
  <c r="O857" i="13"/>
  <c r="Q857" i="13"/>
  <c r="V857" i="13"/>
  <c r="G861" i="13"/>
  <c r="M861" i="13" s="1"/>
  <c r="I861" i="13"/>
  <c r="K861" i="13"/>
  <c r="O861" i="13"/>
  <c r="Q861" i="13"/>
  <c r="V861" i="13"/>
  <c r="G864" i="13"/>
  <c r="I864" i="13"/>
  <c r="K864" i="13"/>
  <c r="M864" i="13"/>
  <c r="O864" i="13"/>
  <c r="Q864" i="13"/>
  <c r="V864" i="13"/>
  <c r="G869" i="13"/>
  <c r="M869" i="13" s="1"/>
  <c r="I869" i="13"/>
  <c r="K869" i="13"/>
  <c r="O869" i="13"/>
  <c r="Q869" i="13"/>
  <c r="V869" i="13"/>
  <c r="G871" i="13"/>
  <c r="I871" i="13"/>
  <c r="K871" i="13"/>
  <c r="M871" i="13"/>
  <c r="O871" i="13"/>
  <c r="Q871" i="13"/>
  <c r="Q840" i="13" s="1"/>
  <c r="V871" i="13"/>
  <c r="G875" i="13"/>
  <c r="M875" i="13" s="1"/>
  <c r="I875" i="13"/>
  <c r="K875" i="13"/>
  <c r="O875" i="13"/>
  <c r="Q875" i="13"/>
  <c r="V875" i="13"/>
  <c r="G877" i="13"/>
  <c r="I877" i="13"/>
  <c r="K877" i="13"/>
  <c r="M877" i="13"/>
  <c r="O877" i="13"/>
  <c r="Q877" i="13"/>
  <c r="V877" i="13"/>
  <c r="G881" i="13"/>
  <c r="I881" i="13"/>
  <c r="K881" i="13"/>
  <c r="M881" i="13"/>
  <c r="O881" i="13"/>
  <c r="Q881" i="13"/>
  <c r="V881" i="13"/>
  <c r="G885" i="13"/>
  <c r="I885" i="13"/>
  <c r="K885" i="13"/>
  <c r="M885" i="13"/>
  <c r="O885" i="13"/>
  <c r="Q885" i="13"/>
  <c r="V885" i="13"/>
  <c r="G893" i="13"/>
  <c r="I893" i="13"/>
  <c r="K893" i="13"/>
  <c r="M893" i="13"/>
  <c r="O893" i="13"/>
  <c r="Q893" i="13"/>
  <c r="V893" i="13"/>
  <c r="G903" i="13"/>
  <c r="M903" i="13" s="1"/>
  <c r="I903" i="13"/>
  <c r="K903" i="13"/>
  <c r="O903" i="13"/>
  <c r="Q903" i="13"/>
  <c r="V903" i="13"/>
  <c r="G906" i="13"/>
  <c r="I906" i="13"/>
  <c r="K906" i="13"/>
  <c r="M906" i="13"/>
  <c r="O906" i="13"/>
  <c r="Q906" i="13"/>
  <c r="V906" i="13"/>
  <c r="G909" i="13"/>
  <c r="M909" i="13" s="1"/>
  <c r="I909" i="13"/>
  <c r="K909" i="13"/>
  <c r="O909" i="13"/>
  <c r="Q909" i="13"/>
  <c r="V909" i="13"/>
  <c r="G912" i="13"/>
  <c r="M912" i="13" s="1"/>
  <c r="I912" i="13"/>
  <c r="K912" i="13"/>
  <c r="O912" i="13"/>
  <c r="Q912" i="13"/>
  <c r="V912" i="13"/>
  <c r="G914" i="13"/>
  <c r="I914" i="13"/>
  <c r="K914" i="13"/>
  <c r="M914" i="13"/>
  <c r="O914" i="13"/>
  <c r="Q914" i="13"/>
  <c r="V914" i="13"/>
  <c r="G928" i="13"/>
  <c r="M928" i="13" s="1"/>
  <c r="I928" i="13"/>
  <c r="K928" i="13"/>
  <c r="O928" i="13"/>
  <c r="Q928" i="13"/>
  <c r="V928" i="13"/>
  <c r="G930" i="13"/>
  <c r="I930" i="13"/>
  <c r="K930" i="13"/>
  <c r="M930" i="13"/>
  <c r="O930" i="13"/>
  <c r="Q930" i="13"/>
  <c r="V930" i="13"/>
  <c r="G932" i="13"/>
  <c r="M932" i="13" s="1"/>
  <c r="I932" i="13"/>
  <c r="K932" i="13"/>
  <c r="O932" i="13"/>
  <c r="Q932" i="13"/>
  <c r="V932" i="13"/>
  <c r="G934" i="13"/>
  <c r="I934" i="13"/>
  <c r="K934" i="13"/>
  <c r="M934" i="13"/>
  <c r="O934" i="13"/>
  <c r="Q934" i="13"/>
  <c r="V934" i="13"/>
  <c r="G938" i="13"/>
  <c r="I938" i="13"/>
  <c r="K938" i="13"/>
  <c r="M938" i="13"/>
  <c r="O938" i="13"/>
  <c r="Q938" i="13"/>
  <c r="V938" i="13"/>
  <c r="G948" i="13"/>
  <c r="I948" i="13"/>
  <c r="K948" i="13"/>
  <c r="M948" i="13"/>
  <c r="O948" i="13"/>
  <c r="Q948" i="13"/>
  <c r="V948" i="13"/>
  <c r="G952" i="13"/>
  <c r="I952" i="13"/>
  <c r="K952" i="13"/>
  <c r="M952" i="13"/>
  <c r="O952" i="13"/>
  <c r="Q952" i="13"/>
  <c r="V952" i="13"/>
  <c r="G958" i="13"/>
  <c r="I958" i="13"/>
  <c r="K958" i="13"/>
  <c r="M958" i="13"/>
  <c r="O958" i="13"/>
  <c r="O957" i="13" s="1"/>
  <c r="Q958" i="13"/>
  <c r="Q957" i="13" s="1"/>
  <c r="V958" i="13"/>
  <c r="V957" i="13" s="1"/>
  <c r="G960" i="13"/>
  <c r="M960" i="13" s="1"/>
  <c r="I960" i="13"/>
  <c r="K960" i="13"/>
  <c r="O960" i="13"/>
  <c r="Q960" i="13"/>
  <c r="V960" i="13"/>
  <c r="G965" i="13"/>
  <c r="M965" i="13" s="1"/>
  <c r="I965" i="13"/>
  <c r="K965" i="13"/>
  <c r="K957" i="13" s="1"/>
  <c r="O965" i="13"/>
  <c r="Q965" i="13"/>
  <c r="V965" i="13"/>
  <c r="G979" i="13"/>
  <c r="I979" i="13"/>
  <c r="K979" i="13"/>
  <c r="M979" i="13"/>
  <c r="O979" i="13"/>
  <c r="Q979" i="13"/>
  <c r="V979" i="13"/>
  <c r="G981" i="13"/>
  <c r="M981" i="13" s="1"/>
  <c r="I981" i="13"/>
  <c r="K981" i="13"/>
  <c r="O981" i="13"/>
  <c r="Q981" i="13"/>
  <c r="V981" i="13"/>
  <c r="G984" i="13"/>
  <c r="I984" i="13"/>
  <c r="K984" i="13"/>
  <c r="M984" i="13"/>
  <c r="O984" i="13"/>
  <c r="Q984" i="13"/>
  <c r="V984" i="13"/>
  <c r="G991" i="13"/>
  <c r="M991" i="13" s="1"/>
  <c r="I991" i="13"/>
  <c r="K991" i="13"/>
  <c r="O991" i="13"/>
  <c r="Q991" i="13"/>
  <c r="V991" i="13"/>
  <c r="G993" i="13"/>
  <c r="I993" i="13"/>
  <c r="K993" i="13"/>
  <c r="M993" i="13"/>
  <c r="O993" i="13"/>
  <c r="Q993" i="13"/>
  <c r="V993" i="13"/>
  <c r="G995" i="13"/>
  <c r="I995" i="13"/>
  <c r="K995" i="13"/>
  <c r="M995" i="13"/>
  <c r="O995" i="13"/>
  <c r="Q995" i="13"/>
  <c r="V995" i="13"/>
  <c r="G997" i="13"/>
  <c r="I997" i="13"/>
  <c r="I957" i="13" s="1"/>
  <c r="K997" i="13"/>
  <c r="M997" i="13"/>
  <c r="O997" i="13"/>
  <c r="Q997" i="13"/>
  <c r="V997" i="13"/>
  <c r="G999" i="13"/>
  <c r="I999" i="13"/>
  <c r="K999" i="13"/>
  <c r="M999" i="13"/>
  <c r="O999" i="13"/>
  <c r="Q999" i="13"/>
  <c r="V999" i="13"/>
  <c r="G1002" i="13"/>
  <c r="M1002" i="13" s="1"/>
  <c r="I1002" i="13"/>
  <c r="K1002" i="13"/>
  <c r="O1002" i="13"/>
  <c r="Q1002" i="13"/>
  <c r="V1002" i="13"/>
  <c r="G1006" i="13"/>
  <c r="I1006" i="13"/>
  <c r="K1006" i="13"/>
  <c r="M1006" i="13"/>
  <c r="O1006" i="13"/>
  <c r="Q1006" i="13"/>
  <c r="V1006" i="13"/>
  <c r="G1025" i="13"/>
  <c r="M1025" i="13" s="1"/>
  <c r="I1025" i="13"/>
  <c r="K1025" i="13"/>
  <c r="O1025" i="13"/>
  <c r="Q1025" i="13"/>
  <c r="V1025" i="13"/>
  <c r="G1027" i="13"/>
  <c r="M1027" i="13" s="1"/>
  <c r="I1027" i="13"/>
  <c r="K1027" i="13"/>
  <c r="O1027" i="13"/>
  <c r="Q1027" i="13"/>
  <c r="V1027" i="13"/>
  <c r="G1029" i="13"/>
  <c r="I1029" i="13"/>
  <c r="K1029" i="13"/>
  <c r="M1029" i="13"/>
  <c r="O1029" i="13"/>
  <c r="Q1029" i="13"/>
  <c r="V1029" i="13"/>
  <c r="G1031" i="13"/>
  <c r="M1031" i="13" s="1"/>
  <c r="I1031" i="13"/>
  <c r="K1031" i="13"/>
  <c r="O1031" i="13"/>
  <c r="Q1031" i="13"/>
  <c r="V1031" i="13"/>
  <c r="G1033" i="13"/>
  <c r="I1033" i="13"/>
  <c r="K1033" i="13"/>
  <c r="M1033" i="13"/>
  <c r="O1033" i="13"/>
  <c r="Q1033" i="13"/>
  <c r="V1033" i="13"/>
  <c r="G1035" i="13"/>
  <c r="M1035" i="13" s="1"/>
  <c r="I1035" i="13"/>
  <c r="K1035" i="13"/>
  <c r="O1035" i="13"/>
  <c r="Q1035" i="13"/>
  <c r="V1035" i="13"/>
  <c r="G1038" i="13"/>
  <c r="I1038" i="13"/>
  <c r="K1038" i="13"/>
  <c r="M1038" i="13"/>
  <c r="O1038" i="13"/>
  <c r="Q1038" i="13"/>
  <c r="V1038" i="13"/>
  <c r="G1041" i="13"/>
  <c r="I1041" i="13"/>
  <c r="K1041" i="13"/>
  <c r="M1041" i="13"/>
  <c r="O1041" i="13"/>
  <c r="Q1041" i="13"/>
  <c r="V1041" i="13"/>
  <c r="G1046" i="13"/>
  <c r="I1046" i="13"/>
  <c r="G1047" i="13"/>
  <c r="I1047" i="13"/>
  <c r="K1047" i="13"/>
  <c r="M1047" i="13"/>
  <c r="O1047" i="13"/>
  <c r="Q1047" i="13"/>
  <c r="Q1046" i="13" s="1"/>
  <c r="V1047" i="13"/>
  <c r="V1046" i="13" s="1"/>
  <c r="G1052" i="13"/>
  <c r="M1052" i="13" s="1"/>
  <c r="M1046" i="13" s="1"/>
  <c r="I1052" i="13"/>
  <c r="K1052" i="13"/>
  <c r="K1046" i="13" s="1"/>
  <c r="O1052" i="13"/>
  <c r="Q1052" i="13"/>
  <c r="V1052" i="13"/>
  <c r="G1056" i="13"/>
  <c r="I1056" i="13"/>
  <c r="K1056" i="13"/>
  <c r="M1056" i="13"/>
  <c r="O1056" i="13"/>
  <c r="O1046" i="13" s="1"/>
  <c r="Q1056" i="13"/>
  <c r="V1056" i="13"/>
  <c r="G1062" i="13"/>
  <c r="M1062" i="13" s="1"/>
  <c r="I1062" i="13"/>
  <c r="I1061" i="13" s="1"/>
  <c r="K1062" i="13"/>
  <c r="K1061" i="13" s="1"/>
  <c r="O1062" i="13"/>
  <c r="O1061" i="13" s="1"/>
  <c r="Q1062" i="13"/>
  <c r="Q1061" i="13" s="1"/>
  <c r="V1062" i="13"/>
  <c r="G1064" i="13"/>
  <c r="I1064" i="13"/>
  <c r="K1064" i="13"/>
  <c r="M1064" i="13"/>
  <c r="O1064" i="13"/>
  <c r="Q1064" i="13"/>
  <c r="V1064" i="13"/>
  <c r="V1061" i="13" s="1"/>
  <c r="G1066" i="13"/>
  <c r="G1061" i="13" s="1"/>
  <c r="I1066" i="13"/>
  <c r="K1066" i="13"/>
  <c r="O1066" i="13"/>
  <c r="Q1066" i="13"/>
  <c r="V1066" i="13"/>
  <c r="G1068" i="13"/>
  <c r="I1068" i="13"/>
  <c r="K1068" i="13"/>
  <c r="M1068" i="13"/>
  <c r="O1068" i="13"/>
  <c r="Q1068" i="13"/>
  <c r="V1068" i="13"/>
  <c r="G1074" i="13"/>
  <c r="I1074" i="13"/>
  <c r="K1074" i="13"/>
  <c r="K1073" i="13" s="1"/>
  <c r="M1074" i="13"/>
  <c r="O1074" i="13"/>
  <c r="O1073" i="13" s="1"/>
  <c r="Q1074" i="13"/>
  <c r="Q1073" i="13" s="1"/>
  <c r="V1074" i="13"/>
  <c r="V1073" i="13" s="1"/>
  <c r="G1077" i="13"/>
  <c r="I1077" i="13"/>
  <c r="K1077" i="13"/>
  <c r="M1077" i="13"/>
  <c r="O1077" i="13"/>
  <c r="Q1077" i="13"/>
  <c r="V1077" i="13"/>
  <c r="G1087" i="13"/>
  <c r="I1087" i="13"/>
  <c r="I1073" i="13" s="1"/>
  <c r="K1087" i="13"/>
  <c r="M1087" i="13"/>
  <c r="O1087" i="13"/>
  <c r="Q1087" i="13"/>
  <c r="V1087" i="13"/>
  <c r="G1092" i="13"/>
  <c r="I1092" i="13"/>
  <c r="K1092" i="13"/>
  <c r="M1092" i="13"/>
  <c r="O1092" i="13"/>
  <c r="Q1092" i="13"/>
  <c r="V1092" i="13"/>
  <c r="G1094" i="13"/>
  <c r="M1094" i="13" s="1"/>
  <c r="I1094" i="13"/>
  <c r="K1094" i="13"/>
  <c r="O1094" i="13"/>
  <c r="Q1094" i="13"/>
  <c r="V1094" i="13"/>
  <c r="G1096" i="13"/>
  <c r="I1096" i="13"/>
  <c r="K1096" i="13"/>
  <c r="M1096" i="13"/>
  <c r="O1096" i="13"/>
  <c r="Q1096" i="13"/>
  <c r="V1096" i="13"/>
  <c r="G1098" i="13"/>
  <c r="M1098" i="13" s="1"/>
  <c r="I1098" i="13"/>
  <c r="K1098" i="13"/>
  <c r="O1098" i="13"/>
  <c r="Q1098" i="13"/>
  <c r="V1098" i="13"/>
  <c r="G1103" i="13"/>
  <c r="M1103" i="13" s="1"/>
  <c r="I1103" i="13"/>
  <c r="K1103" i="13"/>
  <c r="O1103" i="13"/>
  <c r="Q1103" i="13"/>
  <c r="V1103" i="13"/>
  <c r="G1105" i="13"/>
  <c r="I1105" i="13"/>
  <c r="K1105" i="13"/>
  <c r="M1105" i="13"/>
  <c r="O1105" i="13"/>
  <c r="Q1105" i="13"/>
  <c r="V1105" i="13"/>
  <c r="G1107" i="13"/>
  <c r="G1073" i="13" s="1"/>
  <c r="I1107" i="13"/>
  <c r="K1107" i="13"/>
  <c r="O1107" i="13"/>
  <c r="Q1107" i="13"/>
  <c r="V1107" i="13"/>
  <c r="G1109" i="13"/>
  <c r="I1109" i="13"/>
  <c r="K1109" i="13"/>
  <c r="M1109" i="13"/>
  <c r="O1109" i="13"/>
  <c r="Q1109" i="13"/>
  <c r="V1109" i="13"/>
  <c r="G1114" i="13"/>
  <c r="M1114" i="13" s="1"/>
  <c r="I1114" i="13"/>
  <c r="K1114" i="13"/>
  <c r="O1114" i="13"/>
  <c r="Q1114" i="13"/>
  <c r="V1114" i="13"/>
  <c r="G1120" i="13"/>
  <c r="I1120" i="13"/>
  <c r="K1120" i="13"/>
  <c r="M1120" i="13"/>
  <c r="O1120" i="13"/>
  <c r="Q1120" i="13"/>
  <c r="V1120" i="13"/>
  <c r="G1123" i="13"/>
  <c r="G1119" i="13" s="1"/>
  <c r="I1123" i="13"/>
  <c r="I1119" i="13" s="1"/>
  <c r="K1123" i="13"/>
  <c r="M1123" i="13"/>
  <c r="O1123" i="13"/>
  <c r="O1119" i="13" s="1"/>
  <c r="Q1123" i="13"/>
  <c r="V1123" i="13"/>
  <c r="G1126" i="13"/>
  <c r="I1126" i="13"/>
  <c r="K1126" i="13"/>
  <c r="M1126" i="13"/>
  <c r="O1126" i="13"/>
  <c r="Q1126" i="13"/>
  <c r="V1126" i="13"/>
  <c r="V1119" i="13" s="1"/>
  <c r="G1130" i="13"/>
  <c r="M1130" i="13" s="1"/>
  <c r="I1130" i="13"/>
  <c r="K1130" i="13"/>
  <c r="K1119" i="13" s="1"/>
  <c r="O1130" i="13"/>
  <c r="Q1130" i="13"/>
  <c r="V1130" i="13"/>
  <c r="G1133" i="13"/>
  <c r="I1133" i="13"/>
  <c r="K1133" i="13"/>
  <c r="M1133" i="13"/>
  <c r="O1133" i="13"/>
  <c r="Q1133" i="13"/>
  <c r="V1133" i="13"/>
  <c r="G1136" i="13"/>
  <c r="M1136" i="13" s="1"/>
  <c r="I1136" i="13"/>
  <c r="K1136" i="13"/>
  <c r="O1136" i="13"/>
  <c r="Q1136" i="13"/>
  <c r="V1136" i="13"/>
  <c r="G1138" i="13"/>
  <c r="M1138" i="13" s="1"/>
  <c r="I1138" i="13"/>
  <c r="K1138" i="13"/>
  <c r="O1138" i="13"/>
  <c r="Q1138" i="13"/>
  <c r="V1138" i="13"/>
  <c r="G1142" i="13"/>
  <c r="I1142" i="13"/>
  <c r="K1142" i="13"/>
  <c r="M1142" i="13"/>
  <c r="O1142" i="13"/>
  <c r="Q1142" i="13"/>
  <c r="V1142" i="13"/>
  <c r="G1144" i="13"/>
  <c r="M1144" i="13" s="1"/>
  <c r="I1144" i="13"/>
  <c r="K1144" i="13"/>
  <c r="O1144" i="13"/>
  <c r="Q1144" i="13"/>
  <c r="V1144" i="13"/>
  <c r="G1149" i="13"/>
  <c r="I1149" i="13"/>
  <c r="K1149" i="13"/>
  <c r="M1149" i="13"/>
  <c r="O1149" i="13"/>
  <c r="Q1149" i="13"/>
  <c r="Q1119" i="13" s="1"/>
  <c r="V1149" i="13"/>
  <c r="G1154" i="13"/>
  <c r="M1154" i="13" s="1"/>
  <c r="I1154" i="13"/>
  <c r="K1154" i="13"/>
  <c r="O1154" i="13"/>
  <c r="Q1154" i="13"/>
  <c r="V1154" i="13"/>
  <c r="G1156" i="13"/>
  <c r="I1156" i="13"/>
  <c r="K1156" i="13"/>
  <c r="M1156" i="13"/>
  <c r="O1156" i="13"/>
  <c r="Q1156" i="13"/>
  <c r="V1156" i="13"/>
  <c r="G1163" i="13"/>
  <c r="I1163" i="13"/>
  <c r="K1163" i="13"/>
  <c r="M1163" i="13"/>
  <c r="O1163" i="13"/>
  <c r="Q1163" i="13"/>
  <c r="V1163" i="13"/>
  <c r="G1169" i="13"/>
  <c r="I1169" i="13"/>
  <c r="K1169" i="13"/>
  <c r="M1169" i="13"/>
  <c r="O1169" i="13"/>
  <c r="Q1169" i="13"/>
  <c r="Q1168" i="13" s="1"/>
  <c r="V1169" i="13"/>
  <c r="V1168" i="13" s="1"/>
  <c r="G1173" i="13"/>
  <c r="M1173" i="13" s="1"/>
  <c r="I1173" i="13"/>
  <c r="K1173" i="13"/>
  <c r="K1168" i="13" s="1"/>
  <c r="O1173" i="13"/>
  <c r="Q1173" i="13"/>
  <c r="V1173" i="13"/>
  <c r="G1176" i="13"/>
  <c r="I1176" i="13"/>
  <c r="K1176" i="13"/>
  <c r="M1176" i="13"/>
  <c r="O1176" i="13"/>
  <c r="O1168" i="13" s="1"/>
  <c r="Q1176" i="13"/>
  <c r="V1176" i="13"/>
  <c r="G1179" i="13"/>
  <c r="G1168" i="13" s="1"/>
  <c r="I1179" i="13"/>
  <c r="K1179" i="13"/>
  <c r="O1179" i="13"/>
  <c r="Q1179" i="13"/>
  <c r="V1179" i="13"/>
  <c r="G1182" i="13"/>
  <c r="M1182" i="13" s="1"/>
  <c r="I1182" i="13"/>
  <c r="K1182" i="13"/>
  <c r="O1182" i="13"/>
  <c r="Q1182" i="13"/>
  <c r="V1182" i="13"/>
  <c r="G1185" i="13"/>
  <c r="I1185" i="13"/>
  <c r="K1185" i="13"/>
  <c r="M1185" i="13"/>
  <c r="O1185" i="13"/>
  <c r="Q1185" i="13"/>
  <c r="V1185" i="13"/>
  <c r="G1187" i="13"/>
  <c r="M1187" i="13" s="1"/>
  <c r="I1187" i="13"/>
  <c r="K1187" i="13"/>
  <c r="O1187" i="13"/>
  <c r="Q1187" i="13"/>
  <c r="V1187" i="13"/>
  <c r="G1189" i="13"/>
  <c r="I1189" i="13"/>
  <c r="K1189" i="13"/>
  <c r="M1189" i="13"/>
  <c r="O1189" i="13"/>
  <c r="Q1189" i="13"/>
  <c r="V1189" i="13"/>
  <c r="G1195" i="13"/>
  <c r="M1195" i="13" s="1"/>
  <c r="I1195" i="13"/>
  <c r="K1195" i="13"/>
  <c r="O1195" i="13"/>
  <c r="Q1195" i="13"/>
  <c r="V1195" i="13"/>
  <c r="G1197" i="13"/>
  <c r="I1197" i="13"/>
  <c r="K1197" i="13"/>
  <c r="M1197" i="13"/>
  <c r="O1197" i="13"/>
  <c r="Q1197" i="13"/>
  <c r="V1197" i="13"/>
  <c r="G1199" i="13"/>
  <c r="I1199" i="13"/>
  <c r="K1199" i="13"/>
  <c r="M1199" i="13"/>
  <c r="O1199" i="13"/>
  <c r="Q1199" i="13"/>
  <c r="V1199" i="13"/>
  <c r="G1201" i="13"/>
  <c r="I1201" i="13"/>
  <c r="I1168" i="13" s="1"/>
  <c r="K1201" i="13"/>
  <c r="M1201" i="13"/>
  <c r="O1201" i="13"/>
  <c r="Q1201" i="13"/>
  <c r="V1201" i="13"/>
  <c r="G1203" i="13"/>
  <c r="I1203" i="13"/>
  <c r="K1203" i="13"/>
  <c r="M1203" i="13"/>
  <c r="O1203" i="13"/>
  <c r="Q1203" i="13"/>
  <c r="V1203" i="13"/>
  <c r="G1205" i="13"/>
  <c r="M1205" i="13" s="1"/>
  <c r="I1205" i="13"/>
  <c r="K1205" i="13"/>
  <c r="O1205" i="13"/>
  <c r="Q1205" i="13"/>
  <c r="V1205" i="13"/>
  <c r="G1207" i="13"/>
  <c r="I1207" i="13"/>
  <c r="K1207" i="13"/>
  <c r="M1207" i="13"/>
  <c r="O1207" i="13"/>
  <c r="Q1207" i="13"/>
  <c r="V1207" i="13"/>
  <c r="G1209" i="13"/>
  <c r="M1209" i="13" s="1"/>
  <c r="I1209" i="13"/>
  <c r="K1209" i="13"/>
  <c r="O1209" i="13"/>
  <c r="Q1209" i="13"/>
  <c r="V1209" i="13"/>
  <c r="G1211" i="13"/>
  <c r="M1211" i="13" s="1"/>
  <c r="I1211" i="13"/>
  <c r="K1211" i="13"/>
  <c r="O1211" i="13"/>
  <c r="Q1211" i="13"/>
  <c r="V1211" i="13"/>
  <c r="G1213" i="13"/>
  <c r="I1213" i="13"/>
  <c r="K1213" i="13"/>
  <c r="M1213" i="13"/>
  <c r="O1213" i="13"/>
  <c r="Q1213" i="13"/>
  <c r="V1213" i="13"/>
  <c r="G1215" i="13"/>
  <c r="M1215" i="13" s="1"/>
  <c r="I1215" i="13"/>
  <c r="K1215" i="13"/>
  <c r="O1215" i="13"/>
  <c r="Q1215" i="13"/>
  <c r="V1215" i="13"/>
  <c r="G1217" i="13"/>
  <c r="I1217" i="13"/>
  <c r="K1217" i="13"/>
  <c r="M1217" i="13"/>
  <c r="O1217" i="13"/>
  <c r="Q1217" i="13"/>
  <c r="V1217" i="13"/>
  <c r="G1219" i="13"/>
  <c r="M1219" i="13" s="1"/>
  <c r="I1219" i="13"/>
  <c r="K1219" i="13"/>
  <c r="O1219" i="13"/>
  <c r="Q1219" i="13"/>
  <c r="V1219" i="13"/>
  <c r="G1221" i="13"/>
  <c r="I1221" i="13"/>
  <c r="K1221" i="13"/>
  <c r="M1221" i="13"/>
  <c r="O1221" i="13"/>
  <c r="Q1221" i="13"/>
  <c r="V1221" i="13"/>
  <c r="G1223" i="13"/>
  <c r="I1223" i="13"/>
  <c r="K1223" i="13"/>
  <c r="M1223" i="13"/>
  <c r="O1223" i="13"/>
  <c r="Q1223" i="13"/>
  <c r="V1223" i="13"/>
  <c r="G1225" i="13"/>
  <c r="I1225" i="13"/>
  <c r="K1225" i="13"/>
  <c r="M1225" i="13"/>
  <c r="O1225" i="13"/>
  <c r="Q1225" i="13"/>
  <c r="V1225" i="13"/>
  <c r="G1227" i="13"/>
  <c r="I1227" i="13"/>
  <c r="K1227" i="13"/>
  <c r="M1227" i="13"/>
  <c r="O1227" i="13"/>
  <c r="Q1227" i="13"/>
  <c r="V1227" i="13"/>
  <c r="G1229" i="13"/>
  <c r="M1229" i="13" s="1"/>
  <c r="I1229" i="13"/>
  <c r="K1229" i="13"/>
  <c r="O1229" i="13"/>
  <c r="Q1229" i="13"/>
  <c r="V1229" i="13"/>
  <c r="G1231" i="13"/>
  <c r="I1231" i="13"/>
  <c r="K1231" i="13"/>
  <c r="M1231" i="13"/>
  <c r="O1231" i="13"/>
  <c r="Q1231" i="13"/>
  <c r="V1231" i="13"/>
  <c r="G1233" i="13"/>
  <c r="M1233" i="13" s="1"/>
  <c r="I1233" i="13"/>
  <c r="K1233" i="13"/>
  <c r="O1233" i="13"/>
  <c r="Q1233" i="13"/>
  <c r="V1233" i="13"/>
  <c r="G1235" i="13"/>
  <c r="M1235" i="13" s="1"/>
  <c r="I1235" i="13"/>
  <c r="K1235" i="13"/>
  <c r="O1235" i="13"/>
  <c r="Q1235" i="13"/>
  <c r="V1235" i="13"/>
  <c r="G1237" i="13"/>
  <c r="I1237" i="13"/>
  <c r="K1237" i="13"/>
  <c r="M1237" i="13"/>
  <c r="O1237" i="13"/>
  <c r="Q1237" i="13"/>
  <c r="V1237" i="13"/>
  <c r="G1239" i="13"/>
  <c r="M1239" i="13" s="1"/>
  <c r="I1239" i="13"/>
  <c r="K1239" i="13"/>
  <c r="O1239" i="13"/>
  <c r="Q1239" i="13"/>
  <c r="V1239" i="13"/>
  <c r="G1245" i="13"/>
  <c r="G1244" i="13" s="1"/>
  <c r="I1245" i="13"/>
  <c r="I1244" i="13" s="1"/>
  <c r="K1245" i="13"/>
  <c r="O1245" i="13"/>
  <c r="Q1245" i="13"/>
  <c r="V1245" i="13"/>
  <c r="G1247" i="13"/>
  <c r="I1247" i="13"/>
  <c r="K1247" i="13"/>
  <c r="K1244" i="13" s="1"/>
  <c r="M1247" i="13"/>
  <c r="O1247" i="13"/>
  <c r="Q1247" i="13"/>
  <c r="Q1244" i="13" s="1"/>
  <c r="V1247" i="13"/>
  <c r="V1244" i="13" s="1"/>
  <c r="G1251" i="13"/>
  <c r="I1251" i="13"/>
  <c r="K1251" i="13"/>
  <c r="M1251" i="13"/>
  <c r="O1251" i="13"/>
  <c r="Q1251" i="13"/>
  <c r="V1251" i="13"/>
  <c r="G1254" i="13"/>
  <c r="I1254" i="13"/>
  <c r="K1254" i="13"/>
  <c r="M1254" i="13"/>
  <c r="O1254" i="13"/>
  <c r="O1244" i="13" s="1"/>
  <c r="Q1254" i="13"/>
  <c r="V1254" i="13"/>
  <c r="G1258" i="13"/>
  <c r="I1258" i="13"/>
  <c r="K1258" i="13"/>
  <c r="M1258" i="13"/>
  <c r="O1258" i="13"/>
  <c r="Q1258" i="13"/>
  <c r="V1258" i="13"/>
  <c r="G1260" i="13"/>
  <c r="M1260" i="13" s="1"/>
  <c r="I1260" i="13"/>
  <c r="K1260" i="13"/>
  <c r="O1260" i="13"/>
  <c r="Q1260" i="13"/>
  <c r="V1260" i="13"/>
  <c r="G1262" i="13"/>
  <c r="I1262" i="13"/>
  <c r="K1262" i="13"/>
  <c r="M1262" i="13"/>
  <c r="O1262" i="13"/>
  <c r="Q1262" i="13"/>
  <c r="V1262" i="13"/>
  <c r="G1264" i="13"/>
  <c r="M1264" i="13" s="1"/>
  <c r="I1264" i="13"/>
  <c r="K1264" i="13"/>
  <c r="O1264" i="13"/>
  <c r="Q1264" i="13"/>
  <c r="V1264" i="13"/>
  <c r="G1266" i="13"/>
  <c r="M1266" i="13" s="1"/>
  <c r="I1266" i="13"/>
  <c r="K1266" i="13"/>
  <c r="O1266" i="13"/>
  <c r="Q1266" i="13"/>
  <c r="V1266" i="13"/>
  <c r="G1268" i="13"/>
  <c r="I1268" i="13"/>
  <c r="K1268" i="13"/>
  <c r="M1268" i="13"/>
  <c r="O1268" i="13"/>
  <c r="Q1268" i="13"/>
  <c r="V1268" i="13"/>
  <c r="G1270" i="13"/>
  <c r="M1270" i="13" s="1"/>
  <c r="I1270" i="13"/>
  <c r="K1270" i="13"/>
  <c r="O1270" i="13"/>
  <c r="Q1270" i="13"/>
  <c r="V1270" i="13"/>
  <c r="G1272" i="13"/>
  <c r="I1272" i="13"/>
  <c r="K1272" i="13"/>
  <c r="M1272" i="13"/>
  <c r="O1272" i="13"/>
  <c r="Q1272" i="13"/>
  <c r="V1272" i="13"/>
  <c r="G1274" i="13"/>
  <c r="M1274" i="13" s="1"/>
  <c r="I1274" i="13"/>
  <c r="K1274" i="13"/>
  <c r="O1274" i="13"/>
  <c r="Q1274" i="13"/>
  <c r="V1274" i="13"/>
  <c r="G1276" i="13"/>
  <c r="I1276" i="13"/>
  <c r="K1276" i="13"/>
  <c r="M1276" i="13"/>
  <c r="O1276" i="13"/>
  <c r="Q1276" i="13"/>
  <c r="V1276" i="13"/>
  <c r="G1278" i="13"/>
  <c r="I1278" i="13"/>
  <c r="K1278" i="13"/>
  <c r="M1278" i="13"/>
  <c r="O1278" i="13"/>
  <c r="Q1278" i="13"/>
  <c r="V1278" i="13"/>
  <c r="G1280" i="13"/>
  <c r="I1280" i="13"/>
  <c r="K1280" i="13"/>
  <c r="M1280" i="13"/>
  <c r="O1280" i="13"/>
  <c r="Q1280" i="13"/>
  <c r="V1280" i="13"/>
  <c r="G1282" i="13"/>
  <c r="I1282" i="13"/>
  <c r="K1282" i="13"/>
  <c r="M1282" i="13"/>
  <c r="O1282" i="13"/>
  <c r="Q1282" i="13"/>
  <c r="V1282" i="13"/>
  <c r="G1285" i="13"/>
  <c r="M1285" i="13" s="1"/>
  <c r="I1285" i="13"/>
  <c r="K1285" i="13"/>
  <c r="O1285" i="13"/>
  <c r="Q1285" i="13"/>
  <c r="V1285" i="13"/>
  <c r="G1287" i="13"/>
  <c r="I1287" i="13"/>
  <c r="K1287" i="13"/>
  <c r="M1287" i="13"/>
  <c r="O1287" i="13"/>
  <c r="Q1287" i="13"/>
  <c r="V1287" i="13"/>
  <c r="G1289" i="13"/>
  <c r="M1289" i="13" s="1"/>
  <c r="I1289" i="13"/>
  <c r="K1289" i="13"/>
  <c r="O1289" i="13"/>
  <c r="Q1289" i="13"/>
  <c r="V1289" i="13"/>
  <c r="G1291" i="13"/>
  <c r="M1291" i="13" s="1"/>
  <c r="I1291" i="13"/>
  <c r="K1291" i="13"/>
  <c r="O1291" i="13"/>
  <c r="Q1291" i="13"/>
  <c r="V1291" i="13"/>
  <c r="G1293" i="13"/>
  <c r="I1293" i="13"/>
  <c r="K1293" i="13"/>
  <c r="M1293" i="13"/>
  <c r="O1293" i="13"/>
  <c r="Q1293" i="13"/>
  <c r="V1293" i="13"/>
  <c r="G1295" i="13"/>
  <c r="M1295" i="13" s="1"/>
  <c r="I1295" i="13"/>
  <c r="K1295" i="13"/>
  <c r="O1295" i="13"/>
  <c r="Q1295" i="13"/>
  <c r="V1295" i="13"/>
  <c r="G1297" i="13"/>
  <c r="I1297" i="13"/>
  <c r="K1297" i="13"/>
  <c r="M1297" i="13"/>
  <c r="O1297" i="13"/>
  <c r="Q1297" i="13"/>
  <c r="V1297" i="13"/>
  <c r="G1299" i="13"/>
  <c r="M1299" i="13" s="1"/>
  <c r="I1299" i="13"/>
  <c r="K1299" i="13"/>
  <c r="O1299" i="13"/>
  <c r="Q1299" i="13"/>
  <c r="V1299" i="13"/>
  <c r="G1301" i="13"/>
  <c r="I1301" i="13"/>
  <c r="K1301" i="13"/>
  <c r="M1301" i="13"/>
  <c r="O1301" i="13"/>
  <c r="Q1301" i="13"/>
  <c r="V1301" i="13"/>
  <c r="G1303" i="13"/>
  <c r="I1303" i="13"/>
  <c r="K1303" i="13"/>
  <c r="M1303" i="13"/>
  <c r="O1303" i="13"/>
  <c r="Q1303" i="13"/>
  <c r="V1303" i="13"/>
  <c r="G1306" i="13"/>
  <c r="I1306" i="13"/>
  <c r="K1306" i="13"/>
  <c r="M1306" i="13"/>
  <c r="O1306" i="13"/>
  <c r="Q1306" i="13"/>
  <c r="V1306" i="13"/>
  <c r="G1308" i="13"/>
  <c r="I1308" i="13"/>
  <c r="K1308" i="13"/>
  <c r="M1308" i="13"/>
  <c r="O1308" i="13"/>
  <c r="Q1308" i="13"/>
  <c r="V1308" i="13"/>
  <c r="G1310" i="13"/>
  <c r="M1310" i="13" s="1"/>
  <c r="I1310" i="13"/>
  <c r="K1310" i="13"/>
  <c r="O1310" i="13"/>
  <c r="Q1310" i="13"/>
  <c r="V1310" i="13"/>
  <c r="G1312" i="13"/>
  <c r="I1312" i="13"/>
  <c r="K1312" i="13"/>
  <c r="M1312" i="13"/>
  <c r="O1312" i="13"/>
  <c r="Q1312" i="13"/>
  <c r="V1312" i="13"/>
  <c r="G1314" i="13"/>
  <c r="M1314" i="13" s="1"/>
  <c r="I1314" i="13"/>
  <c r="K1314" i="13"/>
  <c r="O1314" i="13"/>
  <c r="Q1314" i="13"/>
  <c r="V1314" i="13"/>
  <c r="G1316" i="13"/>
  <c r="I1316" i="13"/>
  <c r="K1316" i="13"/>
  <c r="M1316" i="13"/>
  <c r="O1316" i="13"/>
  <c r="Q1316" i="13"/>
  <c r="V1316" i="13"/>
  <c r="G1318" i="13"/>
  <c r="I1318" i="13"/>
  <c r="K1318" i="13"/>
  <c r="M1318" i="13"/>
  <c r="O1318" i="13"/>
  <c r="Q1318" i="13"/>
  <c r="V1318" i="13"/>
  <c r="G1320" i="13"/>
  <c r="I1320" i="13"/>
  <c r="K1320" i="13"/>
  <c r="M1320" i="13"/>
  <c r="O1320" i="13"/>
  <c r="Q1320" i="13"/>
  <c r="V1320" i="13"/>
  <c r="G1322" i="13"/>
  <c r="I1322" i="13"/>
  <c r="K1322" i="13"/>
  <c r="M1322" i="13"/>
  <c r="O1322" i="13"/>
  <c r="Q1322" i="13"/>
  <c r="V1322" i="13"/>
  <c r="G1324" i="13"/>
  <c r="M1324" i="13" s="1"/>
  <c r="I1324" i="13"/>
  <c r="K1324" i="13"/>
  <c r="O1324" i="13"/>
  <c r="Q1324" i="13"/>
  <c r="V1324" i="13"/>
  <c r="Q1329" i="13"/>
  <c r="G1330" i="13"/>
  <c r="I1330" i="13"/>
  <c r="K1330" i="13"/>
  <c r="M1330" i="13"/>
  <c r="O1330" i="13"/>
  <c r="Q1330" i="13"/>
  <c r="V1330" i="13"/>
  <c r="G1334" i="13"/>
  <c r="G1329" i="13" s="1"/>
  <c r="I1334" i="13"/>
  <c r="I1329" i="13" s="1"/>
  <c r="K1334" i="13"/>
  <c r="M1334" i="13"/>
  <c r="O1334" i="13"/>
  <c r="O1329" i="13" s="1"/>
  <c r="Q1334" i="13"/>
  <c r="V1334" i="13"/>
  <c r="G1338" i="13"/>
  <c r="I1338" i="13"/>
  <c r="K1338" i="13"/>
  <c r="M1338" i="13"/>
  <c r="O1338" i="13"/>
  <c r="Q1338" i="13"/>
  <c r="V1338" i="13"/>
  <c r="G1342" i="13"/>
  <c r="M1342" i="13" s="1"/>
  <c r="I1342" i="13"/>
  <c r="K1342" i="13"/>
  <c r="K1329" i="13" s="1"/>
  <c r="O1342" i="13"/>
  <c r="Q1342" i="13"/>
  <c r="V1342" i="13"/>
  <c r="G1344" i="13"/>
  <c r="I1344" i="13"/>
  <c r="K1344" i="13"/>
  <c r="M1344" i="13"/>
  <c r="O1344" i="13"/>
  <c r="Q1344" i="13"/>
  <c r="V1344" i="13"/>
  <c r="V1329" i="13" s="1"/>
  <c r="G1350" i="13"/>
  <c r="M1350" i="13" s="1"/>
  <c r="I1350" i="13"/>
  <c r="K1350" i="13"/>
  <c r="O1350" i="13"/>
  <c r="Q1350" i="13"/>
  <c r="V1350" i="13"/>
  <c r="G1360" i="13"/>
  <c r="I1360" i="13"/>
  <c r="K1360" i="13"/>
  <c r="M1360" i="13"/>
  <c r="O1360" i="13"/>
  <c r="Q1360" i="13"/>
  <c r="V1360" i="13"/>
  <c r="G1363" i="13"/>
  <c r="I1363" i="13"/>
  <c r="K1363" i="13"/>
  <c r="M1363" i="13"/>
  <c r="O1363" i="13"/>
  <c r="Q1363" i="13"/>
  <c r="V1363" i="13"/>
  <c r="G1372" i="13"/>
  <c r="I1372" i="13"/>
  <c r="K1372" i="13"/>
  <c r="M1372" i="13"/>
  <c r="O1372" i="13"/>
  <c r="Q1372" i="13"/>
  <c r="V1372" i="13"/>
  <c r="G1381" i="13"/>
  <c r="I1381" i="13"/>
  <c r="K1381" i="13"/>
  <c r="M1381" i="13"/>
  <c r="O1381" i="13"/>
  <c r="Q1381" i="13"/>
  <c r="V1381" i="13"/>
  <c r="G1386" i="13"/>
  <c r="I1386" i="13"/>
  <c r="G1387" i="13"/>
  <c r="I1387" i="13"/>
  <c r="K1387" i="13"/>
  <c r="K1386" i="13" s="1"/>
  <c r="M1387" i="13"/>
  <c r="O1387" i="13"/>
  <c r="O1386" i="13" s="1"/>
  <c r="Q1387" i="13"/>
  <c r="Q1386" i="13" s="1"/>
  <c r="V1387" i="13"/>
  <c r="V1386" i="13" s="1"/>
  <c r="G1394" i="13"/>
  <c r="I1394" i="13"/>
  <c r="K1394" i="13"/>
  <c r="M1394" i="13"/>
  <c r="O1394" i="13"/>
  <c r="Q1394" i="13"/>
  <c r="V1394" i="13"/>
  <c r="G1411" i="13"/>
  <c r="I1411" i="13"/>
  <c r="K1411" i="13"/>
  <c r="M1411" i="13"/>
  <c r="O1411" i="13"/>
  <c r="Q1411" i="13"/>
  <c r="V1411" i="13"/>
  <c r="G1417" i="13"/>
  <c r="I1417" i="13"/>
  <c r="K1417" i="13"/>
  <c r="M1417" i="13"/>
  <c r="O1417" i="13"/>
  <c r="Q1417" i="13"/>
  <c r="V1417" i="13"/>
  <c r="G1419" i="13"/>
  <c r="M1419" i="13" s="1"/>
  <c r="I1419" i="13"/>
  <c r="K1419" i="13"/>
  <c r="O1419" i="13"/>
  <c r="Q1419" i="13"/>
  <c r="V1419" i="13"/>
  <c r="G1421" i="13"/>
  <c r="I1421" i="13"/>
  <c r="K1421" i="13"/>
  <c r="M1421" i="13"/>
  <c r="O1421" i="13"/>
  <c r="Q1421" i="13"/>
  <c r="V1421" i="13"/>
  <c r="G1424" i="13"/>
  <c r="M1424" i="13" s="1"/>
  <c r="I1424" i="13"/>
  <c r="K1424" i="13"/>
  <c r="O1424" i="13"/>
  <c r="Q1424" i="13"/>
  <c r="V1424" i="13"/>
  <c r="G1426" i="13"/>
  <c r="I1426" i="13"/>
  <c r="K1426" i="13"/>
  <c r="M1426" i="13"/>
  <c r="O1426" i="13"/>
  <c r="Q1426" i="13"/>
  <c r="V1426" i="13"/>
  <c r="G1447" i="13"/>
  <c r="I1447" i="13"/>
  <c r="K1447" i="13"/>
  <c r="M1447" i="13"/>
  <c r="O1447" i="13"/>
  <c r="Q1447" i="13"/>
  <c r="V1447" i="13"/>
  <c r="G1449" i="13"/>
  <c r="I1449" i="13"/>
  <c r="K1449" i="13"/>
  <c r="M1449" i="13"/>
  <c r="O1449" i="13"/>
  <c r="Q1449" i="13"/>
  <c r="V1449" i="13"/>
  <c r="K1454" i="13"/>
  <c r="O1454" i="13"/>
  <c r="Q1454" i="13"/>
  <c r="V1454" i="13"/>
  <c r="G1455" i="13"/>
  <c r="G1454" i="13" s="1"/>
  <c r="I1455" i="13"/>
  <c r="I1454" i="13" s="1"/>
  <c r="K1455" i="13"/>
  <c r="O1455" i="13"/>
  <c r="Q1455" i="13"/>
  <c r="V1455" i="13"/>
  <c r="Q1458" i="13"/>
  <c r="V1458" i="13"/>
  <c r="G1459" i="13"/>
  <c r="I1459" i="13"/>
  <c r="K1459" i="13"/>
  <c r="M1459" i="13"/>
  <c r="O1459" i="13"/>
  <c r="Q1459" i="13"/>
  <c r="V1459" i="13"/>
  <c r="G1462" i="13"/>
  <c r="G1458" i="13" s="1"/>
  <c r="I1462" i="13"/>
  <c r="I1458" i="13" s="1"/>
  <c r="K1462" i="13"/>
  <c r="K1458" i="13" s="1"/>
  <c r="M1462" i="13"/>
  <c r="O1462" i="13"/>
  <c r="O1458" i="13" s="1"/>
  <c r="Q1462" i="13"/>
  <c r="V1462" i="13"/>
  <c r="G1473" i="13"/>
  <c r="I1473" i="13"/>
  <c r="K1473" i="13"/>
  <c r="M1473" i="13"/>
  <c r="O1473" i="13"/>
  <c r="Q1473" i="13"/>
  <c r="V1473" i="13"/>
  <c r="G1481" i="13"/>
  <c r="M1481" i="13" s="1"/>
  <c r="I1481" i="13"/>
  <c r="K1481" i="13"/>
  <c r="O1481" i="13"/>
  <c r="Q1481" i="13"/>
  <c r="V1481" i="13"/>
  <c r="G1484" i="13"/>
  <c r="I1484" i="13"/>
  <c r="K1484" i="13"/>
  <c r="M1484" i="13"/>
  <c r="O1484" i="13"/>
  <c r="Q1484" i="13"/>
  <c r="V1484" i="13"/>
  <c r="G1487" i="13"/>
  <c r="M1487" i="13" s="1"/>
  <c r="I1487" i="13"/>
  <c r="K1487" i="13"/>
  <c r="O1487" i="13"/>
  <c r="Q1487" i="13"/>
  <c r="V1487" i="13"/>
  <c r="G1491" i="13"/>
  <c r="I1491" i="13"/>
  <c r="K1491" i="13"/>
  <c r="M1491" i="13"/>
  <c r="O1491" i="13"/>
  <c r="Q1491" i="13"/>
  <c r="G1492" i="13"/>
  <c r="I1492" i="13"/>
  <c r="K1492" i="13"/>
  <c r="M1492" i="13"/>
  <c r="O1492" i="13"/>
  <c r="Q1492" i="13"/>
  <c r="V1492" i="13"/>
  <c r="V1491" i="13" s="1"/>
  <c r="K1494" i="13"/>
  <c r="G1495" i="13"/>
  <c r="I1495" i="13"/>
  <c r="K1495" i="13"/>
  <c r="M1495" i="13"/>
  <c r="O1495" i="13"/>
  <c r="O1494" i="13" s="1"/>
  <c r="Q1495" i="13"/>
  <c r="Q1494" i="13" s="1"/>
  <c r="V1495" i="13"/>
  <c r="V1494" i="13" s="1"/>
  <c r="G1497" i="13"/>
  <c r="G1494" i="13" s="1"/>
  <c r="I1497" i="13"/>
  <c r="I1494" i="13" s="1"/>
  <c r="K1497" i="13"/>
  <c r="O1497" i="13"/>
  <c r="Q1497" i="13"/>
  <c r="V1497" i="13"/>
  <c r="G1499" i="13"/>
  <c r="I1499" i="13"/>
  <c r="K1499" i="13"/>
  <c r="M1499" i="13"/>
  <c r="O1499" i="13"/>
  <c r="Q1499" i="13"/>
  <c r="V1499" i="13"/>
  <c r="G1503" i="13"/>
  <c r="I1503" i="13"/>
  <c r="K1503" i="13"/>
  <c r="M1503" i="13"/>
  <c r="O1503" i="13"/>
  <c r="Q1503" i="13"/>
  <c r="V1503" i="13"/>
  <c r="AE1519" i="13"/>
  <c r="AF1519" i="13"/>
  <c r="G40" i="12"/>
  <c r="BA35" i="12"/>
  <c r="BA33" i="12"/>
  <c r="BA31" i="12"/>
  <c r="BA26" i="12"/>
  <c r="BA22" i="12"/>
  <c r="BA20" i="12"/>
  <c r="BA18" i="12"/>
  <c r="BA16" i="12"/>
  <c r="BA14" i="12"/>
  <c r="BA12" i="12"/>
  <c r="G8" i="12"/>
  <c r="I8" i="12"/>
  <c r="G9" i="12"/>
  <c r="I9" i="12"/>
  <c r="K9" i="12"/>
  <c r="K8" i="12" s="1"/>
  <c r="M9" i="12"/>
  <c r="O9" i="12"/>
  <c r="O8" i="12" s="1"/>
  <c r="Q9" i="12"/>
  <c r="Q8" i="12" s="1"/>
  <c r="V9" i="12"/>
  <c r="V8" i="12" s="1"/>
  <c r="G10" i="12"/>
  <c r="M10" i="12" s="1"/>
  <c r="I10" i="12"/>
  <c r="K10" i="12"/>
  <c r="O10" i="12"/>
  <c r="Q10" i="12"/>
  <c r="V10" i="12"/>
  <c r="G13" i="12"/>
  <c r="I13" i="12"/>
  <c r="K13" i="12"/>
  <c r="M13" i="12"/>
  <c r="O13" i="12"/>
  <c r="Q13" i="12"/>
  <c r="V13" i="12"/>
  <c r="G15" i="12"/>
  <c r="I15" i="12"/>
  <c r="K15" i="12"/>
  <c r="M15" i="12"/>
  <c r="O15" i="12"/>
  <c r="Q15" i="12"/>
  <c r="V15" i="12"/>
  <c r="G17" i="12"/>
  <c r="M17" i="12" s="1"/>
  <c r="I17" i="12"/>
  <c r="K17" i="12"/>
  <c r="O17" i="12"/>
  <c r="Q17" i="12"/>
  <c r="V17" i="12"/>
  <c r="G19" i="12"/>
  <c r="I19" i="12"/>
  <c r="K19" i="12"/>
  <c r="M19" i="12"/>
  <c r="O19" i="12"/>
  <c r="Q19" i="12"/>
  <c r="V19" i="12"/>
  <c r="G21" i="12"/>
  <c r="M21" i="12" s="1"/>
  <c r="I21" i="12"/>
  <c r="K21" i="12"/>
  <c r="O21" i="12"/>
  <c r="Q21" i="12"/>
  <c r="V21" i="12"/>
  <c r="G23" i="12"/>
  <c r="I23" i="12"/>
  <c r="K23" i="12"/>
  <c r="M23" i="12"/>
  <c r="O23" i="12"/>
  <c r="Q23" i="12"/>
  <c r="V23" i="12"/>
  <c r="G25" i="12"/>
  <c r="I25" i="12"/>
  <c r="K25" i="12"/>
  <c r="M25" i="12"/>
  <c r="O25" i="12"/>
  <c r="Q25" i="12"/>
  <c r="V25" i="12"/>
  <c r="G27" i="12"/>
  <c r="G28" i="12"/>
  <c r="I28" i="12"/>
  <c r="K28" i="12"/>
  <c r="M28" i="12"/>
  <c r="O28" i="12"/>
  <c r="O27" i="12" s="1"/>
  <c r="Q28" i="12"/>
  <c r="Q27" i="12" s="1"/>
  <c r="V28" i="12"/>
  <c r="V27" i="12" s="1"/>
  <c r="G30" i="12"/>
  <c r="M30" i="12" s="1"/>
  <c r="I30" i="12"/>
  <c r="I27" i="12" s="1"/>
  <c r="K30" i="12"/>
  <c r="O30" i="12"/>
  <c r="Q30" i="12"/>
  <c r="V30" i="12"/>
  <c r="G32" i="12"/>
  <c r="I32" i="12"/>
  <c r="K32" i="12"/>
  <c r="M32" i="12"/>
  <c r="O32" i="12"/>
  <c r="Q32" i="12"/>
  <c r="V32" i="12"/>
  <c r="G34" i="12"/>
  <c r="M34" i="12" s="1"/>
  <c r="I34" i="12"/>
  <c r="K34" i="12"/>
  <c r="O34" i="12"/>
  <c r="Q34" i="12"/>
  <c r="V34" i="12"/>
  <c r="G36" i="12"/>
  <c r="I36" i="12"/>
  <c r="K36" i="12"/>
  <c r="M36" i="12"/>
  <c r="O36" i="12"/>
  <c r="Q36" i="12"/>
  <c r="V36" i="12"/>
  <c r="G37" i="12"/>
  <c r="I37" i="12"/>
  <c r="K37" i="12"/>
  <c r="M37" i="12"/>
  <c r="O37" i="12"/>
  <c r="Q37" i="12"/>
  <c r="V37" i="12"/>
  <c r="G38" i="12"/>
  <c r="M38" i="12" s="1"/>
  <c r="I38" i="12"/>
  <c r="K38" i="12"/>
  <c r="K27" i="12" s="1"/>
  <c r="O38" i="12"/>
  <c r="Q38" i="12"/>
  <c r="V38" i="12"/>
  <c r="AE40" i="12"/>
  <c r="I20" i="1"/>
  <c r="I19" i="1"/>
  <c r="I18" i="1"/>
  <c r="I17" i="1"/>
  <c r="I16" i="1"/>
  <c r="I264" i="1"/>
  <c r="J262" i="1" s="1"/>
  <c r="AZ164" i="1"/>
  <c r="AZ162" i="1"/>
  <c r="AZ160" i="1"/>
  <c r="AZ158" i="1"/>
  <c r="AZ156" i="1"/>
  <c r="AZ144" i="1"/>
  <c r="AZ143" i="1"/>
  <c r="AZ141" i="1"/>
  <c r="AZ140" i="1"/>
  <c r="AZ138" i="1"/>
  <c r="AZ137" i="1"/>
  <c r="AZ135" i="1"/>
  <c r="AZ133" i="1"/>
  <c r="AZ132" i="1"/>
  <c r="AZ131" i="1"/>
  <c r="AZ129" i="1"/>
  <c r="AZ126" i="1"/>
  <c r="AZ124" i="1"/>
  <c r="AZ120" i="1"/>
  <c r="AZ119" i="1"/>
  <c r="AZ117" i="1"/>
  <c r="AZ116" i="1"/>
  <c r="AZ114" i="1"/>
  <c r="AZ113" i="1"/>
  <c r="AZ112" i="1"/>
  <c r="AZ110" i="1"/>
  <c r="AZ109" i="1"/>
  <c r="AZ107" i="1"/>
  <c r="AZ105" i="1"/>
  <c r="AZ104" i="1"/>
  <c r="AZ102" i="1"/>
  <c r="AZ100" i="1"/>
  <c r="AZ99" i="1"/>
  <c r="AZ97" i="1"/>
  <c r="AZ96" i="1"/>
  <c r="AZ94" i="1"/>
  <c r="AZ93" i="1"/>
  <c r="AZ91" i="1"/>
  <c r="AZ89" i="1"/>
  <c r="AZ88" i="1"/>
  <c r="AZ87" i="1"/>
  <c r="AZ86" i="1"/>
  <c r="AZ85" i="1"/>
  <c r="AZ84" i="1"/>
  <c r="AZ81" i="1"/>
  <c r="AZ79" i="1"/>
  <c r="AZ78" i="1"/>
  <c r="AZ76" i="1"/>
  <c r="AZ74" i="1"/>
  <c r="F71" i="1"/>
  <c r="G23" i="1" s="1"/>
  <c r="G71" i="1"/>
  <c r="H70" i="1"/>
  <c r="I70" i="1" s="1"/>
  <c r="H69" i="1"/>
  <c r="I69" i="1" s="1"/>
  <c r="H68" i="1"/>
  <c r="I68" i="1" s="1"/>
  <c r="H67" i="1"/>
  <c r="I67" i="1" s="1"/>
  <c r="H66" i="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71" i="1" s="1"/>
  <c r="J28" i="1"/>
  <c r="J26" i="1"/>
  <c r="G38" i="1"/>
  <c r="F38" i="1"/>
  <c r="J23" i="1"/>
  <c r="J24" i="1"/>
  <c r="J25" i="1"/>
  <c r="J27" i="1"/>
  <c r="E24" i="1"/>
  <c r="E26" i="1"/>
  <c r="J215" i="1" l="1"/>
  <c r="J187" i="1"/>
  <c r="J245" i="1"/>
  <c r="J205" i="1"/>
  <c r="J221" i="1"/>
  <c r="J251" i="1"/>
  <c r="J185" i="1"/>
  <c r="J193" i="1"/>
  <c r="J203" i="1"/>
  <c r="J233" i="1"/>
  <c r="J263" i="1"/>
  <c r="J209" i="1"/>
  <c r="J188" i="1"/>
  <c r="J197" i="1"/>
  <c r="J227" i="1"/>
  <c r="J236" i="1"/>
  <c r="J257" i="1"/>
  <c r="J191" i="1"/>
  <c r="J230" i="1"/>
  <c r="J239" i="1"/>
  <c r="G28" i="1"/>
  <c r="G25" i="1"/>
  <c r="A25" i="1" s="1"/>
  <c r="A23" i="1"/>
  <c r="M94" i="35"/>
  <c r="M111" i="35"/>
  <c r="M86" i="35"/>
  <c r="M8" i="35"/>
  <c r="M47" i="35"/>
  <c r="M102" i="35"/>
  <c r="G125" i="35"/>
  <c r="G106" i="35"/>
  <c r="G94" i="35"/>
  <c r="AF135" i="35"/>
  <c r="G123" i="35"/>
  <c r="G111" i="35"/>
  <c r="M12" i="35"/>
  <c r="G47" i="35"/>
  <c r="M8" i="34"/>
  <c r="M65" i="34"/>
  <c r="M49" i="34"/>
  <c r="M36" i="34" s="1"/>
  <c r="AF78" i="34"/>
  <c r="M8" i="33"/>
  <c r="AF119" i="33"/>
  <c r="G8" i="33"/>
  <c r="M8" i="32"/>
  <c r="M100" i="32"/>
  <c r="M98" i="32" s="1"/>
  <c r="M84" i="32"/>
  <c r="M83" i="32" s="1"/>
  <c r="M80" i="32"/>
  <c r="M74" i="32" s="1"/>
  <c r="M62" i="32"/>
  <c r="M59" i="32" s="1"/>
  <c r="M20" i="31"/>
  <c r="M8" i="31" s="1"/>
  <c r="AF24" i="30"/>
  <c r="M9" i="30"/>
  <c r="M8" i="30" s="1"/>
  <c r="M9" i="29"/>
  <c r="M8" i="29" s="1"/>
  <c r="AF44" i="29"/>
  <c r="M8" i="28"/>
  <c r="AF62" i="28"/>
  <c r="G53" i="28"/>
  <c r="M22" i="28"/>
  <c r="M19" i="28" s="1"/>
  <c r="M8" i="27"/>
  <c r="AF25" i="27"/>
  <c r="M8" i="26"/>
  <c r="AF66" i="26"/>
  <c r="M8" i="25"/>
  <c r="M14" i="25"/>
  <c r="M8" i="24"/>
  <c r="AF15" i="24"/>
  <c r="AF22" i="23"/>
  <c r="M11" i="23"/>
  <c r="M8" i="23" s="1"/>
  <c r="AF21" i="22"/>
  <c r="M9" i="21"/>
  <c r="M8" i="21" s="1"/>
  <c r="M8" i="20"/>
  <c r="AF15" i="20"/>
  <c r="M82" i="19"/>
  <c r="M8" i="19"/>
  <c r="M142" i="19"/>
  <c r="M45" i="19"/>
  <c r="M252" i="19"/>
  <c r="G45" i="19"/>
  <c r="G82" i="19"/>
  <c r="M34" i="19"/>
  <c r="M32" i="19" s="1"/>
  <c r="G252" i="19"/>
  <c r="M228" i="19"/>
  <c r="M195" i="19" s="1"/>
  <c r="M154" i="19"/>
  <c r="G8" i="19"/>
  <c r="M49" i="18"/>
  <c r="G49" i="18"/>
  <c r="AF87" i="18"/>
  <c r="M21" i="18"/>
  <c r="M8" i="18" s="1"/>
  <c r="M175" i="17"/>
  <c r="M8" i="17"/>
  <c r="G175" i="17"/>
  <c r="G8" i="17"/>
  <c r="M144" i="16"/>
  <c r="M27" i="16"/>
  <c r="M13" i="16"/>
  <c r="M214" i="16"/>
  <c r="M200" i="16"/>
  <c r="M117" i="16"/>
  <c r="M96" i="16"/>
  <c r="M76" i="16" s="1"/>
  <c r="G13" i="16"/>
  <c r="M49" i="16"/>
  <c r="M48" i="16" s="1"/>
  <c r="G117" i="16"/>
  <c r="G200" i="16"/>
  <c r="M34" i="16"/>
  <c r="G144" i="16"/>
  <c r="G8" i="16"/>
  <c r="M9" i="15"/>
  <c r="M8" i="15" s="1"/>
  <c r="AF15" i="15"/>
  <c r="AF33" i="14"/>
  <c r="M13" i="14"/>
  <c r="M8" i="14" s="1"/>
  <c r="M957" i="13"/>
  <c r="M727" i="13"/>
  <c r="M392" i="13"/>
  <c r="M566" i="13"/>
  <c r="M462" i="13"/>
  <c r="M1119" i="13"/>
  <c r="M840" i="13"/>
  <c r="M1386" i="13"/>
  <c r="M1458" i="13"/>
  <c r="M763" i="13"/>
  <c r="M72" i="13"/>
  <c r="M297" i="13"/>
  <c r="M1329" i="13"/>
  <c r="M1061" i="13"/>
  <c r="M166" i="13"/>
  <c r="M1179" i="13"/>
  <c r="M1168" i="13" s="1"/>
  <c r="M1497" i="13"/>
  <c r="M1494" i="13" s="1"/>
  <c r="M1455" i="13"/>
  <c r="M1454" i="13" s="1"/>
  <c r="M1245" i="13"/>
  <c r="M1244" i="13" s="1"/>
  <c r="M9" i="13"/>
  <c r="M8" i="13" s="1"/>
  <c r="G566" i="13"/>
  <c r="G166" i="13"/>
  <c r="G72" i="13"/>
  <c r="M1107" i="13"/>
  <c r="M1073" i="13" s="1"/>
  <c r="M1066" i="13"/>
  <c r="M831" i="13"/>
  <c r="M783" i="13" s="1"/>
  <c r="M747" i="13"/>
  <c r="M744" i="13" s="1"/>
  <c r="M723" i="13"/>
  <c r="M716" i="13" s="1"/>
  <c r="M696" i="13"/>
  <c r="M689" i="13" s="1"/>
  <c r="M470" i="13"/>
  <c r="M331" i="13"/>
  <c r="G727" i="13"/>
  <c r="G957" i="13"/>
  <c r="G763" i="13"/>
  <c r="M388" i="13"/>
  <c r="M376" i="13" s="1"/>
  <c r="M27" i="12"/>
  <c r="M8" i="12"/>
  <c r="AF40" i="12"/>
  <c r="I21" i="1"/>
  <c r="J186" i="1"/>
  <c r="J192" i="1"/>
  <c r="J198" i="1"/>
  <c r="J204" i="1"/>
  <c r="J210" i="1"/>
  <c r="J216" i="1"/>
  <c r="J222" i="1"/>
  <c r="J228" i="1"/>
  <c r="J234" i="1"/>
  <c r="J240" i="1"/>
  <c r="J246" i="1"/>
  <c r="J252" i="1"/>
  <c r="J258" i="1"/>
  <c r="J199" i="1"/>
  <c r="J211" i="1"/>
  <c r="J217" i="1"/>
  <c r="J223" i="1"/>
  <c r="J229" i="1"/>
  <c r="J235" i="1"/>
  <c r="J241" i="1"/>
  <c r="J247" i="1"/>
  <c r="J253" i="1"/>
  <c r="J259" i="1"/>
  <c r="J260" i="1"/>
  <c r="J261" i="1"/>
  <c r="J194" i="1"/>
  <c r="J206" i="1"/>
  <c r="J224" i="1"/>
  <c r="J242" i="1"/>
  <c r="J254" i="1"/>
  <c r="J189" i="1"/>
  <c r="J195" i="1"/>
  <c r="J201" i="1"/>
  <c r="J207" i="1"/>
  <c r="J213" i="1"/>
  <c r="J219" i="1"/>
  <c r="J225" i="1"/>
  <c r="J231" i="1"/>
  <c r="J237" i="1"/>
  <c r="J243" i="1"/>
  <c r="J249" i="1"/>
  <c r="J255" i="1"/>
  <c r="J200" i="1"/>
  <c r="J212" i="1"/>
  <c r="J218" i="1"/>
  <c r="J248" i="1"/>
  <c r="J184" i="1"/>
  <c r="J190" i="1"/>
  <c r="J196" i="1"/>
  <c r="J202" i="1"/>
  <c r="J208" i="1"/>
  <c r="J214" i="1"/>
  <c r="J220" i="1"/>
  <c r="J226" i="1"/>
  <c r="J232" i="1"/>
  <c r="J238" i="1"/>
  <c r="J244" i="1"/>
  <c r="J250" i="1"/>
  <c r="J256" i="1"/>
  <c r="J67" i="1"/>
  <c r="J58" i="1"/>
  <c r="J54" i="1"/>
  <c r="J50" i="1"/>
  <c r="J46" i="1"/>
  <c r="J41" i="1"/>
  <c r="J44" i="1"/>
  <c r="J39" i="1"/>
  <c r="J71" i="1" s="1"/>
  <c r="J47" i="1"/>
  <c r="J62" i="1"/>
  <c r="J70" i="1"/>
  <c r="J53" i="1"/>
  <c r="J69" i="1"/>
  <c r="J52" i="1"/>
  <c r="J59" i="1"/>
  <c r="J43" i="1"/>
  <c r="J65" i="1"/>
  <c r="J61" i="1"/>
  <c r="J57" i="1"/>
  <c r="J49" i="1"/>
  <c r="J45" i="1"/>
  <c r="J40" i="1"/>
  <c r="J64" i="1"/>
  <c r="J60" i="1"/>
  <c r="J56" i="1"/>
  <c r="J48" i="1"/>
  <c r="J68" i="1"/>
  <c r="J63" i="1"/>
  <c r="J55" i="1"/>
  <c r="J51" i="1"/>
  <c r="H71" i="1"/>
  <c r="J264" i="1" l="1"/>
  <c r="G26" i="1"/>
  <c r="A26" i="1"/>
  <c r="G24" i="1"/>
  <c r="A24" i="1"/>
  <c r="A27" i="1" l="1"/>
  <c r="G29" i="1" s="1"/>
  <c r="G27" i="1" s="1"/>
  <c r="A2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939EF800-826B-4112-AEEB-F402D9D2AC5F}">
      <text>
        <r>
          <rPr>
            <sz val="9"/>
            <color indexed="81"/>
            <rFont val="Tahoma"/>
            <family val="2"/>
            <charset val="238"/>
          </rPr>
          <t>Jedná se o informaci, zda se jedná o položku, která je do rozpočtu zadána z cenové soustavy RTS, nebo vlastní.</t>
        </r>
      </text>
    </comment>
    <comment ref="T6" authorId="0" shapeId="0" xr:uid="{98B800A1-0512-4362-B37C-218382584622}">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21B34429-6C07-409F-90FD-07245342686E}">
      <text>
        <r>
          <rPr>
            <sz val="9"/>
            <color indexed="81"/>
            <rFont val="Tahoma"/>
            <family val="2"/>
            <charset val="238"/>
          </rPr>
          <t>Jedná se o informaci, zda se jedná o položku, která je do rozpočtu zadána z cenové soustavy RTS, nebo vlastní.</t>
        </r>
      </text>
    </comment>
    <comment ref="T6" authorId="0" shapeId="0" xr:uid="{62622E78-17ED-4C37-8D59-579BDD519D0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888BD5F1-4698-46F2-9EE9-1C57A4993ED8}">
      <text>
        <r>
          <rPr>
            <sz val="9"/>
            <color indexed="81"/>
            <rFont val="Tahoma"/>
            <family val="2"/>
            <charset val="238"/>
          </rPr>
          <t>Jedná se o informaci, zda se jedná o položku, která je do rozpočtu zadána z cenové soustavy RTS, nebo vlastní.</t>
        </r>
      </text>
    </comment>
    <comment ref="T6" authorId="0" shapeId="0" xr:uid="{0C959FD7-45B6-4F10-8E84-820D3E86E87C}">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F319B2BC-E346-41A7-8092-FC8D56202DCD}">
      <text>
        <r>
          <rPr>
            <sz val="9"/>
            <color indexed="81"/>
            <rFont val="Tahoma"/>
            <family val="2"/>
            <charset val="238"/>
          </rPr>
          <t>Jedná se o informaci, zda se jedná o položku, která je do rozpočtu zadána z cenové soustavy RTS, nebo vlastní.</t>
        </r>
      </text>
    </comment>
    <comment ref="T6" authorId="0" shapeId="0" xr:uid="{7F1FAEDD-7884-4D91-B1C2-3F6F4A6EC84D}">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DBA87836-497E-4A3D-B068-DC87C7408246}">
      <text>
        <r>
          <rPr>
            <sz val="9"/>
            <color indexed="81"/>
            <rFont val="Tahoma"/>
            <family val="2"/>
            <charset val="238"/>
          </rPr>
          <t>Jedná se o informaci, zda se jedná o položku, která je do rozpočtu zadána z cenové soustavy RTS, nebo vlastní.</t>
        </r>
      </text>
    </comment>
    <comment ref="T6" authorId="0" shapeId="0" xr:uid="{020A6713-8595-4E52-9C29-AD4993917485}">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86A453D2-43BC-4648-8CD2-C609F87F171A}">
      <text>
        <r>
          <rPr>
            <sz val="9"/>
            <color indexed="81"/>
            <rFont val="Tahoma"/>
            <family val="2"/>
            <charset val="238"/>
          </rPr>
          <t>Jedná se o informaci, zda se jedná o položku, která je do rozpočtu zadána z cenové soustavy RTS, nebo vlastní.</t>
        </r>
      </text>
    </comment>
    <comment ref="T6" authorId="0" shapeId="0" xr:uid="{459FA1D3-54A4-4618-8A4F-CF661AEA60AD}">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EAC25FCB-3AD7-4C7B-8251-338DF8CDEE90}">
      <text>
        <r>
          <rPr>
            <sz val="9"/>
            <color indexed="81"/>
            <rFont val="Tahoma"/>
            <family val="2"/>
            <charset val="238"/>
          </rPr>
          <t>Jedná se o informaci, zda se jedná o položku, která je do rozpočtu zadána z cenové soustavy RTS, nebo vlastní.</t>
        </r>
      </text>
    </comment>
    <comment ref="T6" authorId="0" shapeId="0" xr:uid="{7686A069-0D15-48D0-BA02-41BD8ECFAD1E}">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DBEE4634-B189-4FF1-B3C0-E146E1979CBA}">
      <text>
        <r>
          <rPr>
            <sz val="9"/>
            <color indexed="81"/>
            <rFont val="Tahoma"/>
            <family val="2"/>
            <charset val="238"/>
          </rPr>
          <t>Jedná se o informaci, zda se jedná o položku, která je do rozpočtu zadána z cenové soustavy RTS, nebo vlastní.</t>
        </r>
      </text>
    </comment>
    <comment ref="T6" authorId="0" shapeId="0" xr:uid="{B678ED33-FD19-4898-AEE6-A587F9B89C59}">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3F5EFD99-E15E-4D67-8419-011B7C4FF727}">
      <text>
        <r>
          <rPr>
            <sz val="9"/>
            <color indexed="81"/>
            <rFont val="Tahoma"/>
            <family val="2"/>
            <charset val="238"/>
          </rPr>
          <t>Jedná se o informaci, zda se jedná o položku, která je do rozpočtu zadána z cenové soustavy RTS, nebo vlastní.</t>
        </r>
      </text>
    </comment>
    <comment ref="T6" authorId="0" shapeId="0" xr:uid="{B8AE99DD-0292-4191-AFA3-EA99C8B3AA8A}">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4750F5E0-4085-417A-B178-2A59312DE288}">
      <text>
        <r>
          <rPr>
            <sz val="9"/>
            <color indexed="81"/>
            <rFont val="Tahoma"/>
            <family val="2"/>
            <charset val="238"/>
          </rPr>
          <t>Jedná se o informaci, zda se jedná o položku, která je do rozpočtu zadána z cenové soustavy RTS, nebo vlastní.</t>
        </r>
      </text>
    </comment>
    <comment ref="T6" authorId="0" shapeId="0" xr:uid="{8033DED3-ED04-4B99-B3B3-E816A1FCB1E2}">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3B170AAA-BA52-4E1D-87E9-5BF28E142B39}">
      <text>
        <r>
          <rPr>
            <sz val="9"/>
            <color indexed="81"/>
            <rFont val="Tahoma"/>
            <family val="2"/>
            <charset val="238"/>
          </rPr>
          <t>Jedná se o informaci, zda se jedná o položku, která je do rozpočtu zadána z cenové soustavy RTS, nebo vlastní.</t>
        </r>
      </text>
    </comment>
    <comment ref="T6" authorId="0" shapeId="0" xr:uid="{5F16ECF3-0ABA-408D-9F65-FB32E88C7093}">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91D2D1ED-4341-48CF-9956-6122DBD7012B}">
      <text>
        <r>
          <rPr>
            <sz val="9"/>
            <color indexed="81"/>
            <rFont val="Tahoma"/>
            <family val="2"/>
            <charset val="238"/>
          </rPr>
          <t>Jedná se o informaci, zda se jedná o položku, která je do rozpočtu zadána z cenové soustavy RTS, nebo vlastní.</t>
        </r>
      </text>
    </comment>
    <comment ref="T6" authorId="0" shapeId="0" xr:uid="{423A225E-1B14-48B8-AFBB-DCF1CE2AD03B}">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8EE5660E-3C1F-435D-A81F-287D85C3D23B}">
      <text>
        <r>
          <rPr>
            <sz val="9"/>
            <color indexed="81"/>
            <rFont val="Tahoma"/>
            <family val="2"/>
            <charset val="238"/>
          </rPr>
          <t>Jedná se o informaci, zda se jedná o položku, která je do rozpočtu zadána z cenové soustavy RTS, nebo vlastní.</t>
        </r>
      </text>
    </comment>
    <comment ref="T6" authorId="0" shapeId="0" xr:uid="{527CA4C5-D13B-45DF-8CD9-84FD27BEC32D}">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955C35B0-4023-4DF0-B56D-C3EAD6EB86CD}">
      <text>
        <r>
          <rPr>
            <sz val="9"/>
            <color indexed="81"/>
            <rFont val="Tahoma"/>
            <family val="2"/>
            <charset val="238"/>
          </rPr>
          <t>Jedná se o informaci, zda se jedná o položku, která je do rozpočtu zadána z cenové soustavy RTS, nebo vlastní.</t>
        </r>
      </text>
    </comment>
    <comment ref="T6" authorId="0" shapeId="0" xr:uid="{3D560EFE-873A-4689-A06B-CCBC94317EEF}">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6B27F084-0E10-470C-81C1-4510D3E432A7}">
      <text>
        <r>
          <rPr>
            <sz val="9"/>
            <color indexed="81"/>
            <rFont val="Tahoma"/>
            <family val="2"/>
            <charset val="238"/>
          </rPr>
          <t>Jedná se o informaci, zda se jedná o položku, která je do rozpočtu zadána z cenové soustavy RTS, nebo vlastní.</t>
        </r>
      </text>
    </comment>
    <comment ref="T6" authorId="0" shapeId="0" xr:uid="{50CB0117-8563-42FB-A112-57C70772DCA8}">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E70D6DD1-D56D-464B-B4E4-A4CCF8659949}">
      <text>
        <r>
          <rPr>
            <sz val="9"/>
            <color indexed="81"/>
            <rFont val="Tahoma"/>
            <family val="2"/>
            <charset val="238"/>
          </rPr>
          <t>Jedná se o informaci, zda se jedná o položku, která je do rozpočtu zadána z cenové soustavy RTS, nebo vlastní.</t>
        </r>
      </text>
    </comment>
    <comment ref="T6" authorId="0" shapeId="0" xr:uid="{AE8CFF04-5916-4040-824E-5FABE281BDDE}">
      <text>
        <r>
          <rPr>
            <sz val="9"/>
            <color indexed="81"/>
            <rFont val="Tahoma"/>
            <family val="2"/>
            <charset val="238"/>
          </rPr>
          <t>Jedná se o název CÚ, která je zadána u položky rozpočtu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68663105-B395-4F42-B71D-FA9512F332D4}">
      <text>
        <r>
          <rPr>
            <sz val="9"/>
            <color indexed="81"/>
            <rFont val="Tahoma"/>
            <family val="2"/>
            <charset val="238"/>
          </rPr>
          <t>Jedná se o informaci, zda se jedná o položku, která je do rozpočtu zadána z cenové soustavy RTS, nebo vlastní.</t>
        </r>
      </text>
    </comment>
    <comment ref="T6" authorId="0" shapeId="0" xr:uid="{14CFC76F-2E7A-4132-B45A-50A1423A9524}">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B2759AD5-83D7-4D3C-858E-61A3EB0D46FC}">
      <text>
        <r>
          <rPr>
            <sz val="9"/>
            <color indexed="81"/>
            <rFont val="Tahoma"/>
            <family val="2"/>
            <charset val="238"/>
          </rPr>
          <t>Jedná se o informaci, zda se jedná o položku, která je do rozpočtu zadána z cenové soustavy RTS, nebo vlastní.</t>
        </r>
      </text>
    </comment>
    <comment ref="T6" authorId="0" shapeId="0" xr:uid="{1FC3C395-DD4E-48BA-AA14-908357642A41}">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3B9FA1E6-D75D-4AEF-B1AE-26AA24378592}">
      <text>
        <r>
          <rPr>
            <sz val="9"/>
            <color indexed="81"/>
            <rFont val="Tahoma"/>
            <family val="2"/>
            <charset val="238"/>
          </rPr>
          <t>Jedná se o informaci, zda se jedná o položku, která je do rozpočtu zadána z cenové soustavy RTS, nebo vlastní.</t>
        </r>
      </text>
    </comment>
    <comment ref="T6" authorId="0" shapeId="0" xr:uid="{66609130-5F13-44C7-AFB3-E4BA35BAF17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C340C2D5-18B6-46C1-9390-F9AB59299B42}">
      <text>
        <r>
          <rPr>
            <sz val="9"/>
            <color indexed="81"/>
            <rFont val="Tahoma"/>
            <family val="2"/>
            <charset val="238"/>
          </rPr>
          <t>Jedná se o informaci, zda se jedná o položku, která je do rozpočtu zadána z cenové soustavy RTS, nebo vlastní.</t>
        </r>
      </text>
    </comment>
    <comment ref="T6" authorId="0" shapeId="0" xr:uid="{A1664F93-6F49-407F-B7AA-8F72F0E95B76}">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19486EB8-C522-4536-B75A-9B6928CAE455}">
      <text>
        <r>
          <rPr>
            <sz val="9"/>
            <color indexed="81"/>
            <rFont val="Tahoma"/>
            <family val="2"/>
            <charset val="238"/>
          </rPr>
          <t>Jedná se o informaci, zda se jedná o položku, která je do rozpočtu zadána z cenové soustavy RTS, nebo vlastní.</t>
        </r>
      </text>
    </comment>
    <comment ref="T6" authorId="0" shapeId="0" xr:uid="{8C0A9D57-9A0C-46AF-B4E3-17CA79E008D9}">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DA5E0892-E5A1-42C4-8C36-515C889CE6AE}">
      <text>
        <r>
          <rPr>
            <sz val="9"/>
            <color indexed="81"/>
            <rFont val="Tahoma"/>
            <family val="2"/>
            <charset val="238"/>
          </rPr>
          <t>Jedná se o informaci, zda se jedná o položku, která je do rozpočtu zadána z cenové soustavy RTS, nebo vlastní.</t>
        </r>
      </text>
    </comment>
    <comment ref="T6" authorId="0" shapeId="0" xr:uid="{105A66DB-9A1D-41D6-AAAA-59045A802A1A}">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542D1992-F267-453E-A580-12E7124DFBE2}">
      <text>
        <r>
          <rPr>
            <sz val="9"/>
            <color indexed="81"/>
            <rFont val="Tahoma"/>
            <family val="2"/>
            <charset val="238"/>
          </rPr>
          <t>Jedná se o informaci, zda se jedná o položku, která je do rozpočtu zadána z cenové soustavy RTS, nebo vlastní.</t>
        </r>
      </text>
    </comment>
    <comment ref="T6" authorId="0" shapeId="0" xr:uid="{40389552-3A4E-4B8D-B478-FD867FBE73F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Iveta Miklíková</author>
  </authors>
  <commentList>
    <comment ref="S6" authorId="0" shapeId="0" xr:uid="{1479EB77-301D-4F2A-8B7C-E3640C530205}">
      <text>
        <r>
          <rPr>
            <sz val="9"/>
            <color indexed="81"/>
            <rFont val="Tahoma"/>
            <family val="2"/>
            <charset val="238"/>
          </rPr>
          <t>Jedná se o informaci, zda se jedná o položku, která je do rozpočtu zadána z cenové soustavy RTS, nebo vlastní.</t>
        </r>
      </text>
    </comment>
    <comment ref="T6" authorId="0" shapeId="0" xr:uid="{8097747E-02A0-4808-A233-A3E7FFF3B60D}">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<sst xmlns="http://schemas.openxmlformats.org/spreadsheetml/2006/main" count="16239" uniqueCount="3963">
  <si>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</si>
  <si>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</si>
  <si>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</si>
  <si>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</si>
  <si>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</si>
  <si>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</si>
  <si>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</si>
  <si>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</si>
  <si>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</si>
  <si>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</si>
  <si>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</si>
  <si>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</si>
  <si>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</si>
  <si>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</si>
  <si>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</si>
  <si>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</si>
  <si>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</si>
  <si>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</si>
  <si>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</si>
  <si>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</si>
  <si>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</si>
  <si>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</si>
  <si>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</si>
  <si>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</si>
  <si>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</si>
  <si>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</si>
  <si>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</si>
  <si>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</si>
  <si>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</si>
  <si>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</si>
  <si>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</si>
  <si>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</si>
  <si>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</si>
  <si>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</si>
  <si>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</si>
  <si>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</si>
  <si>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</si>
  <si>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</si>
  <si>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</si>
  <si>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</si>
  <si>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</si>
  <si>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</si>
  <si>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</si>
  <si>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Iveta Miklíková</t>
  </si>
  <si>
    <t>SS24-10-1</t>
  </si>
  <si>
    <t>Dětská skupina - Velké Meziříčí</t>
  </si>
  <si>
    <t>Město Velké Meziříčí</t>
  </si>
  <si>
    <t>Radnická 29/1</t>
  </si>
  <si>
    <t>Velké Meziříčí</t>
  </si>
  <si>
    <t>59401</t>
  </si>
  <si>
    <t>00295671</t>
  </si>
  <si>
    <t>CZ00295671</t>
  </si>
  <si>
    <t>Ing.arch. UCHYTILOVÁ EVA</t>
  </si>
  <si>
    <t>Sluneční 2095/5</t>
  </si>
  <si>
    <t>64274055</t>
  </si>
  <si>
    <t>CZ7355048085</t>
  </si>
  <si>
    <t>12.12.2024</t>
  </si>
  <si>
    <t>Stavba</t>
  </si>
  <si>
    <t>Ostatní a vedlejší náklady</t>
  </si>
  <si>
    <t>00-01</t>
  </si>
  <si>
    <t>Vedlejší a ostatní náklady</t>
  </si>
  <si>
    <t>Stavební objekt</t>
  </si>
  <si>
    <t>SO 01</t>
  </si>
  <si>
    <t>Dětská skupina</t>
  </si>
  <si>
    <t>01-01</t>
  </si>
  <si>
    <t>D.1.1. Stavební řešení</t>
  </si>
  <si>
    <t>01-02</t>
  </si>
  <si>
    <t>D.1.5 Vybavení interiéru</t>
  </si>
  <si>
    <t>01-03</t>
  </si>
  <si>
    <t>D.1.5 Vybavení exteriéru</t>
  </si>
  <si>
    <t>01-04</t>
  </si>
  <si>
    <t>D.1.4.aZařízení pro vytápění staveb</t>
  </si>
  <si>
    <t>01-05</t>
  </si>
  <si>
    <t>D.1.4.b Zařízení vzduchotechniky</t>
  </si>
  <si>
    <t>01-06</t>
  </si>
  <si>
    <t>D.1.4.b Zařízení chlazení</t>
  </si>
  <si>
    <t>01-07</t>
  </si>
  <si>
    <t>D.1.4.c Zařízení zdravotně technických instalací</t>
  </si>
  <si>
    <t>01-08</t>
  </si>
  <si>
    <t>D.1.4.d Zařízení fotovoltaiky-montážní(nosná)konstrukce FV modulů</t>
  </si>
  <si>
    <t>01-09</t>
  </si>
  <si>
    <t>D.1.4.d Zařízení fotovoltaiky - komponenty, přístroje</t>
  </si>
  <si>
    <t>01-10</t>
  </si>
  <si>
    <t>D.1.4.d Zařízení fotovoltaiky - instatlační materiál</t>
  </si>
  <si>
    <t>01-11</t>
  </si>
  <si>
    <t>D.1.4.d Zařízení fotovoltaiky - kabeláž</t>
  </si>
  <si>
    <t>01-12</t>
  </si>
  <si>
    <t>D.1.4.d Zařízení fotovoltaiky - rozvaděče</t>
  </si>
  <si>
    <t>01-13</t>
  </si>
  <si>
    <t>D.1.4.d Zařízení fotovoltaiky- Ostatní</t>
  </si>
  <si>
    <t>01-14</t>
  </si>
  <si>
    <t xml:space="preserve">D.1.4.e Silnoproudá elektrotechnika </t>
  </si>
  <si>
    <t>01-15</t>
  </si>
  <si>
    <t>D.1.4.e Silnoproudá elektrotechnika - ochrana před bleskem</t>
  </si>
  <si>
    <t>01-16</t>
  </si>
  <si>
    <t>D.1.4.f Zařízení slaboproudé elektrotechniky - venky</t>
  </si>
  <si>
    <t>01-17</t>
  </si>
  <si>
    <t>D.1.4.f Zařízení slabouproudé elektrotechniky - SK</t>
  </si>
  <si>
    <t>01-18</t>
  </si>
  <si>
    <t>D.1.4.f Zařízení slabouproudé elektrotechniky-VSS</t>
  </si>
  <si>
    <t>01-19</t>
  </si>
  <si>
    <t>D.1.4.f Zařízení slabouproudé elektrotechniky -PZTS</t>
  </si>
  <si>
    <t>SO 02</t>
  </si>
  <si>
    <t>Komunikace, zpevněné plochy a oplocení</t>
  </si>
  <si>
    <t>02-01</t>
  </si>
  <si>
    <t xml:space="preserve">Komunikace,oplocení </t>
  </si>
  <si>
    <t>02-02</t>
  </si>
  <si>
    <t>Sadové úpravy</t>
  </si>
  <si>
    <t>Inženýrský objekt</t>
  </si>
  <si>
    <t>SO 03+04+06</t>
  </si>
  <si>
    <t>Přípojky vodovod,splašková a dešťová kanalizace</t>
  </si>
  <si>
    <t>03-1</t>
  </si>
  <si>
    <t>SO 05</t>
  </si>
  <si>
    <t>Přípojka plynu a plynoinstalace</t>
  </si>
  <si>
    <t>2</t>
  </si>
  <si>
    <t>Plynovodní přípojka</t>
  </si>
  <si>
    <t>Celkem za stavbu</t>
  </si>
  <si>
    <t>CZK</t>
  </si>
  <si>
    <t>#POPS</t>
  </si>
  <si>
    <t>Popis stavby: SS24-10-1 - Dětská skupina - Velké Meziříčí</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</si>
  <si>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</si>
  <si>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</si>
  <si>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</si>
  <si>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</si>
  <si>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</si>
  <si>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</si>
  <si>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</si>
  <si>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</si>
  <si>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</si>
  <si>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</si>
  <si>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</si>
  <si>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</si>
  <si>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</si>
  <si>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</si>
  <si>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</si>
  <si>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</si>
  <si>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</si>
  <si>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</si>
  <si>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</si>
  <si>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</si>
  <si>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</si>
  <si>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</si>
  <si>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</si>
  <si>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</si>
  <si>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</si>
  <si>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</si>
  <si>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</si>
  <si>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</si>
  <si>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</si>
  <si>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</si>
  <si>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</si>
  <si>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</si>
  <si>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</si>
  <si>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</si>
  <si>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</si>
  <si>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</si>
  <si>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</si>
  <si>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</si>
  <si>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</si>
  <si>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</si>
  <si>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</si>
  <si>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</si>
  <si>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</si>
  <si>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</si>
  <si>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</si>
  <si>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OV 00 - Vedlejší a ostatní náklady</t>
  </si>
  <si>
    <t>#POPR</t>
  </si>
  <si>
    <t>Popis rozpočtu: 00-01 - Vedlejší a ostatní náklady</t>
  </si>
  <si>
    <t>Popis objektu: SO 01 - Dětská skupina</t>
  </si>
  <si>
    <t>Popis rozpočtu: 01-01 - D.1.1. Stavební řešení</t>
  </si>
  <si>
    <t>Popis rozpočtu: 01-02 - D.1.5 Vybavení interiéru</t>
  </si>
  <si>
    <t>Popis rozpočtu: 01-03 - D.1.5 Vybavení exteriéru</t>
  </si>
  <si>
    <t>Popis rozpočtu: 01-04 - D.1.4.aZařízení pro vytápění staveb</t>
  </si>
  <si>
    <t>Popis rozpočtu: 01-05 - D.1.4.b Zařízení vzduchotechniky</t>
  </si>
  <si>
    <t>Popis rozpočtu: 01-06 - D.1.4.b Zařízení chlazení</t>
  </si>
  <si>
    <t>Popis rozpočtu: 01-07 - D.1.4.c Zařízení zdravotně technických instalací</t>
  </si>
  <si>
    <t>Popis rozpočtu: 01-08 - D.1.4.d Zařízení fotovoltaiky-montážní(nosná)konstrukce FV modulů</t>
  </si>
  <si>
    <t>V ceně dodávky konstrukce pro moduly je kompletní ucelené řešení dle zvoleného výrobce. Součástí je rovněž statické ověření a zatížení (včetně zátěží), úchyty pro přichycení samotných modulů, spojlery (zavětrování), vybalení, montáž, výnos materiálu na střechu.</t>
  </si>
  <si>
    <t>Popis rozpočtu: 01-09 - D.1.4.d Zařízení fotovoltaiky - komponenty, přístroje</t>
  </si>
  <si>
    <t>Montáž elektrických přístrojů musí být provedena dle ČSN . Všechny instalační přístroje jsou určeny k montáži na stěny a příčky. Veškeré instalované elektrické přístroje  musí být schváleny pro instalace v ČR a označeny znakem shody. Cena obsahuje dodávku a transport materiálu, kompletní montáž  včetně zapojení a ukončení vodičů. Použitá cenová úroveň : Legrand Valena Life.</t>
  </si>
  <si>
    <t>Popis rozpočtu: 01-10 - D.1.4.d Zařízení fotovoltaiky - instatlační materiál</t>
  </si>
  <si>
    <t>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</si>
  <si>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Popis rozpočtu: 01-11 - D.1.4.d Zařízení fotovoltaiky - kabeláž</t>
  </si>
  <si>
    <t>Montáž kabelů musí být provedena dle ČSN. Kabely budou uloženy na povrchu,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t>
  </si>
  <si>
    <t>Popis rozpočtu: 01-12 - D.1.4.d Zařízení fotovoltaiky - rozvaděče</t>
  </si>
  <si>
    <t>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t>
  </si>
  <si>
    <t>Popis rozpočtu: 01-13 - D.1.4.d Zařízení fotovoltaiky- Ostatní</t>
  </si>
  <si>
    <t xml:space="preserve">Popis rozpočtu: 01-14 - D.1.4.e Silnoproudá elektrotechnika </t>
  </si>
  <si>
    <t>Popis rozpočtu: 01-15 - D.1.4.e Silnoproudá elektrotechnika - ochrana před bleskem</t>
  </si>
  <si>
    <t>Popis rozpočtu: 01-16 - D.1.4.f Zařízení slaboproudé elektrotechniky - venky</t>
  </si>
  <si>
    <t>Popis rozpočtu: 01-17 - D.1.4.f Zařízení slabouproudé elektrotechniky - SK</t>
  </si>
  <si>
    <t>Popis rozpočtu: 01-18 - D.1.4.f Zařízení slabouproudé elektrotechniky-VSS</t>
  </si>
  <si>
    <t>Popis rozpočtu: 01-19 - D.1.4.f Zařízení slabouproudé elektrotechniky -PZTS</t>
  </si>
  <si>
    <t>Popis objektu: SO 02 - Komunikace, zpevněné plochy a oplocení</t>
  </si>
  <si>
    <t xml:space="preserve">Popis rozpočtu: 02-01 - Komunikace,oplocení </t>
  </si>
  <si>
    <t>Popis rozpočtu: 02-02 - Sadové úpravy</t>
  </si>
  <si>
    <t>Popis objektu: SO 03+04+06 - Přípojky vodovod,splašková a dešťová kanalizace</t>
  </si>
  <si>
    <t>Popis rozpočtu: 03-1 - Přípojky vodovod,splašková a dešťová kanalizace</t>
  </si>
  <si>
    <t>Popis objektu: SO 05 - Přípojka plynu a plynoinstalace</t>
  </si>
  <si>
    <t>Popis rozpočtu: 2 - Plynovodní přípojka</t>
  </si>
  <si>
    <t>Rekapitulace dílů</t>
  </si>
  <si>
    <t>Typ dílu</t>
  </si>
  <si>
    <t>_2</t>
  </si>
  <si>
    <t>Cena celkem za oddíl</t>
  </si>
  <si>
    <t>_3</t>
  </si>
  <si>
    <t>VSS - Kamerový systém</t>
  </si>
  <si>
    <t>_5</t>
  </si>
  <si>
    <t>1</t>
  </si>
  <si>
    <t>Zemní práce</t>
  </si>
  <si>
    <t>18</t>
  </si>
  <si>
    <t>Povrchové úpravy terénu</t>
  </si>
  <si>
    <t>Základy a zvláštní zakládání</t>
  </si>
  <si>
    <t>22-M</t>
  </si>
  <si>
    <t>Montáže technologických zařízení pro dopravní stavby</t>
  </si>
  <si>
    <t>23-M</t>
  </si>
  <si>
    <t>Montáže potrubí</t>
  </si>
  <si>
    <t>3</t>
  </si>
  <si>
    <t>Svislé a kompletní konstrukce</t>
  </si>
  <si>
    <t>342</t>
  </si>
  <si>
    <t>Stěny a příčky montované lehké</t>
  </si>
  <si>
    <t>4</t>
  </si>
  <si>
    <t>Vodorovné konstrukce</t>
  </si>
  <si>
    <t>416</t>
  </si>
  <si>
    <t>Podhledy a mezistropy montované lehké</t>
  </si>
  <si>
    <t>46-M</t>
  </si>
  <si>
    <t>Zemní práce při extr.mont.pracích</t>
  </si>
  <si>
    <t>5</t>
  </si>
  <si>
    <t>Komunikace</t>
  </si>
  <si>
    <t>58-M</t>
  </si>
  <si>
    <t>Revize vyhrazených technických zařízení</t>
  </si>
  <si>
    <t>61</t>
  </si>
  <si>
    <t>Upravy povrchů vnitřní</t>
  </si>
  <si>
    <t>Úpravy povrchů vnitřní</t>
  </si>
  <si>
    <t>62</t>
  </si>
  <si>
    <t>Úpravy povrchů vnější</t>
  </si>
  <si>
    <t>63</t>
  </si>
  <si>
    <t>Podlahy a podlahové konstrukce</t>
  </si>
  <si>
    <t>64</t>
  </si>
  <si>
    <t>Výplně otvorů</t>
  </si>
  <si>
    <t>8</t>
  </si>
  <si>
    <t>Trubní vedení</t>
  </si>
  <si>
    <t>87</t>
  </si>
  <si>
    <t>Potrubí z trub z plastických hmot</t>
  </si>
  <si>
    <t>89</t>
  </si>
  <si>
    <t>Ostatní konstrukce na trubním vedení</t>
  </si>
  <si>
    <t>9</t>
  </si>
  <si>
    <t>Ostatní konstrukce a práce, bourání</t>
  </si>
  <si>
    <t>90</t>
  </si>
  <si>
    <t>Oploceni</t>
  </si>
  <si>
    <t>91</t>
  </si>
  <si>
    <t>Doplňující práce na komunikaci</t>
  </si>
  <si>
    <t>94</t>
  </si>
  <si>
    <t>Lešení a stavební výtahy</t>
  </si>
  <si>
    <t>95</t>
  </si>
  <si>
    <t>Dokončovací konstrukce na pozemních stavbách</t>
  </si>
  <si>
    <t>96</t>
  </si>
  <si>
    <t>Bourání konstrukcí</t>
  </si>
  <si>
    <t>97</t>
  </si>
  <si>
    <t>Prorážení otvorů</t>
  </si>
  <si>
    <t>99</t>
  </si>
  <si>
    <t>Staveništní přesun hmot</t>
  </si>
  <si>
    <t>998</t>
  </si>
  <si>
    <t>Přesun hmot</t>
  </si>
  <si>
    <t>HZS</t>
  </si>
  <si>
    <t>Hodinové zúčtovací sazby</t>
  </si>
  <si>
    <t>CHL 3</t>
  </si>
  <si>
    <t>Chlazení prostorů denní místnosti dětí</t>
  </si>
  <si>
    <t>CHL 4</t>
  </si>
  <si>
    <t>Zdroj chladu pro VZT zařízení VZT1</t>
  </si>
  <si>
    <t>M21</t>
  </si>
  <si>
    <t>Elektromontáže</t>
  </si>
  <si>
    <t>Oddíl:A</t>
  </si>
  <si>
    <t>Montážní (nosná) konstrukce FV modulů</t>
  </si>
  <si>
    <t>Oddíl:B</t>
  </si>
  <si>
    <t>Komponenty, přístroje</t>
  </si>
  <si>
    <t>Oddíl:C</t>
  </si>
  <si>
    <t>Instalační materiál</t>
  </si>
  <si>
    <t>Oddíl:D</t>
  </si>
  <si>
    <t>Kabeláž</t>
  </si>
  <si>
    <t>Oddíl:E</t>
  </si>
  <si>
    <t>Rozvaděče</t>
  </si>
  <si>
    <t>Oddíl:F</t>
  </si>
  <si>
    <t>Ostatní</t>
  </si>
  <si>
    <t>PU</t>
  </si>
  <si>
    <t>Požární ucpávky</t>
  </si>
  <si>
    <t>VRN1</t>
  </si>
  <si>
    <t>Průzkumné, geodetické a projektové práce</t>
  </si>
  <si>
    <t>VRN4</t>
  </si>
  <si>
    <t>Inženýrská činnost</t>
  </si>
  <si>
    <t>VZT 1</t>
  </si>
  <si>
    <t>Nucené větrání pobytových místností</t>
  </si>
  <si>
    <t>VZT 2</t>
  </si>
  <si>
    <t>Nucené větrání technické místnosti</t>
  </si>
  <si>
    <t>711</t>
  </si>
  <si>
    <t>Izolace proti vodě</t>
  </si>
  <si>
    <t>712</t>
  </si>
  <si>
    <t>Povlakové krytiny</t>
  </si>
  <si>
    <t>713</t>
  </si>
  <si>
    <t>Izolace tepelné</t>
  </si>
  <si>
    <t>721</t>
  </si>
  <si>
    <t>Vnitřní a venkovní kanalizace</t>
  </si>
  <si>
    <t>Vnitřní kanalizace</t>
  </si>
  <si>
    <t>721.1</t>
  </si>
  <si>
    <t>Šachty, nádrže, vsak</t>
  </si>
  <si>
    <t>722</t>
  </si>
  <si>
    <t>Vnitřní vodovod</t>
  </si>
  <si>
    <t>Zdravotechnika - vnitřní vodovod</t>
  </si>
  <si>
    <t>723</t>
  </si>
  <si>
    <t>Zdravotechnika - vnitřní plynovod</t>
  </si>
  <si>
    <t>725</t>
  </si>
  <si>
    <t>Zařizovací předměty</t>
  </si>
  <si>
    <t>726</t>
  </si>
  <si>
    <t>Instalační prefabrikáty</t>
  </si>
  <si>
    <t>727</t>
  </si>
  <si>
    <t>Zdravotechnika - požární ochrana</t>
  </si>
  <si>
    <t>731</t>
  </si>
  <si>
    <t>Ústřední vytápění - kotelny</t>
  </si>
  <si>
    <t>732</t>
  </si>
  <si>
    <t>Ústřední vytápění - strojovny</t>
  </si>
  <si>
    <t>733</t>
  </si>
  <si>
    <t>Ústřední vytápění - potrubí</t>
  </si>
  <si>
    <t>734</t>
  </si>
  <si>
    <t>Ústřední vytápění - armatury</t>
  </si>
  <si>
    <t>735</t>
  </si>
  <si>
    <t>Ústřední vytápění - otopná tělesa</t>
  </si>
  <si>
    <t>741</t>
  </si>
  <si>
    <t>Elektroinstalace - silnoproud</t>
  </si>
  <si>
    <t>762</t>
  </si>
  <si>
    <t>Konstrukce tesařské</t>
  </si>
  <si>
    <t>764</t>
  </si>
  <si>
    <t>Konstrukce klempířské</t>
  </si>
  <si>
    <t>766</t>
  </si>
  <si>
    <t>Konstrukce truhlářské</t>
  </si>
  <si>
    <t>767</t>
  </si>
  <si>
    <t>Konstrukce zámečnické</t>
  </si>
  <si>
    <t>kovove stavebni konstrukce</t>
  </si>
  <si>
    <t>771</t>
  </si>
  <si>
    <t>Podlahy z dlaždic a obklady</t>
  </si>
  <si>
    <t>776</t>
  </si>
  <si>
    <t>Podlahy povlakové</t>
  </si>
  <si>
    <t>777</t>
  </si>
  <si>
    <t>Podlahy ze syntetických hmot</t>
  </si>
  <si>
    <t>781</t>
  </si>
  <si>
    <t>Obklady keramické</t>
  </si>
  <si>
    <t>783</t>
  </si>
  <si>
    <t>Nátěry</t>
  </si>
  <si>
    <t>784</t>
  </si>
  <si>
    <t>Malby</t>
  </si>
  <si>
    <t>787</t>
  </si>
  <si>
    <t>Vybavení exteriéru</t>
  </si>
  <si>
    <t>788</t>
  </si>
  <si>
    <t>Vybavení interiéru</t>
  </si>
  <si>
    <t>VN</t>
  </si>
  <si>
    <t>ON</t>
  </si>
  <si>
    <t>Soupis vedlejších a ostatních nákladů</t>
  </si>
  <si>
    <t>#TypZaznamu#</t>
  </si>
  <si>
    <t>STA</t>
  </si>
  <si>
    <t>OV 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</si>
  <si>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</si>
  <si>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</si>
  <si>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</si>
  <si>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</si>
  <si>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</si>
  <si>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</si>
  <si>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</si>
  <si>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</si>
  <si>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</si>
  <si>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</si>
  <si>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</si>
  <si>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</si>
  <si>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</si>
  <si>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</si>
  <si>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</si>
  <si>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</si>
  <si>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</si>
  <si>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</si>
  <si>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</si>
  <si>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</si>
  <si>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</si>
  <si>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</si>
  <si>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</si>
  <si>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</si>
  <si>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</si>
  <si>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</si>
  <si>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</si>
  <si>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R</t>
  </si>
  <si>
    <t xml:space="preserve">Geodetické práce </t>
  </si>
  <si>
    <t>Soubor</t>
  </si>
  <si>
    <t>RTS 24/ II</t>
  </si>
  <si>
    <t>Indiv</t>
  </si>
  <si>
    <t>VRN</t>
  </si>
  <si>
    <t>Běžná</t>
  </si>
  <si>
    <t>POL99_8</t>
  </si>
  <si>
    <t>005111020R</t>
  </si>
  <si>
    <t>Vytyčení stavby</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</si>
  <si>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</si>
  <si>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</si>
  <si>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</si>
  <si>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</si>
  <si>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</si>
  <si>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</si>
  <si>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</si>
  <si>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</si>
  <si>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</si>
  <si>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</si>
  <si>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</si>
  <si>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</si>
  <si>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</si>
  <si>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</si>
  <si>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</si>
  <si>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005122 R</t>
  </si>
  <si>
    <t>Provozní vlivy</t>
  </si>
  <si>
    <t>POL99_1</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</si>
  <si>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</si>
  <si>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005124010R</t>
  </si>
  <si>
    <t>Koordinační činnost</t>
  </si>
  <si>
    <t>Koordinace stavebních dodávek stavby.</t>
  </si>
  <si>
    <t>00524 R</t>
  </si>
  <si>
    <t>Předání a převzetí díla</t>
  </si>
  <si>
    <t>Náklady zhotovitele, které vzniknou v souvislosti s povinnostmi zhotovitele při předání a převzetí díla.</t>
  </si>
  <si>
    <t>004111010R</t>
  </si>
  <si>
    <t xml:space="preserve">Průzkumné práce </t>
  </si>
  <si>
    <t>Náklady na provedení průzkumů - geologický a hydrogeologický</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</si>
  <si>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</si>
  <si>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</si>
  <si>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</si>
  <si>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</si>
  <si>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</si>
  <si>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</si>
  <si>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005261020R</t>
  </si>
  <si>
    <t>Bankovní záruky</t>
  </si>
  <si>
    <t>Náklady zhotovitele spojené se zabezpečením a poskytnutím zajišťovacích bankovních záruk, pokud je zadavatel požaduje v obchodních podmínkách.</t>
  </si>
  <si>
    <t>008-1</t>
  </si>
  <si>
    <t>Měření doby dozvuku v herně</t>
  </si>
  <si>
    <t>soubor</t>
  </si>
  <si>
    <t>Vlastní</t>
  </si>
  <si>
    <t>008-2</t>
  </si>
  <si>
    <t>Měření hluku z provozu VZT a CHL zařízení (v herně)</t>
  </si>
  <si>
    <t>008-3</t>
  </si>
  <si>
    <t>Dodavatelská dokumentace</t>
  </si>
  <si>
    <t>SUM</t>
  </si>
  <si>
    <t>Geodetické zaměření rohů stavby, stabilizace bodů a sestavení laviček.</t>
  </si>
  <si>
    <t>END</t>
  </si>
  <si>
    <t>Položkový soupis prací a dodávek</t>
  </si>
  <si>
    <t>121101100R00</t>
  </si>
  <si>
    <t>Sejmutí ornice s přemístěním na vzdálenost do 50 m</t>
  </si>
  <si>
    <t>m3</t>
  </si>
  <si>
    <t>800-1</t>
  </si>
  <si>
    <t>RTS 24/ I</t>
  </si>
  <si>
    <t>Práce</t>
  </si>
  <si>
    <t>POL1_</t>
  </si>
  <si>
    <t>nebo lesní půdy, s vodorovným přemístěním na hromady v místě upotřebení nebo na dočasné či trvalé skládky se složením</t>
  </si>
  <si>
    <t>SPI</t>
  </si>
  <si>
    <t>tl.50mm skl P1 : ((13,8+0,6*2)*(18,55+0,6*2))*0,05</t>
  </si>
  <si>
    <t>VV</t>
  </si>
  <si>
    <t>1,6*4*0,05</t>
  </si>
  <si>
    <t>skl ZP3 : 7,05*14,1*0,05</t>
  </si>
  <si>
    <t>122201101R00</t>
  </si>
  <si>
    <t>Odkopávky a  prokopávky nezapažené v hornině 3  do 100 m3</t>
  </si>
  <si>
    <t>s přehozením výkopku na vzdálenost do 3 m nebo s naložením na dopravní prostředek,</t>
  </si>
  <si>
    <t>kota - po sejmutí ornice/-0,71 : ((13,8+0,6*2)*(18,55+0,6*2))*(0,332+0,167+0,192+0,167+0,142+0,147+0,34)/7</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</si>
  <si>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</si>
  <si>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</si>
  <si>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</si>
  <si>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vnější k-0,71/-1,56 : (13,8+17,35)*2*0,6*0,85</t>
  </si>
  <si>
    <t>-0,71/-0,91 : (13,8+18,55)*2*0,5*0,5/2</t>
  </si>
  <si>
    <t>k-0,71/-1,56 : 0,4*4*0,85</t>
  </si>
  <si>
    <t>vnitřní k-0,71/-1,56 : 17,35*0,4*0,85+(17,35*0,6*0,85)+(2,45+5,325)*0,4*0,85</t>
  </si>
  <si>
    <t>162201102R00</t>
  </si>
  <si>
    <t>Vodorovné přemístění výkopku z horniny 1 až 4, na vzdálenost přes 20  do 50 m</t>
  </si>
  <si>
    <t>po suchu, bez naložení výkopku, avšak se složením bez rozhrnutí, zpáteční cesta vozidla.</t>
  </si>
  <si>
    <t>Odkaz na mn. položky pořadí 9 : 12,92700*2</t>
  </si>
  <si>
    <t>skl ZP3 zemina tam i zpět : (14,1*1*0,33)*2</t>
  </si>
  <si>
    <t>skl ZP1+2 viz v.č. D.1.1.b-02 : (7,1+7,3+7,1)*0,1*2</t>
  </si>
  <si>
    <t>kolem terasy pro obsyp : (7*2+14)*0,5*0,4</t>
  </si>
  <si>
    <t>162701105R00</t>
  </si>
  <si>
    <t>Vodorovné přemístění výkopku z horniny 1 až 4, na vzdálenost přes 9 000  do 10 000 m</t>
  </si>
  <si>
    <t>Odkaz na mn. položky pořadí 2 : 62,93196</t>
  </si>
  <si>
    <t>Odkaz na mn. položky pořadí 3 : 58,61150</t>
  </si>
  <si>
    <t>Odkaz na mn. položky pořadí 7 : 25,33000*-1</t>
  </si>
  <si>
    <t>162701109R00</t>
  </si>
  <si>
    <t>Vodorovné přemístění výkopku příplatek k ceně za každých dalších i započatých 1 000 m přes 10 000 m  z horniny 1 až 4</t>
  </si>
  <si>
    <t>Odkaz na mn. položky pořadí 5 : 96,21346*5</t>
  </si>
  <si>
    <t>167101101R00</t>
  </si>
  <si>
    <t>Nakládání, skládání, překládání neulehlého výkopku nakládání výkopku  do 100 m3, z horniny 1 až 4</t>
  </si>
  <si>
    <t>vnitřní základový pas k -0,71/-0,91 zemina : (17,35*0,2*0,2)*2+(17,35*0,3*0,2)*2+((2,45+5,325)*0,2*0,2)*2</t>
  </si>
  <si>
    <t>(3,925+17,55+1+2,9+2,65+5,575+8,525+8,725+5,575+2,7)*0,2*0,2</t>
  </si>
  <si>
    <t>vnější základový pas -0,71/-0,91 : (13,8+18,55)*2*0,4*0,5/2</t>
  </si>
  <si>
    <t>Mezisoučet</t>
  </si>
  <si>
    <t>skl ZP3 zemina : 14,1*1*0,33</t>
  </si>
  <si>
    <t>skl ZP1+2 viz v.č. D.1.1.b-02 : (7,1+7,3+7,1)*0,1</t>
  </si>
  <si>
    <t>kolem terasy : (7*2+14)*0,5*0,4</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</si>
  <si>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</si>
  <si>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</si>
  <si>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</si>
  <si>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</si>
  <si>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vnitřní základový pas k -0,71/-0,91 : (17,35*0,2*0,2)*2+(17,35*0,3*0,2)*2+((2,45+5,325)*0,2*0,2)*2</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</si>
  <si>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</si>
  <si>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</si>
  <si>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</si>
  <si>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VIZ V.Č. d.1.1.b-01 protiradonové opatření : 65*0,2</t>
  </si>
  <si>
    <t>175101201R00</t>
  </si>
  <si>
    <t>Obsyp objektů bez prohození sypaniny</t>
  </si>
  <si>
    <t>sypaninou z vhodných hornin tř. 1 - 4 nebo materiálem, uloženým ve vzdálenosti do 30 m od vnějšího kraje objektu, pro jakoukoliv míru zhutnění,</t>
  </si>
  <si>
    <t>181101102R00</t>
  </si>
  <si>
    <t>Úprava pláně v zářezech v hornině 1 až 4, se zhutněním</t>
  </si>
  <si>
    <t>m2</t>
  </si>
  <si>
    <t>vyrovnáním výškových rozdílů, ploch vodorovných a ploch do sklonu 1 : 5.</t>
  </si>
  <si>
    <t>kota - po sejmutí ornice/-0,71 : (13,8+0,6*2)*(18,55+0,6*2)</t>
  </si>
  <si>
    <t>skl ZP3 : 7,05*14,1</t>
  </si>
  <si>
    <t>skl ZP1+2 viz v.č. D.1.1.b-02 : 7,1+7,3+7,1</t>
  </si>
  <si>
    <t>199000002R00</t>
  </si>
  <si>
    <t>Poplatky za skládku horniny 1- 4, skupina 17 05 04 z Katalogu odpadů</t>
  </si>
  <si>
    <t>Cena dle Pískovny Černovice. www.piskovna-cernovice.cz</t>
  </si>
  <si>
    <t>Odkaz na mn. položky pořadí 5 : 96,21346</t>
  </si>
  <si>
    <t>212753114R00</t>
  </si>
  <si>
    <t>Plastové drenážní trubky montáž ohebné plastové drenážní trubky do rýhy, DN 100, bez lože</t>
  </si>
  <si>
    <t>m</t>
  </si>
  <si>
    <t>827-1</t>
  </si>
  <si>
    <t>VIZ V.Č. d.1.1.b-01 protiradonové opatření : 65</t>
  </si>
  <si>
    <t>270321000R00</t>
  </si>
  <si>
    <t>Uložení betonu základových konstrukcí vyztužených</t>
  </si>
  <si>
    <t>801-1</t>
  </si>
  <si>
    <t>podkladní žb deska tl.150mm : (13,8*18,55-(2,625*1+1*10,05))*0,15</t>
  </si>
  <si>
    <t>betonová deska tl.150mm : 1,3*1,05*0,15</t>
  </si>
  <si>
    <t>Začátek provozního součtu</t>
  </si>
  <si>
    <t xml:space="preserve">  základové pasy vnější k-1,51/-0,91 : (13,8+17,35)*2*0,6*0,6</t>
  </si>
  <si>
    <t xml:space="preserve">  vnitřní k-1,51/-0,91 : (17,35+2,45+5,325)*0,4*0,6</t>
  </si>
  <si>
    <t xml:space="preserve">  17,35*0,6*0,6</t>
  </si>
  <si>
    <t>Konec provozního součtu</t>
  </si>
  <si>
    <t>do zeminy +3,5% : 34,07*1,035</t>
  </si>
  <si>
    <t>do bednění k-0,91/-0,41 : (9,45+2,65)*0,6*0,5</t>
  </si>
  <si>
    <t>základový pas pod stěnu do zeminy+3,5%  k-1,51/-0,775 : 0,4*4*0,735*1,035</t>
  </si>
  <si>
    <t>do bednění k-0,775/-0,275 : 0,4*4*0,5</t>
  </si>
  <si>
    <t>271313511R00</t>
  </si>
  <si>
    <t xml:space="preserve">Betonování podkladu základových konstrukcí </t>
  </si>
  <si>
    <t>prostý</t>
  </si>
  <si>
    <t>základové pasy vnější k-1,51/-1,56 do zeminy +5% : (13,8+17,35)*2*0,6*0,05*1,05</t>
  </si>
  <si>
    <t>vnitřní k-1,51/-1,56 : (17,35+2,45+5,325)*0,4*0,05*1,05</t>
  </si>
  <si>
    <t>17,35*0,6*0,05*1,05</t>
  </si>
  <si>
    <t>základový pas pod stěnu k-1,51/-1,56 : 0,4*4*0,05*1,05</t>
  </si>
  <si>
    <t>271531113R00</t>
  </si>
  <si>
    <t>Polštáře zhutněné pod základy kamenivo hrubé, drcené, frakce 16 - 32 mm</t>
  </si>
  <si>
    <t>800-2</t>
  </si>
  <si>
    <t xml:space="preserve">  1,4*1+3,975*6,2+2,875*10,15</t>
  </si>
  <si>
    <t xml:space="preserve">  2,6*4,375+2,65*12,775</t>
  </si>
  <si>
    <t xml:space="preserve">  5,575*8,725+5,575*8,525</t>
  </si>
  <si>
    <t>skl P1 : 196,6*0,2</t>
  </si>
  <si>
    <t>271531115R00</t>
  </si>
  <si>
    <t xml:space="preserve">Uložení polštáře pod základy se zhutněním a urovnáním povrchu </t>
  </si>
  <si>
    <t>bez dodávky kameniva</t>
  </si>
  <si>
    <t>skl ZP3 : 7,05*14,1*0,33</t>
  </si>
  <si>
    <t>273351215R00</t>
  </si>
  <si>
    <t>Bednění stěn základových desek zřízení</t>
  </si>
  <si>
    <t>svislé nebo šikmé (odkloněné) , půdorysně přímé nebo zalomené, stěn základových desek ve volných nebo zapažených jámách, rýhách, šachtách, včetně případných vzpěr,</t>
  </si>
  <si>
    <t>podkladní žb deska tl.150mm : (13,8+18,55)*2*0,5</t>
  </si>
  <si>
    <t>betonová deska tl.150mm : (1,3+1,05)*2*0,5</t>
  </si>
  <si>
    <t>273351216R00</t>
  </si>
  <si>
    <t>Bednění stěn základových desek odstranění</t>
  </si>
  <si>
    <t>Včetně očištění, vytřídění a uložení bednicího materiálu.</t>
  </si>
  <si>
    <t>273361921RT4</t>
  </si>
  <si>
    <t>Uložení výztuže základových desek ze svařovaných sítí průměr drátu 6 mm, velikost oka 100/100 mm</t>
  </si>
  <si>
    <t>t</t>
  </si>
  <si>
    <t>včetně distančních prvků</t>
  </si>
  <si>
    <t>viz v.č.D.1.2.b.1 výpis výztuže č.K1 : 0,87912</t>
  </si>
  <si>
    <t>274272130RT3</t>
  </si>
  <si>
    <t>Zdivo základové z bednicích tvárnic tloušťky 250 mm, výplň betonem C 16/20</t>
  </si>
  <si>
    <t>s výplní betonem, bez výztuže,</t>
  </si>
  <si>
    <t>k-0,91/-0,41 : 2,7*0,5</t>
  </si>
  <si>
    <t>274272140RT3</t>
  </si>
  <si>
    <t>Zdivo základové z bednicích tvárnic tloušťky 300 mm, výplň betonem C 16/20</t>
  </si>
  <si>
    <t>vnitřní -0,41/-0,91 : (17,55*2+5,575)*0,5</t>
  </si>
  <si>
    <t>274272150RT3</t>
  </si>
  <si>
    <t>Zdivo základové z bednicích tvárnic tloušťky 400 mm, výplň betonem C 16/20</t>
  </si>
  <si>
    <t>vnější k-0,91/-0,41 : (13,6+10,95+17,55*2)*0,5</t>
  </si>
  <si>
    <t>274351215R00</t>
  </si>
  <si>
    <t>Bednění stěn základových pasů zřízení</t>
  </si>
  <si>
    <t>svislé nebo šikmé (odkloněné), půdorysně přímé nebo zalomené, stěn základových pasů ve volných nebo zapažených jámách, rýhách, šachtách, včetně případných vzpěr,</t>
  </si>
  <si>
    <t>vnější  k-0,91/-0,41 : (9,45+0,6)*2*0,5</t>
  </si>
  <si>
    <t>(2,65+0,6)*2*0,5</t>
  </si>
  <si>
    <t>pod stěnu  k-0,775/-0,275 : (0,4+4)*2*0,5</t>
  </si>
  <si>
    <t>274351216R00</t>
  </si>
  <si>
    <t>Bednění stěn základových pasů odstranění</t>
  </si>
  <si>
    <t>274354033R00</t>
  </si>
  <si>
    <t>Bednění stěn základových pasů Bednění prostupu základy průřezu do 0,05 m2, délky prostupu do 1,0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</si>
  <si>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</si>
  <si>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</si>
  <si>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150/200mm : 1</t>
  </si>
  <si>
    <t>200/250mm : 5</t>
  </si>
  <si>
    <t>274354043R00</t>
  </si>
  <si>
    <t>Bednění stěn základových pasů Bednění prostupu základy průřezu do 0,1 m2, délky prostupu do 1,0 m</t>
  </si>
  <si>
    <t>250/400mm : 1+1+1</t>
  </si>
  <si>
    <t>250/350mm : 1</t>
  </si>
  <si>
    <t>250/350mm : 6</t>
  </si>
  <si>
    <t>274361821R00</t>
  </si>
  <si>
    <t xml:space="preserve">Výztuž a svařované sítě základových pasů výztuž, z oceli 10505,  ,  </t>
  </si>
  <si>
    <t>821-1</t>
  </si>
  <si>
    <t>viz v.č.D.1.2.b.1 výpis výztuže č.1-44 : (37,44+778,39+127,42+1097,22+104,28)/1000</t>
  </si>
  <si>
    <t>289970111R00</t>
  </si>
  <si>
    <t>Geotextílie separační, filtrační, zpevňující polypropylén, 300 g/m2</t>
  </si>
  <si>
    <t>skl P1 : 196,6</t>
  </si>
  <si>
    <t>28611223.AR</t>
  </si>
  <si>
    <t>Trubka plastová drenážní spoj: drážkový; potrubí: jednovrstvé; materiál: PVC; povrch: žebrovaný; ohebná; DN = 100; vsakovací plocha = 34,0 cm2/m</t>
  </si>
  <si>
    <t>SPCM</t>
  </si>
  <si>
    <t>Specifikace</t>
  </si>
  <si>
    <t>POL3_</t>
  </si>
  <si>
    <t>Odkaz na mn. položky pořadí 15 : 65,00000*1,05</t>
  </si>
  <si>
    <t>583420403R</t>
  </si>
  <si>
    <t>Kamenivo nestanovené drcené; frakce 0,0 až 4,0 mm</t>
  </si>
  <si>
    <t>skl ZP3 : 7,05*14,1*0,03*2,1</t>
  </si>
  <si>
    <t>583423203R</t>
  </si>
  <si>
    <t>Kamenivo nestanovené drcené; frakce 0,0 až 32,0 mm</t>
  </si>
  <si>
    <t>skl ZP3 : 7,05*14,1*0,3*2,1</t>
  </si>
  <si>
    <t>589314102R</t>
  </si>
  <si>
    <t>Beton čerstvý obyčejný; C 16/20; prostředí: XC2; Dmax = 22 mm; S 3</t>
  </si>
  <si>
    <t>Odkaz na mn. položky pořadí 17 : 40,90961*1,01</t>
  </si>
  <si>
    <t>589314202R</t>
  </si>
  <si>
    <t>Beton čerstvý obyčejný; C 20/25; prostředí: XC2; Dmax = 22 mm; S 3</t>
  </si>
  <si>
    <t>Odkaz na mn. položky pořadí 16 : 36,70200*1,01</t>
  </si>
  <si>
    <t>311237448R00</t>
  </si>
  <si>
    <t xml:space="preserve">Zdivo nosné z cihel a tvarovek pálených tloušťky 300 mm,  , charakteristická pevnost v tlaku fk = 4,10 MPa, součinitel prostupu tepla U = 0,29 W/m2.K , hodnota pro zdivo bez omítky při vlhkosti 1%,  </t>
  </si>
  <si>
    <t>pohled jižní (k -0,26/+3,425) č.v. D.1.1.b-02 : (10,975+2,625)*3,685</t>
  </si>
  <si>
    <t>odpočet otvorů : -((2,5+1,825)*2,51+2*1,25)</t>
  </si>
  <si>
    <t>odpočet překladů : -((3+2,5+2,25)*0,24)</t>
  </si>
  <si>
    <t>pohled západní (k -0,26/+3,425) : (1+7+10,05)*3,685</t>
  </si>
  <si>
    <t>odpočet otvorů : -((2+1,125)*2,51+(1+2,5)*1,25)</t>
  </si>
  <si>
    <t>odpočet překladů : -(1,3*0,415+(2,5+1,25+3)*0,24+2,15*0,75)</t>
  </si>
  <si>
    <t>pohled severní (k -0,26/+3,425) : (1+12)*3,685</t>
  </si>
  <si>
    <t>odpočet otvorů : -((1*2+2,5)*1,25)</t>
  </si>
  <si>
    <t>odpočet překladů : -((1,25*2+3)*0,24)</t>
  </si>
  <si>
    <t>pohled východní (k -0,26/+3,425) : 18,05*3,685</t>
  </si>
  <si>
    <t>odpočet otvorů : -(5*2,51*2)</t>
  </si>
  <si>
    <t>odpočet překladů : -(6*0,75*2+2,75*0,25)</t>
  </si>
  <si>
    <t>atika (k +3,785/+4,285) celý obvod : (10,975+2,625+8+10,05+13+18,05)*0,5</t>
  </si>
  <si>
    <t>311237525R00</t>
  </si>
  <si>
    <t>Zdivo nosné z cihel a tvarovek pálených tloušťky 250 mm,  ,  , součinitel prostupu tepla U = 0,69 W/m2.K, hodnota pro zdivo bez omítky při vlhkosti 1%, celoplošně lepené</t>
  </si>
  <si>
    <t>1.NP - celý objekt (k -0,26/+3,425) č.v. D.1.1.b-02 : (5,675+2,675+16,25)*3,685</t>
  </si>
  <si>
    <t>odpočet otvorů : -(2,5*2,51+(0,9+0,975)*2,02)</t>
  </si>
  <si>
    <t>odpočet překladů : -(1,25*0,24*2)</t>
  </si>
  <si>
    <t>311237528R00</t>
  </si>
  <si>
    <t>Zdivo nosné z cihel a tvarovek pálených tloušťky 300 mm,  ,  , součinitel prostupu tepla U = 0,53 W/m2.K , hodnota pro zdivo bez omítky při vlhkosti 1%, celoplošně lepené</t>
  </si>
  <si>
    <t>1.NP - celý objekt (k -0,26/+3,425) č.v. D.1.1.b-02 : 17,75*3,685</t>
  </si>
  <si>
    <t>odpočet otvorů : -(2*2,08+(1+0,95+0,9*2)*2,02)</t>
  </si>
  <si>
    <t>odpočet překladů : -((1,25*4+2,5)*0,24)</t>
  </si>
  <si>
    <t>311321800R00</t>
  </si>
  <si>
    <t>Uložení betonu nadzákladových zdí pohledového, vyztuženého</t>
  </si>
  <si>
    <t>nosných, výplňových, obkladových, půdních, štítových, poprsních apod. Bez dodávky betonu.</t>
  </si>
  <si>
    <t>Včetně pomocného lešení o výšce podlahy do 1900 mm a pro zatížení 1,5 kPa.</t>
  </si>
  <si>
    <t>stěna u vstupu : 3,8*3,515*0,2</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</si>
  <si>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</si>
  <si>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</si>
  <si>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</si>
  <si>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stěna u vstupu : (3,8+0,2)*2*3,515</t>
  </si>
  <si>
    <t>311351806R00</t>
  </si>
  <si>
    <t>Bednění nadzákladových zdí oboustranné za každou stranu pro beton pohledový, odstranění</t>
  </si>
  <si>
    <t>Odkaz na mn. položky pořadí 42 : 28,12000</t>
  </si>
  <si>
    <t>311351903R00</t>
  </si>
  <si>
    <t>Bednění nadzákladových zdí bednění otvoru plochy do 2,25 m2</t>
  </si>
  <si>
    <t>stěna u vstupu : 4</t>
  </si>
  <si>
    <t>311362021R00</t>
  </si>
  <si>
    <t>Výztuž nadzákladových zdí ze svařovaných sítí</t>
  </si>
  <si>
    <t>viz v.č.D.1.2.b.1 výpis výztuže č.K2 : 0,07992</t>
  </si>
  <si>
    <t>311997111R00</t>
  </si>
  <si>
    <t>Izolace kolem okenních otvorů z XPS vkládaná do zdicích tvarovek tloušťky 30 mm, šířky 200 mm</t>
  </si>
  <si>
    <t>viz specifikace zámečnických prvků Z5+6+Z7 izolační ostění : (2,485*2)*2+(2,485*2)+(1,19*2)</t>
  </si>
  <si>
    <t>317167122R00</t>
  </si>
  <si>
    <t>Překlady keramické montáž a dodávka nenosné, délky 1250 mm, šířky 115 mm, výšky 71 mm</t>
  </si>
  <si>
    <t>Včetně:</t>
  </si>
  <si>
    <t>- podepření plochých překladů v montážním stavu,</t>
  </si>
  <si>
    <t>- dodávky překladů.</t>
  </si>
  <si>
    <t>viz výpis překladů (č.v. D.1.1.b-02) : 4</t>
  </si>
  <si>
    <t>317167132R00</t>
  </si>
  <si>
    <t>Překlady keramické montáž a dodávka nenosné, délky 1250 mm, šířky 145 mm, výšky 71 mm</t>
  </si>
  <si>
    <t>317167136R00</t>
  </si>
  <si>
    <t>Překlady keramické montáž a dodávka nenosné, délky 2250 mm, šířky 145 mm, výšky 71 mm</t>
  </si>
  <si>
    <t>viz výpis překladů (č.v. D.1.1.b-02) : 1</t>
  </si>
  <si>
    <t>317167210R00</t>
  </si>
  <si>
    <t>Překlady keramické montáž a dodávka nosné, délky 1000 mm, šířky 70 mm, výšky 238 mm</t>
  </si>
  <si>
    <t>317167211R00</t>
  </si>
  <si>
    <t>Překlady keramické montáž a dodávka nosné, délky 1250 mm, šířky 70 mm, výšky 238 mm</t>
  </si>
  <si>
    <t>viz výpis překladů (č.v. D.1.1.b-02) : 12+16+6+3</t>
  </si>
  <si>
    <t>317167215R00</t>
  </si>
  <si>
    <t>Překlady keramické montáž a dodávka nosné, délky 2250 mm, šířky 70 mm, výšky 238 mm</t>
  </si>
  <si>
    <t>317167216R00</t>
  </si>
  <si>
    <t>Překlady keramické montáž a dodávka nosné, délky 2500 mm, šířky 70 mm, výšky 238 mm</t>
  </si>
  <si>
    <t>viz výpis překladů (č.v. D.1.1.b-02) : 8+4</t>
  </si>
  <si>
    <t>317167218R00</t>
  </si>
  <si>
    <t>Překlady keramické montáž a dodávka nosné, délky 3000 mm, šířky 70 mm, výšky 238 mm</t>
  </si>
  <si>
    <t>viz výpis překladů (č.v. D.1.1.b-02) : 12+3</t>
  </si>
  <si>
    <t>317321411R00</t>
  </si>
  <si>
    <t>Beton překladů železový třídy C 25/30</t>
  </si>
  <si>
    <t>viz v.č. D.1.2.b.3 řez VII-VII k+2,51/+3,26 : 2,125*0,3*0,75</t>
  </si>
  <si>
    <t>řez X-X k+2,51/+3,26 : (6*0,3*0,75)*2</t>
  </si>
  <si>
    <t>řez XV-XV k+3,035 : 3,75*0,3*0,25</t>
  </si>
  <si>
    <t>317351107R00</t>
  </si>
  <si>
    <t>Bednění překladů, říms a klenbových pásů překladů včetně podpěrné konstrukce ve výšce 4 m neproměnného nebo proměnného průřezu nebo při tvaru zalomeném půdorysně nebo nárysně  zřízení</t>
  </si>
  <si>
    <t>viz v.č. D.1.2.b.3 řez VII-VII k+2,51/+3,26 : 2,125*(0,8+0,75*2)</t>
  </si>
  <si>
    <t>řez X-X k+2,51/+3,26 : (6*(0,8+0,75*2))*2</t>
  </si>
  <si>
    <t>řez XV-XV k+3,035 : 3,75*(0,8+0,5*2)</t>
  </si>
  <si>
    <t>317351108R00</t>
  </si>
  <si>
    <t>Bednění překladů, říms a klenbových pásů překladů včetně podpěrné konstrukce ve výšce 4 m neproměnného nebo proměnného průřezu nebo při tvaru zalomeném půdorysně nebo nárysně  odstranění</t>
  </si>
  <si>
    <t>Odkaz na mn. položky pořadí 56 : 39,23750</t>
  </si>
  <si>
    <t>342247522R00</t>
  </si>
  <si>
    <t>Příčky z tvárnic pálených Příčky z tvárnic keramických pálených tloušťky 80 mm, z děrovaných příčkovek, P 10, zděných na tenkovrstvou maltu</t>
  </si>
  <si>
    <t>jednoduché nebo příčky zděné do svislé dřevěné, cihelné, betonové nebo ocelové konstrukce na jakoukoliv maltu vápenocementovou (MVC) nebo cementovou (MC),</t>
  </si>
  <si>
    <t>1.NP - celý objekt (k -0,26/+3,625) č.v. D.1.1.b-02 : (2+1,575+0,7)*3,885+1*2,08</t>
  </si>
  <si>
    <t>odpočet otvorů : -(0,7*1,97)</t>
  </si>
  <si>
    <t>342247532R00</t>
  </si>
  <si>
    <t>Příčky z tvárnic pálených Příčky z tvárnic keramických pálených tloušťky 115 mm, z děrovaných příčkovek, P 10, zděných na tenkovrstvou maltu</t>
  </si>
  <si>
    <t>1.NP - celý objekt (k -0,26/+3,625) č.v. D.1.1.b-02 : (3,1+2,475+4,85)*3,885</t>
  </si>
  <si>
    <t>odpočet otvorů : -((0,8+0,9*2)*1,97)</t>
  </si>
  <si>
    <t>342247542R00</t>
  </si>
  <si>
    <t>Příčky z tvárnic pálených Příčky z tvárnic keramických pálených tloušťky 140 mm, z děrovaných příčkovek, P 10, zděných na tenkovrstvou maltu</t>
  </si>
  <si>
    <t>1.NP - celý objekt (k -0,26/+3,625) č.v. D.1.1.b-02 : (1,475+1,7+3,1+2,675*3)*3,885+1*2,08</t>
  </si>
  <si>
    <t>odpočet otvorů : -((0,8*4+0,7)*1,97)</t>
  </si>
  <si>
    <t>342255024R00</t>
  </si>
  <si>
    <t>Příčky z cihel a tvárnic nepálených příčky z příčkovek pórobetonových tloušťky 100 mm</t>
  </si>
  <si>
    <t>včetně pomocného lešení</t>
  </si>
  <si>
    <t>1.NP - celý objekt (k -0,26/+3,625) č.v. D.1.1.b-02 : (0,8+0,15+0,3+0,2+0,4+0,15)*3,885</t>
  </si>
  <si>
    <t>346244315R00</t>
  </si>
  <si>
    <t>Obezdívka van a WC modulů z pórobetonu tloušťky 150 mm</t>
  </si>
  <si>
    <t>1.NP - celý objekt (k -0,26/+1,20) č.v. D.1.1.b-02 : (3,3+3,5+1*2+0,9)*1,46</t>
  </si>
  <si>
    <t>389381001RT3</t>
  </si>
  <si>
    <t>Dobetonování prefabrikovaných konstrukcí betonem třídy C 25/30</t>
  </si>
  <si>
    <t>801-2</t>
  </si>
  <si>
    <t>se zřízením a odstraněním bednění</t>
  </si>
  <si>
    <t>(1,675*0,9+2,88*0,45+2,88*0,32+2,88*0,4+2,88*0,35*2+5,88*0,65+3,3*0,55)*0,16</t>
  </si>
  <si>
    <t>zálivky : (5,88*13+2,88*10+4,3*5+3,3*8)*0,09*0,16</t>
  </si>
  <si>
    <t>vnější obvod stropních panelů : ((13,6+18,35)*2*0,2+5*0,1)*0,16</t>
  </si>
  <si>
    <t>vnitřní : 18,35*0,09*0,16+18,35*0,05*0,16</t>
  </si>
  <si>
    <t>589222931R</t>
  </si>
  <si>
    <t>Beton čerstvý obyčejný; C 25/30; prostředí: XF2; Dmax = 22 mm; S 4</t>
  </si>
  <si>
    <t>bílý beton</t>
  </si>
  <si>
    <t>stěna u vstupu : (3,8*3,285*0,2)*1,01</t>
  </si>
  <si>
    <t>347016111R00</t>
  </si>
  <si>
    <t>Předstěny opláštěné sádrokartonovými deskami volně stojící, bez izolace 1x nosná ocelová konstrukce CW 50, jednoduše opláštěná, desky standard, tloušťky 12,5 mm, tloušťka stěny 65 mm, požární odolnost EI 15</t>
  </si>
  <si>
    <t>- nezbytné úpravy desek na příslušný rozměr</t>
  </si>
  <si>
    <t>- úpravy rohů, koutů a hran konstrukcí ze sádrokartonu</t>
  </si>
  <si>
    <t>- standardního tmelení Q2, to je: základní tmelení Q1+ dodatečné tmelení (tmelení najemno) a případné přebroušení.</t>
  </si>
  <si>
    <t>1np m.č.109 SU 8 viz stavební úpravy : 3,52</t>
  </si>
  <si>
    <t>m.č. 101 SU 10 : 3,9</t>
  </si>
  <si>
    <t>411135001R00</t>
  </si>
  <si>
    <t>Montáž stropních panelů z předpjatého betonu hladkých, hmotnosti do 1,5 t, ve výšce do 18 m</t>
  </si>
  <si>
    <t>bez závěsných háků</t>
  </si>
  <si>
    <t>viz v.č. D.1.1.b-04 SP1-13 : 1+7+1+5+1+2+9+2+2+2+7+7+1</t>
  </si>
  <si>
    <t>411321800R00</t>
  </si>
  <si>
    <t>Beton stropů železový stropů deskových, desek plochých střech, desek balkónových, desek hřibových stropů včetně hlavic hřibových sloupů, železový (bez výztuže) pohledového, stropů deskových</t>
  </si>
  <si>
    <t>stropní deska u vstupu : 4,225*3,5*(0,25+0,33)/2</t>
  </si>
  <si>
    <t>411351701R00</t>
  </si>
  <si>
    <t>Bednění stropů pohledových deskových, výšky do 3,5 m zřízení</t>
  </si>
  <si>
    <t>s pomocným lešením</t>
  </si>
  <si>
    <t>stropní deska u vstupu : 4,225*3,5</t>
  </si>
  <si>
    <t>+čelo : (4,025+3,8+1,6+0,2+2,5)*0,5</t>
  </si>
  <si>
    <t>411351702R00</t>
  </si>
  <si>
    <t>Bednění stropů pohledových deskových, výšky do 3,5 m odstranění</t>
  </si>
  <si>
    <t>Odkaz na mn. položky pořadí 70 : 20,85000</t>
  </si>
  <si>
    <t>411351902R00</t>
  </si>
  <si>
    <t>Bednění stropů bednění prostupu plochy do 0,25 m2</t>
  </si>
  <si>
    <t>D160mm : 6</t>
  </si>
  <si>
    <t>411351903R00</t>
  </si>
  <si>
    <t>Bednění stropů bednění prostupu plochy do 0,48 m2</t>
  </si>
  <si>
    <t>D200mm : 2</t>
  </si>
  <si>
    <t>411354171R00</t>
  </si>
  <si>
    <t>Podpěrná konstrukce bednění stropů do 5 kPa, zřízení</t>
  </si>
  <si>
    <t>výšky do 4 m se zesílením dna bednění podle hodnoty zatížení betonovou směsí a výztuží. Bez pomocného lešení.</t>
  </si>
  <si>
    <t>411354172R00</t>
  </si>
  <si>
    <t>Podpěrná konstrukce bednění stropů do 5 kPa, odstranění</t>
  </si>
  <si>
    <t>Odkaz na mn. položky pořadí 74 : 14,78750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</si>
  <si>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</si>
  <si>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</si>
  <si>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</si>
  <si>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viz.v.č. D.1.2.b.3 výpis výztuže č.1-27 : (112,05+8,69+286,72+710,63)/1000</t>
  </si>
  <si>
    <t>411361921RT4</t>
  </si>
  <si>
    <t>Výztuž stropů ze svařovaných sítí průměr drátu 6 mm, velikost oka 100 / 100 mm</t>
  </si>
  <si>
    <t>viz.v.č. D.1.2.b.3 výpis výztuže č.K1+2 : 0,10656</t>
  </si>
  <si>
    <t>411361921RT9</t>
  </si>
  <si>
    <t>Výztuž stropů ze svařovaných sítí průměr drátu 8 mm, velikost oka 150/150 mm</t>
  </si>
  <si>
    <t>viz.v.č. D.1.2.b.3 výpis výztuže č.K3 : 0,343</t>
  </si>
  <si>
    <t>411364100R00</t>
  </si>
  <si>
    <t>Prvek k přerušení tepelného mostu jen montáž</t>
  </si>
  <si>
    <t>usazení, srovnání polohy a zajištění prvku v poloze</t>
  </si>
  <si>
    <t>viz v.č. D.1.2.b.3 dl.0,4m+1m stříška u vstupu : 1+1</t>
  </si>
  <si>
    <t>411364143R00</t>
  </si>
  <si>
    <t>Prvek k přerušení tepelného mostu mezi monolitickou stropní a balkonovou deskou pro balkóny podepřené, třída únosnosti V3, požární odolnost REI120,  , pro stropní desky výšky 160 až 280 mm, délka 1,0 m</t>
  </si>
  <si>
    <t>viz v.č. D.1.2.b.3 stříška u vstupu : 2</t>
  </si>
  <si>
    <t>411364151R00</t>
  </si>
  <si>
    <t>Prvek k přerušení tepelného mostu mezi monolitickou stropní a balkonovou deskou pro balkóny podepřené, třída únosnosti V1, požární odolnost REI120,  , pro stropní desky výšky 160 až 280 mm, délka 250 mm</t>
  </si>
  <si>
    <t>viz v.č. D.1.2.b.3 stříška u vstupu : 1</t>
  </si>
  <si>
    <t>413941123RT3</t>
  </si>
  <si>
    <t>Osazení ocelových válcovaných nosníků ve stropech profil I, 160 mm</t>
  </si>
  <si>
    <t>I , IE, U , UE nebo L</t>
  </si>
  <si>
    <t>viz v.č. D.1.1.b-04 výpis ocelových prvků : (3,3*2+2,9*9+5,9)*0,0179</t>
  </si>
  <si>
    <t>417321414R00</t>
  </si>
  <si>
    <t>Železobeton ztužujících pásů a věnců třídy C 25/30</t>
  </si>
  <si>
    <t>vnější k+3,425/+3,625 : (13,6+17,75)*2*0,3*0,2</t>
  </si>
  <si>
    <t>vnitřní k+3,425/+3,625 : (17,75*0,3*0,2)+(17,75+5,675+2,425)*0,25*0,2</t>
  </si>
  <si>
    <t>atikový věnec k+4,285 : (13,6+17,75)*2*0,3*(0,16+0,15)/2</t>
  </si>
  <si>
    <t>417351115R00</t>
  </si>
  <si>
    <t>Bednění bočnic ztužujících pásů a věnců včetně vzpěr zřízení</t>
  </si>
  <si>
    <t>vnější k+3,425/+3,625 : (13,6+17,75)*2*0,5*2</t>
  </si>
  <si>
    <t>vnitřní k+3,425/+3,625 : (17,75*0,5*2)+(17,75+5,675+2,425)*0,5*2</t>
  </si>
  <si>
    <t>atikový věnec k+4,285 : (13,6+17,75)*2*0,5*2</t>
  </si>
  <si>
    <t>417351116R00</t>
  </si>
  <si>
    <t>Bednění bočnic ztužujících pásů a věnců včetně vzpěr odstranění</t>
  </si>
  <si>
    <t>Odkaz na mn. položky pořadí 84 : 169,00000</t>
  </si>
  <si>
    <t>553-21</t>
  </si>
  <si>
    <t>Prvek nosný tepelně izolační s oboustrannou napojovací výztuží pro podepřený balkón s bodovým uložen, dl.0,4m</t>
  </si>
  <si>
    <t xml:space="preserve">ks    </t>
  </si>
  <si>
    <t>553-24</t>
  </si>
  <si>
    <t>Prvek nosný tepelně izolační s oboustrannou napojovací výztuží pro podepřený balkón, s liniovým uložením dl.1m</t>
  </si>
  <si>
    <t>stropní deska u vstupu : 4,225*3,5*(0,25+0,33)/2*1,01</t>
  </si>
  <si>
    <t>593-1</t>
  </si>
  <si>
    <t>Panel stropní železobetonový; vylehčený; předpjatý; PPD; - počet lan 9/9,3+2/9,3 , 1000/1190/160mm</t>
  </si>
  <si>
    <t xml:space="preserve">m     </t>
  </si>
  <si>
    <t>viz v.č. D.1.1.b-04 SP11-13 : (5,4*7+5,4*7+5,4)*1,01</t>
  </si>
  <si>
    <t>59346756R</t>
  </si>
  <si>
    <t>panel stropní železobetonový; vylehčený; předpjatý; PPD; délka 2,00 až 8,50 m; š = 119,0 cm; h = 16,0 cm; lana 7/9,3; stálé zatížení 1,5 kN/m</t>
  </si>
  <si>
    <t>viz v.č. D.1.1.b-04 SP1-10 : (3,3+3,7*7+3,3+4,3*5+4,3+2,88*2+2,88*9+2,88*2+2,88*2+2,88*2)*1,01</t>
  </si>
  <si>
    <t>416021121R00</t>
  </si>
  <si>
    <t>Podhledy na kovové konstrukci opláštěné deskami sádrokartonovými nosná konstrukce z profilů CD s přímým uchycením 1x deska, tloušťky 12,5 mm, standard, bez izolace</t>
  </si>
  <si>
    <t>s úpravou rohů, koutů a hran konstrukcí, přebroušení a tmelení spár,</t>
  </si>
  <si>
    <t>1np m.č.101 : 2,475*0,4</t>
  </si>
  <si>
    <t>416093121R00</t>
  </si>
  <si>
    <t>Doplňkové práce čelo podhledu SDK výšky od 200 do 500 mm, z desek standard, tloušťky 12,5 mm</t>
  </si>
  <si>
    <t>bez dodávky izolace</t>
  </si>
  <si>
    <t>1np m.č.106 : 5,4*0,25+1,5*0,25*2</t>
  </si>
  <si>
    <t>416093141R00</t>
  </si>
  <si>
    <t>Doplňkové práce čelo podhledu SDK výšky od 800 do 1250 mm, z desek standard, tloušťky 12,5 mm</t>
  </si>
  <si>
    <t>1np m.č.101 : 2,475*0,95</t>
  </si>
  <si>
    <t>416091081R00</t>
  </si>
  <si>
    <t>Příplatky k podhledům sádrokartonovým příplatek k podhledu sádrokartonovému za plochu do 2 m2</t>
  </si>
  <si>
    <t>568111111R00</t>
  </si>
  <si>
    <t>Vyztužení podkladní vrstvy z geotextilie, sklon povrchu do 1:5, role šířky 3 m</t>
  </si>
  <si>
    <t>822-1</t>
  </si>
  <si>
    <t>skl ZP1 viz v.č. D.1.1.b-02 : 7,1+7,3</t>
  </si>
  <si>
    <t>597092194R00</t>
  </si>
  <si>
    <t>Odvodňovací liniový systém - žlaby z polymerbetonu, s ochranou hran pozinkovanou ocelí, světlá šířka 100 mm příplatek ke žlabu za únosnost lože, -, -, zatížení D 400, -</t>
  </si>
  <si>
    <t>včetně kotvicích trnů.</t>
  </si>
  <si>
    <t>viz v.č. D.1.1.b-02 viz Vysvětlivky OŽL2 : 14</t>
  </si>
  <si>
    <t>597121111R00</t>
  </si>
  <si>
    <t xml:space="preserve">Montáž odvodňovacích trub betonových štěrbinových štěrbinových, trouba délky 4 m,  </t>
  </si>
  <si>
    <t>zřízení podkladního betonu tl. 100 mm, položení lože ze suchého betonu tl. 30 mm,</t>
  </si>
  <si>
    <t>viz v.č. D.1.1.b-02 viz Vysvětlivky OŽL2 : 14/4</t>
  </si>
  <si>
    <t>597121191R00</t>
  </si>
  <si>
    <t xml:space="preserve">Montáž odvodňovacích trub betonových štěrbinových štěrbinových, záslepka,  </t>
  </si>
  <si>
    <t>viz v.č. D.1.1.b-02 viz Vysvětlivky OŽL2 : 2</t>
  </si>
  <si>
    <t>597-09</t>
  </si>
  <si>
    <t>Montáž plastového odvodnovacího žlabu s krycím roštem a čelem, osazený do betonového lože, délky 1000 mm, výšky do 150 mm, zatížení A 15, -</t>
  </si>
  <si>
    <t>viz v.č. D.1.1.b-02 viz Vysvětlivky OŽL1 : 4</t>
  </si>
  <si>
    <t>69370510R</t>
  </si>
  <si>
    <t>Geosyntetika typ: geotextilie; netkaná; materiál: PP; tl (2 kPa) = 2,5 mm; plošná hmotnost = 200 g/m2; Pevnost v tahu podélně = 15,0 kN/m; Pevnost v tahu příčně = 15,0 kN/m</t>
  </si>
  <si>
    <t>Odkaz na mn. položky pořadí 95 : 14,40000*1,2</t>
  </si>
  <si>
    <t>602011119RT1</t>
  </si>
  <si>
    <t xml:space="preserve">Omítka stěn z hotových směsí vrstva jádrová, tepelně izolační, vnější, tloušťka vrstvy 25 mm,  </t>
  </si>
  <si>
    <t>po jednotlivých vrstvách</t>
  </si>
  <si>
    <t>V položce nejsou zakalkulovány náklady na pomocné lešení, použití rohových lišt a armovací skelné tkaniny.</t>
  </si>
  <si>
    <t>viiz detail CS.2 parapet 1np : (2+1+2,5+1*2+2,5)*0,2</t>
  </si>
  <si>
    <t>602015202R00</t>
  </si>
  <si>
    <t xml:space="preserve">Omítka stěn z hotových směsí postřik, báze, cementová,  ,  ,  </t>
  </si>
  <si>
    <t>Odkaz na mn. položky pořadí 103 : 578,14588</t>
  </si>
  <si>
    <t>602015216RT1</t>
  </si>
  <si>
    <t xml:space="preserve">Omítka stěn z hotových směsí vrstva jádrová, vápenocementová, s vyšším podílem vápna, tloušťka vrstvy 10 mm,  </t>
  </si>
  <si>
    <t>m.č. 101 zádveří (k -0,00/+3,625) č.v. D.1.1.b-02 : (4,675*2+2,475*2)*3,625</t>
  </si>
  <si>
    <t>odpočet otvorů : -((1,825+2)*2,51+(0,9+0,8)*1,97)</t>
  </si>
  <si>
    <t>přípočet ostění : (1,825+2+2,51*4)*0,2</t>
  </si>
  <si>
    <t>m.č. 102 chodba : (4,85*2+1,5*2)*3,625</t>
  </si>
  <si>
    <t>odpočet otvorů : -((0,8*2+0,9*2)*,97)</t>
  </si>
  <si>
    <t>m.č. 103 příjem stravy : (2,7*2+1,475*2)*3,625</t>
  </si>
  <si>
    <t>odpočet otvorů : -(0,8*1,97+0,9*2,02)</t>
  </si>
  <si>
    <t>odpočet keramický obklad : -((0,6+0,8)*1,6)</t>
  </si>
  <si>
    <t>m.č. 104 výdejna stravy : (4,6*2+2,675*2)*3,625</t>
  </si>
  <si>
    <t>odpočet otvorů : -(2*1,25+0,9*2,02+0,8*1,97*2)</t>
  </si>
  <si>
    <t>odpočet keramický obklad : -(1,5*1,6)</t>
  </si>
  <si>
    <t>přípočet ostění : (0,9+2,02*2)*0,25</t>
  </si>
  <si>
    <t>m.č. 105 šatna pečující : (1,9*2+2,475*2)*3,625</t>
  </si>
  <si>
    <t>odpočet otvorů : -(1*1,25+0,8*1,97)</t>
  </si>
  <si>
    <t>přípočet ostění : (1+1,25*2)*0,2</t>
  </si>
  <si>
    <t>m.č. 106 šatna děti : (5,175*2+3,1*2+2,675*2+1,5*2)*3,625</t>
  </si>
  <si>
    <t>odpočet otvorů : -(2,5*1,25+1,5*3,425*2+(0,7+0,8*3+0,9*2)*1,97)</t>
  </si>
  <si>
    <t>přípočet ostění : (2,5+1,25*2)*0,2+(1,5+3,425*2)*0,25</t>
  </si>
  <si>
    <t>m.č. 107 herna : (8,850*2+5,675*4+8,65*2)*3,625</t>
  </si>
  <si>
    <t>odpočet otvorů : -((5*2+2,5*3)*2,51+(0,8*3+0,9*2)*1,97+2,5*1,25)</t>
  </si>
  <si>
    <t>odpočet keramický obklad : -(1*1,6)</t>
  </si>
  <si>
    <t>přípočet ostění : (5*2+2,5*2+2,51*6+1,25*2)*0,2+(2,5+2,51*2)*0,25</t>
  </si>
  <si>
    <t>m.č. 108 umývárna : (6,5*2+2,675*2+0,65*2)*(3,625-2,2)</t>
  </si>
  <si>
    <t>m.č. 109 sklad pomůcek : (2,45*2+2,675*5)*3,625</t>
  </si>
  <si>
    <t>odpočet otvorů : -(1*1,25+0,9*1,97)</t>
  </si>
  <si>
    <t>m.č. 110 předsíň + WC pečující : (1,575*4+1*2+0,9*2)*(3,625-2,2)</t>
  </si>
  <si>
    <t>m.č. 111 úklid : (2*2+1*2)*(3,625-2,2)</t>
  </si>
  <si>
    <t>m.č. 112 technická místnost : (4,6*2+3,1*2)*3,625</t>
  </si>
  <si>
    <t>odpočet otvorů : -(1,125*2,51+1*1,25+0,8*1,97)</t>
  </si>
  <si>
    <t>odpočet keramický obklad : -((0,7+0,7)*1,6)</t>
  </si>
  <si>
    <t>přípočet ostění : (1,125+2,51*2+1+1,25)*0,2</t>
  </si>
  <si>
    <t>602015141R00</t>
  </si>
  <si>
    <t xml:space="preserve">Štuk na stěnách, vnitřní, vápenný, tloušťka vrstvy 2 mm,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</si>
  <si>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</si>
  <si>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</si>
  <si>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</si>
  <si>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celý objekt : (2,5+1,825+2+1,125+5*2)*2,51+(2+1*3+2,5*2)*1,25</t>
  </si>
  <si>
    <t>610991002R00</t>
  </si>
  <si>
    <t>Začišťovací okenní lišta pro omítku tl. 9 mm</t>
  </si>
  <si>
    <t>nalepení a odříznutí po dokončení omítek</t>
  </si>
  <si>
    <t>celý objekt : 5*2+2,5*3+2*2+1,825+1,125+1*3+2,51*12+1,25*12</t>
  </si>
  <si>
    <t>612451121R00</t>
  </si>
  <si>
    <t>Omítky vnitřního zdiva cementové hladké</t>
  </si>
  <si>
    <t>v podlaží i ve schodišti, zdiva cihelného, kamenného, smíšeného nebo betonového</t>
  </si>
  <si>
    <t>m.č. 103 příjem stravy (č.v. D.1.1.b-02) : (0,6+0,8)*1,6</t>
  </si>
  <si>
    <t>m.č. 104 výdejna stravy : 1,5*1,6</t>
  </si>
  <si>
    <t>m.č. 107 herna : 1*1,6</t>
  </si>
  <si>
    <t>m.č. 108 umývárna : (6,5*2+2,675*2+0,65*2)*2,2+(3,3+3,5)*0,15</t>
  </si>
  <si>
    <t>odpočet otvorů : -(0,8*1,97*3)</t>
  </si>
  <si>
    <t>m.č. 110 předsíň + WC pečující : (1,575*4+1*2+0,9*2)*2,2+(1+0,9)*0,15</t>
  </si>
  <si>
    <t>odpočet otvorů : -(0,7*1,97*3)</t>
  </si>
  <si>
    <t>m.č. 111 úklid : (2*2+1*2)*2,2+1*0,15</t>
  </si>
  <si>
    <t>odpočet otvorů : -(0,8*1,97)</t>
  </si>
  <si>
    <t>m.č. 112 technická místnost : (0,7+0,7)*1,6</t>
  </si>
  <si>
    <t>612473186R00</t>
  </si>
  <si>
    <t>Omítky vnitřní zdiva ze suchých směsí příplatek za zabudované rohovníky</t>
  </si>
  <si>
    <t>omítka vápenocementová, strojně nebo ručně nanášená v podlaží i ve schodišti na jakýkoliv druh podkladu, kompletní souvrství</t>
  </si>
  <si>
    <t>okna a venkovní dveře : 5*2+2,5*3+2*2+1,825+1,125+1*3+2,51*12+1,25*12</t>
  </si>
  <si>
    <t>m.č. 106 : 3,425</t>
  </si>
  <si>
    <t>612481270R00</t>
  </si>
  <si>
    <t>Sklotextilní síťovina vložená do omítkové vrstvy oko 10/10, plošná hmotnost 110 g/m2</t>
  </si>
  <si>
    <t>bez omítkové vrstvy</t>
  </si>
  <si>
    <t>Odkaz na mn. položky pořadí 103 : 578,14590*0,1</t>
  </si>
  <si>
    <t>Odkaz na mn. položky pořadí 107 : 78,14400*0,1</t>
  </si>
  <si>
    <t>601015185RT7</t>
  </si>
  <si>
    <t xml:space="preserve">Omítka stropů a podhledů z hotových směsí vrchní tenkovrstvá, silikonsilikátová, samočisticí, tloušťka vrstvy 2 mm,  </t>
  </si>
  <si>
    <t>Včetně pomocného lešení.</t>
  </si>
  <si>
    <t>skl ST3 : 1,125*0,6</t>
  </si>
  <si>
    <t>čelo stříšky : (1,125+0,6*2)*0,22</t>
  </si>
  <si>
    <t>skl ST 4 : 13,75*0,6</t>
  </si>
  <si>
    <t>čelo stříšky : (13,75+0,6*2)*0,22</t>
  </si>
  <si>
    <t>601015191R00</t>
  </si>
  <si>
    <t>Omítka stropů a podhledů z hotových směsí doplňkové práce podkladní nátěr stropů pod tenkovrstvé omítky</t>
  </si>
  <si>
    <t>602015102R00</t>
  </si>
  <si>
    <t>viz detail S1/2 vnitřní stěna atiky : (13+17,55)*2*0,65</t>
  </si>
  <si>
    <t>602015113RT1</t>
  </si>
  <si>
    <t>Omítka stěn z hotových směsí vrstva jádrová, vápenocementová,  , tloušťka vrstvy 10 mm, šedá</t>
  </si>
  <si>
    <t>602015185RT7</t>
  </si>
  <si>
    <t xml:space="preserve">Omítka stěn z hotových směsí vrchní tenkovrstvá, silikonsilikátová, zatřená, tloušťka vrstvy 2 mm,  </t>
  </si>
  <si>
    <t>pohled jižní (k +0,15/+4,595) KZS : 14*4,445</t>
  </si>
  <si>
    <t>odpočet otvorů : -((1,825+2,5)*2,36+2*1,25)</t>
  </si>
  <si>
    <t>pohled západní (k +0,15/+4,595) KZS : 18,35*4,445</t>
  </si>
  <si>
    <t>odpočet otvorů : -((2+1,125)*2,36+(1+2,5)*1,25)</t>
  </si>
  <si>
    <t>pohled severní (k +0,15/+4,595) KZS : 14*4,445</t>
  </si>
  <si>
    <t>pohled východní (k +0,15/+4,595) KZS : 18,35*4,445</t>
  </si>
  <si>
    <t>odpočet otvorů : -(5*2,36*2)</t>
  </si>
  <si>
    <t>sokl (k -0,15/+0,15) celý objekt : (14*2+18,35*2)*0,3</t>
  </si>
  <si>
    <t>odpočet otvorů : -((2,5+1,825+2+1,125+5*2)*0,15)</t>
  </si>
  <si>
    <t>pohled jižní - ostění : (2,5+2+1,825+2,51*4+1,25*2)*0,2</t>
  </si>
  <si>
    <t>pohled západní - ostění : (2+2,5+1,125+1+2,51*4+1,25*4)*0,2</t>
  </si>
  <si>
    <t>pohled severní - ostění : (1*2+2,5+1,25*6)*0,2</t>
  </si>
  <si>
    <t>pohled východní - ostění : (5*2+2,51*4)*0,2</t>
  </si>
  <si>
    <t>Odkaz na mn. položky pořadí 116 : 295,47000</t>
  </si>
  <si>
    <t>pohled jižní (k +0,15/+4,595) pouze pod KZS - skl. F1 : 13,6*4,445</t>
  </si>
  <si>
    <t>pohled západní (k +0,15/+4,595) pouze pod KZS : 18,35*4,445</t>
  </si>
  <si>
    <t>pohled severní (k +0,15/+4,595) pouze pod KZS : 13,6*4,445</t>
  </si>
  <si>
    <t>pohled východní (k +0,15/+4,595) pouze pod KZS : 18,35*4,445</t>
  </si>
  <si>
    <t>pohled jižní (k -0,91/+0,15) pouze sokl : 13,6*1,06</t>
  </si>
  <si>
    <t>odpočet otvorů : -((1,825+2,5)*0,15)</t>
  </si>
  <si>
    <t>pohled západní (k -0,91/+0,15) pouze sokl : 18,35*1,06</t>
  </si>
  <si>
    <t>odpočet otvorů : -((2+1,125)*0,15)</t>
  </si>
  <si>
    <t>pohled severní (k -0,91/+0,15) pouze sokl : 13,6*1,06</t>
  </si>
  <si>
    <t>pohled východní (k -0,91/+0,15) pouze sokl : 18,35*1,06</t>
  </si>
  <si>
    <t>odpočet otvorů : -(5*0,15*2)</t>
  </si>
  <si>
    <t>602015191R00</t>
  </si>
  <si>
    <t>Jádrová omítka podkladní nátěr pod tenkovrstvé omítky</t>
  </si>
  <si>
    <t>Odkaz na mn. položky pořadí 114 : 265,21600</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</si>
  <si>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</si>
  <si>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</si>
  <si>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</si>
  <si>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621481211RU1</t>
  </si>
  <si>
    <t>Vyztužení vnějších omítek podhledů sklotextilní síťovinou s dodávkou výztužné sítě a stěrkového tmelu</t>
  </si>
  <si>
    <t>622319527RV1</t>
  </si>
  <si>
    <t>Zateplení soklu extrudovaným polystyrénem, tloušťky 200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</si>
  <si>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</si>
  <si>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622319837RV1</t>
  </si>
  <si>
    <t xml:space="preserve">Zateplení fasády  , minerálními deskami s podélným vláknem, tloušťky 200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</si>
  <si>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</si>
  <si>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</si>
  <si>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pohled jižní (k +0,15/+4,595) pouze pod KZS : 14*4,445</t>
  </si>
  <si>
    <t>pohled severní (k +0,15/+4,595) pouze pod KZS : 14*4,445</t>
  </si>
  <si>
    <t>622319163R00</t>
  </si>
  <si>
    <t>Zateplení parapetu expandovaným polystyrénem, tloušťky 30 mm</t>
  </si>
  <si>
    <t>nanesení lepicího tmelu na izolační desky, nalepení desek, natažení stěrky, vtlačení výztužné tkaniny a přehlazení stěrky. Včetně parapetních lišt.</t>
  </si>
  <si>
    <t>622319150RV1</t>
  </si>
  <si>
    <t>Povrchová úprava ostění zateplovacího systému  , stěrka s výztužnou tkaninou</t>
  </si>
  <si>
    <t>okenní a rohové lišty, výztužná stěrka. Povrchová úprava dle popisu položky.</t>
  </si>
  <si>
    <t>Položka obsahuje okenní a rohové lišty a výztužnou stěrku.</t>
  </si>
  <si>
    <t>pohled jižní : (2,5+2+1,825+2,51*4+1,25*2)*0,2</t>
  </si>
  <si>
    <t>pohled západní : (2+2,5+1,125+1+2,51*4+1,25*4)*0,2</t>
  </si>
  <si>
    <t>pohled severní : (1*2+2,5+1,25*6)*0,2</t>
  </si>
  <si>
    <t>pohled východní : (5*2+2,51*4)*0,2</t>
  </si>
  <si>
    <t>622319017R00</t>
  </si>
  <si>
    <t>Profil zakládací hliníkový, pro izolaci tl. 200 mm</t>
  </si>
  <si>
    <t>betonová+dřevěná  stříška - detail D.1 : (2,65+0,55)+13,75+1,125</t>
  </si>
  <si>
    <t>622300172RT3</t>
  </si>
  <si>
    <t>Těsnicí prvky exteriér, montáž včetně dodávky, pro spáru šířky 7-12 mm</t>
  </si>
  <si>
    <t>viz detail S1/2 vnitřní stěna atiky : (12,8+17,55)*2*2</t>
  </si>
  <si>
    <t>622319031R00</t>
  </si>
  <si>
    <t>Těsnicí prvky expanzní páska mezi soklovým profilem a soklovou deskou, rozměr 15x4 mm, pro spáru šířky 3-7 mm</t>
  </si>
  <si>
    <t>Dodávka a montáž těsnění.</t>
  </si>
  <si>
    <t>skl ST2 stříška detail D.1 : 2,625+1+0,5</t>
  </si>
  <si>
    <t>skl ST3+4 stříška : 1,125+13,75</t>
  </si>
  <si>
    <t>631312511R00</t>
  </si>
  <si>
    <t xml:space="preserve">Mazanina z betonu prostého tl. přes 50 do 80 mm třídy C 12/15,  </t>
  </si>
  <si>
    <t>(z kameniva) hlazená dřevěným hladítkem</t>
  </si>
  <si>
    <t>Včetně vytvoření dilatačních spár, bez zaplnění.</t>
  </si>
  <si>
    <t>skl ZP2 viz v.č. D.1.1.b-02 : 7,1*0,05*1,05</t>
  </si>
  <si>
    <t>631312621R00</t>
  </si>
  <si>
    <t xml:space="preserve">Mazanina z betonu prostého tl. přes 50 do 80 mm třídy C 20/25,  </t>
  </si>
  <si>
    <t>viz Vysvětlivky ČZ1 : 1,72*2,5*0,07*1,05</t>
  </si>
  <si>
    <t>skl P1/1a 1np m.č.101+prahové plochy : (11,57+(1,8*0,3+0,9*0,125))*0,05</t>
  </si>
  <si>
    <t xml:space="preserve">  skl P1/2 m.č.102+prahové plochy : 7,27+(0,9*0,125*2)</t>
  </si>
  <si>
    <t xml:space="preserve">  m.č.103+104 : 3,98+12,53+(0,9*0,25)*2</t>
  </si>
  <si>
    <t xml:space="preserve">  m.č.105+106 : 4,7+20,33+(0,9*0,125)+0,7*0,15</t>
  </si>
  <si>
    <t xml:space="preserve">  m.č.107 : 99,85+(2,5*2+5*2+2,5)*0,25+(0,9*2+1+0,9)*0,25</t>
  </si>
  <si>
    <t xml:space="preserve">  m.č.109 : 6,45</t>
  </si>
  <si>
    <t>skl P1/2b 1.np m.č.102-107+109 : 161,3*0,05</t>
  </si>
  <si>
    <t xml:space="preserve">  skl P1/3 c m.č.108+110+prahové plochy : 17,12+(3,07+(0,7*0,1))</t>
  </si>
  <si>
    <t xml:space="preserve">  m.č.111 : 2+0,8*0,125</t>
  </si>
  <si>
    <t xml:space="preserve">  skl P1/3 d m.č.112 : 14,26+1,125*0,25</t>
  </si>
  <si>
    <t>skl P1/3 c,d 1np m.č.108+110+111+112 : 36,9*0,05</t>
  </si>
  <si>
    <t>631317205R00</t>
  </si>
  <si>
    <t>Mazanina z betonu prostého řezání dilatačních spár v čerstvém betonu vyztuženém, hloubky 0-50 mm</t>
  </si>
  <si>
    <t>skl P1/1 1np m.č.101 : 4,675/3*2,475</t>
  </si>
  <si>
    <t>skl P1/2 1np m.č.102 : 4,85/3*1,5</t>
  </si>
  <si>
    <t>m.č.104 : 4,6/3*2,675</t>
  </si>
  <si>
    <t>m.č.106 : 3,1/3*5,175+5,175/3*3,1</t>
  </si>
  <si>
    <t>m.č.107 : (5,675/3*8,85+8,85/3*5,675)+(5,375/3*8,65+8,65/3*5,675)</t>
  </si>
  <si>
    <t>skl P1/3 1np m.č.108 : 6,5/3*2,675</t>
  </si>
  <si>
    <t>m.č.112 : 3,1/3*4,5+4,5/3*3,1</t>
  </si>
  <si>
    <t>631319171R00</t>
  </si>
  <si>
    <t xml:space="preserve">Příplatek za stržení povrchu tloušťka mazaniny do 80 mm </t>
  </si>
  <si>
    <t>spodní vrstvy mazaniny latí před vložením výztuže nebo pletiva pro tloušťku obou vrstev mazaniny</t>
  </si>
  <si>
    <t>skl P1/2b 1np  m.č.102-107+109 : 161,3*0,05</t>
  </si>
  <si>
    <t>631351101R00</t>
  </si>
  <si>
    <t>Bednění stěn, rýh a otvorů v podlahách zřízení</t>
  </si>
  <si>
    <t>viz Vysvětlivky ČZ1 : (1,72+2,5)*2*0,5</t>
  </si>
  <si>
    <t>631351102R00</t>
  </si>
  <si>
    <t>Bednění stěn, rýh a otvorů v podlahách odstranění</t>
  </si>
  <si>
    <t>631361921RT5</t>
  </si>
  <si>
    <t>Výztuž mazanin z betonů a z lehkých betonů ze svařovaných sítí průměr drátu 6 mm, velikost oka 150/150 mm</t>
  </si>
  <si>
    <t>viz Vysvětlivky ČZ1 : 1,72*2,5*0,00303</t>
  </si>
  <si>
    <t>skl P1/1a 1np m.č.101+prahové plochy+25%přesah : (11,57+(1,8*0,3+0,9*0,125))*0,00303*1,25</t>
  </si>
  <si>
    <t>skl P1/2b 1np m.č.102-107+109+25% přesah : 161,3*0,00303*1,25</t>
  </si>
  <si>
    <t>skl P1/3 c,d 1np m.č.108+110+111+112+25% přesah : 36,9*0,00303*1,25</t>
  </si>
  <si>
    <t>631571010R00</t>
  </si>
  <si>
    <t>Násyp  bez dodávky materiálu  bez určení tloušťky</t>
  </si>
  <si>
    <t>pod mazaniny a dlažby, popř. na plochých střechách, vodorovný nebo ve spádu, s udusáním a urovnáním povrchu,</t>
  </si>
  <si>
    <t>skl ZP1+2 viz v.č. D.1.1.b-02 : (7,1+7,3+7,4)*0,2</t>
  </si>
  <si>
    <t>632421205RT1</t>
  </si>
  <si>
    <t>Potěr ze suchých směsí samonivelační podlahová modifikovaná hmota na bázi cementu, tloušťka 5 mm, včetně penetrace</t>
  </si>
  <si>
    <t>s rozprostřením a uhlazením</t>
  </si>
  <si>
    <t>skl P1/3 c m.č.108+110+prahové plochy : 17,12+(3,07+(0,7*0,1))</t>
  </si>
  <si>
    <t>m.č.111 : 2+0,8*0,125</t>
  </si>
  <si>
    <t>skl P1/3 d m.č.112 : 14,26+1,125*0,25</t>
  </si>
  <si>
    <t>632421207RT1</t>
  </si>
  <si>
    <t>Potěr ze suchých směsí samonivelační podlahová modifikovaná hmota na bázi cementu, tloušťka 7 mm, včetně penetrace</t>
  </si>
  <si>
    <t>skl P1/1 1np m.č.101+prahové plochy : 11,57+(1,8*0,3+0,9*0,125)</t>
  </si>
  <si>
    <t>632421215RT1</t>
  </si>
  <si>
    <t>Potěr ze suchých směsí samonivelační podlahová modifikovaná hmota na bázi cementu, tloušťky 15 mm, včetně penetrace</t>
  </si>
  <si>
    <t>skl P1/2 m.č.102+prahové plochy : 7,27+(0,9*0,125*2)</t>
  </si>
  <si>
    <t>m.č.103+104 : 3,98+12,53+(0,9*0,25)*2</t>
  </si>
  <si>
    <t>m.č.105+106 : 4,7+20,33+(0,9*0,125)+0,7*0,15</t>
  </si>
  <si>
    <t>m.č.107 : 99,85+(2,5*2+5*2+2,5)*0,25+(0,9*2+1+0,9)*0,25</t>
  </si>
  <si>
    <t>m.č.109 : 6,45</t>
  </si>
  <si>
    <t>639571205R00</t>
  </si>
  <si>
    <t>Kačírek pro okapový chodník tl. 50 mm</t>
  </si>
  <si>
    <t>583426851R</t>
  </si>
  <si>
    <t>Kamenivo stanovené přírodní; drcené; 16/32; OH = 3,04 Mg/m3; amfibolit</t>
  </si>
  <si>
    <t>skl ZP1+2 viz v.č. D.1.1.b-02 : (7,1+7,3+7,4)*0,2*2,1</t>
  </si>
  <si>
    <t>585817201R</t>
  </si>
  <si>
    <t>vyrovnávací stěrka cementová; pro podlahy; samonivelační; pro interiér; pevnost v tlaku 25,0 MPa; tl. vrstvy 2,0 až 30,0 mm</t>
  </si>
  <si>
    <t>kg</t>
  </si>
  <si>
    <t>Spotřeba: cca 1,7 kg/m2/mm.</t>
  </si>
  <si>
    <t>1np skl P1/2 do tl.17 mm přípočet+tl.2mm : 161*1,7*2</t>
  </si>
  <si>
    <t>642941111RT3</t>
  </si>
  <si>
    <t>Stavební pouzdra pro posuvné dveře osazené do zdiva sestavení pouzdra, vložení do stavebního otvoru, vyrovnání do vodorovné a svislé polohy, zakotvení pouzdra do otvoru montážní pěnou nebo maltou, potažení pouzdra armovací sítí,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800/1970 mm</t>
  </si>
  <si>
    <t>z pozinkovaného ocelového profilovaného plechu</t>
  </si>
  <si>
    <t>viz specifikace stavebních výplní interiér D15 : 1</t>
  </si>
  <si>
    <t>642941111RT4</t>
  </si>
  <si>
    <t>Stavební pouzdra pro posuvné dveře osazené do zdiva sestavení pouzdra, vložení do stavebního otvoru, vyrovnání do vodorovné a svislé polohy, zakotvení pouzdra do otvoru montážní pěnou nebo maltou, potažení pouzdra armovací sítí,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900/1970 mm</t>
  </si>
  <si>
    <t>viz specifikace stavebních výplní interiér D14 : 1</t>
  </si>
  <si>
    <t>642942591R00</t>
  </si>
  <si>
    <t>Osazení zárubní dveřních ocelových příplatky za osazení horního vedení posuvných dveří</t>
  </si>
  <si>
    <t>viz specifikace stavebních výplní interiér D16 : 1</t>
  </si>
  <si>
    <t>642952110R00</t>
  </si>
  <si>
    <t>Osazení zárubní dveřních dřevěných plochy do 2,5 m2</t>
  </si>
  <si>
    <t>hrubých, hoblovaných i leštěných, měkkých i tvrdých, na jakoukoliv cementovou maltu, s kotvením rámu do zdiva,</t>
  </si>
  <si>
    <t>D14-15+5 : 1+1+1</t>
  </si>
  <si>
    <t>648991113R00</t>
  </si>
  <si>
    <t>Osazení parapetních desek z plastických hmot šířky nad 200 mm</t>
  </si>
  <si>
    <t>a poloplastických hmot na montážní pěnu, zapravení omítky pod parapetem, těsnění spáry mezi parapetem a rámem okna, dodávka silikonu.</t>
  </si>
  <si>
    <t>viz specifikace truhlářských prvků T1-3 : 1*3+2,5*2+2</t>
  </si>
  <si>
    <t>60780012R</t>
  </si>
  <si>
    <t>parapet vnitřní š = 250 mm; materiál - povrch laminátová fólie 0,6 mm; materiál - jádro vlhkuodolná DTD 16 mm; dekor bílý</t>
  </si>
  <si>
    <t>viz specifikace truhlářských prvků T1-3 : (1*3+2,5*2+2)*1,05</t>
  </si>
  <si>
    <t>60780050R</t>
  </si>
  <si>
    <t>krytka parapetu plast; rozměr 600 mm</t>
  </si>
  <si>
    <t>viz specifikace truhlářských prvků T1-3 : 3+2+1</t>
  </si>
  <si>
    <t>611-01</t>
  </si>
  <si>
    <t>Příplatek za požární odolnost obložkové zárubně EI30</t>
  </si>
  <si>
    <t>viz specifikace stavebních výplní - interiér D5 : 1</t>
  </si>
  <si>
    <t>61181407R</t>
  </si>
  <si>
    <t>Zárubeň dřevěná - obložková; pro sádrokarton, přesné zdění; H' = 1 970 mm; B' = 800 mm; počet křídel: 1; povrchová úprava: CPL; typ závěsů: otočné</t>
  </si>
  <si>
    <t>61181408R</t>
  </si>
  <si>
    <t>Zárubeň dřevěná - obložková; pro sádrokarton, přesné zdění; H' = 1 970 mm; B' = 900 mm; počet křídel: 1; povrchová úprava: CPL; typ závěsů: otočné</t>
  </si>
  <si>
    <t>611-83</t>
  </si>
  <si>
    <t>Zárubeň obložková CPL LAMINÁT 1-křídlá 800 x 1970 mm provedení bezfalcové</t>
  </si>
  <si>
    <t>916561111R00</t>
  </si>
  <si>
    <t>Osazení záhonového obrubníku betonového do lože z betonu prostého C 12/15, s boční opěrou z betonu prostého</t>
  </si>
  <si>
    <t>se zřízením lože z betonu prostého C 12/15 tl. 80-100 mm</t>
  </si>
  <si>
    <t>viz v.č. D.1.1.b-02 - terasa : 28,2</t>
  </si>
  <si>
    <t>viz v.č. D.1.1.b-02 - okap.ch. : 14,8+15,1+7,4</t>
  </si>
  <si>
    <t>59217335R</t>
  </si>
  <si>
    <t>obrubník zahradní materiál beton; l = 1000,0 mm; š = 50,0 mm; h = 250,0 mm; barva šedá</t>
  </si>
  <si>
    <t>viz v.č. D.1.1.b-02 - terasa : 28,2/1*1,01</t>
  </si>
  <si>
    <t>592-18</t>
  </si>
  <si>
    <t>Obrubník betonový standart přírodní 50x500x150mm</t>
  </si>
  <si>
    <t>viz v.č. D.1.1.b-02 - okap.ch. : (14,8+15,1)/0,5*1,01</t>
  </si>
  <si>
    <t>941941041R00</t>
  </si>
  <si>
    <t>Montáž lešení lehkého pracovního řadového s podlahami šířky od 1,00 do 1,20 m, výšky do 10 m</t>
  </si>
  <si>
    <t>800-3</t>
  </si>
  <si>
    <t>včetně kotvení</t>
  </si>
  <si>
    <t>Včetně kotvení lešení.</t>
  </si>
  <si>
    <t>((14+18,75)*2+2*2*1,2)*(4,74-1,8)</t>
  </si>
  <si>
    <t>941941291R00</t>
  </si>
  <si>
    <t>Montáž lešení lehkého pracovního řadového s podlahami příplatek za každý další i započatý měsíc použití lešení  šířky od 1,00 do 1,20 m a výšky do 10 m</t>
  </si>
  <si>
    <t>Odkaz na mn. položky pořadí 158 : 206,68200*2</t>
  </si>
  <si>
    <t>941941841R00</t>
  </si>
  <si>
    <t>Demontáž lešení lehkého řadového s podlahami šířky přes 1 do 1,2 m, výšky do 10 m</t>
  </si>
  <si>
    <t>946941102R00</t>
  </si>
  <si>
    <t>Montáž sestavy pojízdného hliníkového lešení (věže) plochy 2,5 x 1,45 m, pracovní výšky do 4,2 m</t>
  </si>
  <si>
    <t xml:space="preserve">sada  </t>
  </si>
  <si>
    <t>pro podhledy : 3</t>
  </si>
  <si>
    <t>946941192R00</t>
  </si>
  <si>
    <t>Pronájem pojízdného hliníkového lešení plochy 2,5 x 1,45 m, pracovní výšky do 4,2 m</t>
  </si>
  <si>
    <t>den</t>
  </si>
  <si>
    <t>946941501R00</t>
  </si>
  <si>
    <t xml:space="preserve">Dovoz a odvoz hliníkového pojízdného lešení </t>
  </si>
  <si>
    <t>kompl</t>
  </si>
  <si>
    <t>(do šesti sad)</t>
  </si>
  <si>
    <t>946941802R00</t>
  </si>
  <si>
    <t>Demontáž sestavy pojízdného hliníkového lešení (věže) plochy 2,5 x 1,45 m, pracovní výšky do 4,3 m</t>
  </si>
  <si>
    <t>sada</t>
  </si>
  <si>
    <t>Odkaz na mn. položky pořadí 161 : 3,00000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</si>
  <si>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</si>
  <si>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</si>
  <si>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1np : 14*18,75-(1*2,625+1*10,050)</t>
  </si>
  <si>
    <t>953921111R00</t>
  </si>
  <si>
    <t>Dlaždice betonové na ploché střechy o rozměru 300 x 300 x 40 mm</t>
  </si>
  <si>
    <t>kladené jednotlivě volně s mezerami nasucho (např. pro schůdnost po měkké krytině, pro trvalé zatížení krytiny)</t>
  </si>
  <si>
    <t>viz specifikace zámečnických prvků Z7- střešní patka : 4*2</t>
  </si>
  <si>
    <t>953941312R00</t>
  </si>
  <si>
    <t>Osazení předmětů na hmoždinky osazení hasicího přístroje</t>
  </si>
  <si>
    <t>viz v.č. D.1.1.b-02 Vysvětlivky PHP : 3</t>
  </si>
  <si>
    <t>953941391R00</t>
  </si>
  <si>
    <t>Zkoušky a revize revize požárního hasicího přístroje do 5 ks</t>
  </si>
  <si>
    <t>953941395R00</t>
  </si>
  <si>
    <t xml:space="preserve">Zkoušky a revize vystavení revizní zprávy - požární hasicí přístroj </t>
  </si>
  <si>
    <t>953981202R00</t>
  </si>
  <si>
    <t>Chemické kotvy do betonu, do cihelného zdiva do betonu, hloubky 90 mm, M 10, malta pro chemické kotvy dvousložková do plných materiálů</t>
  </si>
  <si>
    <t>801-4</t>
  </si>
  <si>
    <t>ST3 det 1 : 2</t>
  </si>
  <si>
    <t>ST4 det 2 : 17</t>
  </si>
  <si>
    <t>953981203R00</t>
  </si>
  <si>
    <t>Chemické kotvy do betonu, do cihelného zdiva do betonu, hloubky 110 mm, M 12, malta pro chemické kotvy dvousložková do plných materiálů</t>
  </si>
  <si>
    <t>viz specifikace zámečnických prvků Z4 : 12</t>
  </si>
  <si>
    <t>44984114R</t>
  </si>
  <si>
    <t>přístoj hasicí práškový; P6Te; třída hašení A,B,C; výtlačný prostředek dusík; náplň 6 kg; provozní schopnost od -30 do + 60°C</t>
  </si>
  <si>
    <t>970051080R00</t>
  </si>
  <si>
    <t>Jádrové vrtání, kruhové prostupy v železobetonu jádrové vrtání , do D 80 mm</t>
  </si>
  <si>
    <t>801-3</t>
  </si>
  <si>
    <t>strop PL1 : 0,2*2</t>
  </si>
  <si>
    <t>970053080R00</t>
  </si>
  <si>
    <t>Jádrové vrtání, kruhové prostupy v železobetonu příplatek za jádrové vrtání ve H nad 1,5 m, do D 80 mm</t>
  </si>
  <si>
    <t>970056080R00</t>
  </si>
  <si>
    <t>Jádrové vrtání, kruhové prostupy v železobetonu příplatek za jádrové vrtání do stropu, do D 80 mm</t>
  </si>
  <si>
    <t>970251100R00</t>
  </si>
  <si>
    <t>Řezání železobetonu hloubka řezu 100 mm</t>
  </si>
  <si>
    <t>výřez v zakld. pasu : 0,6*2+0,2*2</t>
  </si>
  <si>
    <t>0,25*2+0,5*2</t>
  </si>
  <si>
    <t>998011001R00</t>
  </si>
  <si>
    <t>Přesun hmot pro budovy s nosnou konstrukcí zděnou výšky do 6 m</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</si>
  <si>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</si>
  <si>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</si>
  <si>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</si>
  <si>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18,19,21,23,24,25,26,27,29,30,31,32,33,34,35,36,37,38,39,40,41,42,44,45,46,47,48,49,50,51,52,53,54, : </t>
  </si>
  <si>
    <t xml:space="preserve">55,56,58,59,60,61,62,63,64,65,66,67,68,69,70,72,73,74,76,77,78,79,80,81,82,83,84,86,87,88,89,90,91, : </t>
  </si>
  <si>
    <t xml:space="preserve">92,93,96,97,98,100,101,102,103,104,105,106,107,108,109,110,111,112,113,114,115,116,117,118,119,120, : </t>
  </si>
  <si>
    <t xml:space="preserve">121,122,123,124,125,127,128,129,132,134,135,137,138,139,140,141,142,143,144,145,146,147,148,149,151, : </t>
  </si>
  <si>
    <t xml:space="preserve">152,153,154,155,156,157,158,159,165,166,167,170,171,172,173,174,175, : </t>
  </si>
  <si>
    <t>Součet: : 718,24389</t>
  </si>
  <si>
    <t>711111001RZ1</t>
  </si>
  <si>
    <t>Provedení izolace proti zemní vlhkosti natěradly za studena na ploše vodorovné nátěrem penetračním, 1 x nátěr, včetně dodávky penetračního laku ALP</t>
  </si>
  <si>
    <t>800-711</t>
  </si>
  <si>
    <t>skl P1 : 13,8*18,55-(2,625*1+1*10,05)</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</si>
  <si>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</si>
  <si>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</si>
  <si>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viz detail CS6 vnější : (13,64+18,39)*2*0,25+(13,64+18,39)*2*0,8</t>
  </si>
  <si>
    <t>vnitřní : (5,675+2,675+1,475+1+2,475+4,675+1,9+5,175+4,6+3,1+2,675+5,675+8,65+8,85)*0,25</t>
  </si>
  <si>
    <t>711141559RT2</t>
  </si>
  <si>
    <t xml:space="preserve">Provedení izolace proti zemní vlhkosti pásy přitavením vodorovná, 2 vrstvy, bez dodávky izolačních pásů,  </t>
  </si>
  <si>
    <t>711142559RY1</t>
  </si>
  <si>
    <t>Provedení izolace proti zemní vlhkosti pásy přitavením svislá, 1 vrstva, s dodávkou izolačního pásu se skleněnou nebo polyesterovou vložkou, s minerálním posypem</t>
  </si>
  <si>
    <t>viz detail CS6 : (13,64+18,39)*2*0,25+(13,64+18,39)*2*0,8</t>
  </si>
  <si>
    <t>711212000RU1</t>
  </si>
  <si>
    <t>Izolace proti vodě nátěr podkladní pod hydroizolační stěrky</t>
  </si>
  <si>
    <t>skl P1/2 1.np m.č.103+104 podlaha : 3,98+12,53+(0,9*0,25)*2</t>
  </si>
  <si>
    <t>m.č.103stěna : ((1,475+2,7)*2+0,25*2)*0,15</t>
  </si>
  <si>
    <t>m.č.104 : (2,675+4,6)*2*0,15</t>
  </si>
  <si>
    <t>1np skl P1/3c m.č. 108 podlaha : 17,12</t>
  </si>
  <si>
    <t>stěna v místě sprchy : (1,5+1)*2,05</t>
  </si>
  <si>
    <t>stěna : (2,425+6,5)*2*0,15+0,6*0,15</t>
  </si>
  <si>
    <t>m.č.110 : 3,07</t>
  </si>
  <si>
    <t>stěna : (1,575+1)*2*0,15+(1,575+0,9)*2*0,15</t>
  </si>
  <si>
    <t>m.č.111 : 2</t>
  </si>
  <si>
    <t>stěna : (1+2)*2*0,15</t>
  </si>
  <si>
    <t>m.č.112 : 14,26</t>
  </si>
  <si>
    <t>stěna : (3,1+4,6)*2*0,15</t>
  </si>
  <si>
    <t>711212001RS3</t>
  </si>
  <si>
    <t>Izolace proti vodě nátěr hydroizolační proti vlhkosti</t>
  </si>
  <si>
    <t>stěna u vstupu : (3,8+0,2)*2*0,255+4*0,1*2</t>
  </si>
  <si>
    <t>711212001RT2</t>
  </si>
  <si>
    <t>Odkaz na mn. položky pořadí 182 : 69,53750</t>
  </si>
  <si>
    <t>711212601RT2</t>
  </si>
  <si>
    <t>Izolace proti vodě doplňky  těsnicí pás š.100 mm do spoje podlaha-stěna</t>
  </si>
  <si>
    <t>skl P1/2 1.np m.č.103 : (1,475+2,7)*2+0,25*2</t>
  </si>
  <si>
    <t>m.č.104 : (2,675+4,6)*2</t>
  </si>
  <si>
    <t>skl P1/3 m.č.108 : (2,425+6,5)*2+0,6</t>
  </si>
  <si>
    <t>m.č.110 : (1,575+1)*2+(1,575+0,9)*2</t>
  </si>
  <si>
    <t>m.č.111 : (1+2)*2</t>
  </si>
  <si>
    <t>m.č.112 : (3,1+4,6)*2</t>
  </si>
  <si>
    <t>711212602RT2</t>
  </si>
  <si>
    <t>Izolace proti vodě doplňky  těsnicí roh do spoje podlaha stěna</t>
  </si>
  <si>
    <t>skl P1/2 1.np m.č.103 : 4+4</t>
  </si>
  <si>
    <t>m.č.104 : 4</t>
  </si>
  <si>
    <t>skl P1/3 m.č.108 : 10</t>
  </si>
  <si>
    <t>m.č.110 : 4+4</t>
  </si>
  <si>
    <t>m.č.111 : 4</t>
  </si>
  <si>
    <t>m.č.112 : 4</t>
  </si>
  <si>
    <t>711212611RT2</t>
  </si>
  <si>
    <t>Izolace proti vodě doplňky  těsnicí pás šířky 100 mm do svislých koutů</t>
  </si>
  <si>
    <t>1np m.č. 108 : 2,2</t>
  </si>
  <si>
    <t>62852265R</t>
  </si>
  <si>
    <t>Pás hydroizolační asfaltový tl = 4,0 mm; funkce: protiradonová, parobrzdná; nosná vložka: skelná tkanina; asfalt: modifikovaný; horní strana: minerální posyp; spodní strana: spalitelná fólie</t>
  </si>
  <si>
    <t>skl P1 - vodorovně : (13,8*18,55-(2,625*1+1*10,05))*2*1,15</t>
  </si>
  <si>
    <t>998711101R00</t>
  </si>
  <si>
    <t>Přesun hmot pro izolace proti vodě svisle do 6 m</t>
  </si>
  <si>
    <t>50 m vodorovně měřeno od těžiště půdorysné plochy skládky do těžiště půdorysné plochy objektu</t>
  </si>
  <si>
    <t xml:space="preserve">178,179,180,181,182,183,184,185,186,187,188, : </t>
  </si>
  <si>
    <t>Součet: : 3,47725</t>
  </si>
  <si>
    <t>712311106RT3</t>
  </si>
  <si>
    <t>Povlakové krytiny střech do 10° za studena asfaltovou penetrační suspenzí, včetně dodávky emulze</t>
  </si>
  <si>
    <t>skl ST1 plocha střechy : 12*9,8+2,65*6,5+10,375*17,75</t>
  </si>
  <si>
    <t>712341559RT1</t>
  </si>
  <si>
    <t>Povlakové krytiny střech do 10° pásy přitavením v celé ploše, 1 vrstva, bez dodávky pásu</t>
  </si>
  <si>
    <t>712348105RT2</t>
  </si>
  <si>
    <t>Doplňkové konstrukce k povlakovým krytinám do 10°C z asfaltových pásů Prostup parozábranou, průměru 75 mm, s manžetou z modifikovaného asfaltového pásu</t>
  </si>
  <si>
    <t>včetně dodávek výrobků</t>
  </si>
  <si>
    <t>ukotvení kotevní desky šrouby, utěsnění kolem prostupu PU pěnou, natavení manžety prostupu k parozábraně</t>
  </si>
  <si>
    <t>viz specifikace doplňkových střešních prvků PL1 : 1</t>
  </si>
  <si>
    <t>712378104RT3</t>
  </si>
  <si>
    <t>Klempířské doplňky k povlakovým krytinám z fólií prostup pro kabely, průměr 75 mm, s manžetou z fólie z měkčeného PVC</t>
  </si>
  <si>
    <t>Osazení a ukotvení prostupu, utěsnění PU pěnou, přitavení límce a doplnění zálivkovou hmotou.</t>
  </si>
  <si>
    <t>712378110R00</t>
  </si>
  <si>
    <t>Klempířské doplňky k povlakovým krytinám z fólií vnitřní koutová tvarovka,  , s manžetou z fólie z měkčeného PVC</t>
  </si>
  <si>
    <t>včetně dodávky tvarovky</t>
  </si>
  <si>
    <t>viz výpis specifikace prvků K12 : 7</t>
  </si>
  <si>
    <t>712378111R00</t>
  </si>
  <si>
    <t>Klempířské doplňky k povlakovým krytinám z fólií vnější koutová tvarovka,  , s manžetou z fólie z měkčeného PVC</t>
  </si>
  <si>
    <t>viz výpis specifikace prvků K12 : 3</t>
  </si>
  <si>
    <t>712382111R00</t>
  </si>
  <si>
    <t>Položení krytiny střech sklonu do 10° z fólie TPO nebo FPO kotvená 4 ks hmoždin/m2, bez dodávky fólie</t>
  </si>
  <si>
    <t>včetně ukotvení k podkladu kotvami, svaření všech spojů a překrytí kotev fólií.</t>
  </si>
  <si>
    <t>skl ST1 plocha střechy : 11,8*10,05+2,625*6,5+10,175*17,55</t>
  </si>
  <si>
    <t>skl ST2 plocha stříšky : 4,225*3,8</t>
  </si>
  <si>
    <t>skl ST3 plocha stříšky : 1,125*0,625</t>
  </si>
  <si>
    <t>skl ST 4 plocha stříšky : 13,75*0,625</t>
  </si>
  <si>
    <t>712391382RZ1</t>
  </si>
  <si>
    <t>Povlakové krytiny střech do 10° ostatní násypem z hrubého kameniva frakce 16-22  včetně dodávky kameniva tl. 50 mm</t>
  </si>
  <si>
    <t>712391171RT1</t>
  </si>
  <si>
    <t>Textílie na střechách do 10° podkladní, položení - bez dodávky textílie</t>
  </si>
  <si>
    <t>712391172RT1</t>
  </si>
  <si>
    <t>Textílie na střechách do 10° ochranná, položení - bez dodávky textílie</t>
  </si>
  <si>
    <t>712811101RZ1</t>
  </si>
  <si>
    <t>Samostatné vytažení izolačního povlaku za studena nátěrem 1 x, penetračním lakem (ALP), včetně dodávky materiálu</t>
  </si>
  <si>
    <t>na konstrukce převyšující úroveň střechy,</t>
  </si>
  <si>
    <t>viz detail S1/2 koruna atiky : (13+18,35)*2*0,3</t>
  </si>
  <si>
    <t>712841559RT1</t>
  </si>
  <si>
    <t>Samostatné vytažení izol. povlaku pásy přitavením v celé ploše, 1 vrstva, materiál ve specifikaci</t>
  </si>
  <si>
    <t>viz detail S1/2 vnitřní stěna atiky : (13+17,55)*2*0,75</t>
  </si>
  <si>
    <t>712881801R00</t>
  </si>
  <si>
    <t xml:space="preserve">Samostatné vytažení izolačního povlaku z fólií TPO/FPO </t>
  </si>
  <si>
    <t>viz detail S1/2 vnitřní stěna atiky : (12,8+17,55)*2*0,9+(12,8+17,55)*2*0,75</t>
  </si>
  <si>
    <t>viz detail S1/2 koruna atiky : (14+17,55)*2*0,6</t>
  </si>
  <si>
    <t>skl ST2 stříška detail D.1 : (2,625+1+0,5)*0,6</t>
  </si>
  <si>
    <t>skl ST3 stříška detail D.1 : 1,125*0,15</t>
  </si>
  <si>
    <t>skl ST4 stříška detail D.1 : 13,75*0,15</t>
  </si>
  <si>
    <t>712891171RT1</t>
  </si>
  <si>
    <t>Samostatné vytažení textilie podkladní, bez dodávky textilie</t>
  </si>
  <si>
    <t>viz detail S1/2 vnitřní stěna atiky : (12,8+17,55)*2*0,9+(12,8+17,55)*2*0,5</t>
  </si>
  <si>
    <t>712-01</t>
  </si>
  <si>
    <t>Montáž prostup parozábranou, průměru 160 mm, s manžetou z modifikovaného asfaltového pásu</t>
  </si>
  <si>
    <t>viz specifikace doplňkových střešních prvků PL2+3 : 1+1</t>
  </si>
  <si>
    <t>712-02</t>
  </si>
  <si>
    <t>Montáž  prostup pro kabely, průměr 160 mm, s manžetou z fólie</t>
  </si>
  <si>
    <t>viz specifikace doplňkových střešních prvků PL2 : 1</t>
  </si>
  <si>
    <t>712-03</t>
  </si>
  <si>
    <t>Montáž komínek odvětrání střešního souvrství, průměr 160 mm, s manžetou z fólie</t>
  </si>
  <si>
    <t>Osazení a ukotvení komínku, přitavení těsnicí manžety.</t>
  </si>
  <si>
    <t>viz specifikace doplňkových střešních prvků PL3 : 1</t>
  </si>
  <si>
    <t>712-25</t>
  </si>
  <si>
    <t>Příplatek za prodloužení prostup parozábranonu  za každých započatých 100mm</t>
  </si>
  <si>
    <t>viz specifikace doplňkových střešních prvků PL1+2+3 : 4+4+4</t>
  </si>
  <si>
    <t>28329027R</t>
  </si>
  <si>
    <t>Fólie hladká hydroizolační tl = 1,80 mm; funkce: proti prorůstání; materiál: TPO (FPO); nosná vložka: skelná rohož</t>
  </si>
  <si>
    <t>skl ST1 plocha střechy : (11,8*10,05+2,625*6,5+10,175*17,55)*1,12</t>
  </si>
  <si>
    <t>viz detail S1/2 vnitřní stěna atiky : ((12,8+17,55)*2*0,9+(12,8+17,55)*2*0,75)*1,15</t>
  </si>
  <si>
    <t>viz detail S1/2 koruna atiky : (14+17,55)*2*0,6*1,15</t>
  </si>
  <si>
    <t>skl ST2 plocha stříšky : 4,225*3,8*1,12</t>
  </si>
  <si>
    <t>skl ST2 stříška detail D.1 : (2,625+1+0,5)*0,6*1,15</t>
  </si>
  <si>
    <t>skl ST3 stříška detail D.1 : 1,125*0,15*1,15</t>
  </si>
  <si>
    <t>skl ST3 plocha stříšky : 1,125*0,625*1,12</t>
  </si>
  <si>
    <t>skl ST4 stříška detail D.1 : 13,75*0,15*1,15</t>
  </si>
  <si>
    <t>skl ST 4 plocha stříšky : 13,75*0,625*1,12</t>
  </si>
  <si>
    <t>283-48</t>
  </si>
  <si>
    <t>Prostup parozábranou plast; průměr prostupu 160 mm; límec živičný; výška nad izolaci 100 mm;, hloubka pod izolaci 180 mm</t>
  </si>
  <si>
    <t>283481351R</t>
  </si>
  <si>
    <t>komínek střešní odvětrací; límec PVC; DN 160 mm; v = 510,0 mm; š = 260 mm; s dešťovou krytkou</t>
  </si>
  <si>
    <t>28348146R</t>
  </si>
  <si>
    <t>prostup kabelový plast; průměr prostupu 160 mm; límec PVC; výška nad izolaci 610 mm; hloubka pod izolaci 300 mm</t>
  </si>
  <si>
    <t>628522691R</t>
  </si>
  <si>
    <t>Parozábrana asfaltová tl = 4,00 mm; funkce: hydroizolační, protiradonová, parotěsná; asfalt: modifikovaný; nosná vložka: Al fólie se skelnými vlákny</t>
  </si>
  <si>
    <t>skl ST1 plocha střechy vodor : (12*9,8+2,65*6,5+10,375*17,75)*1,15</t>
  </si>
  <si>
    <t>viz detail S1/2 vnitřní stěna atiky : (13+17,55)*2*0,75*1,2</t>
  </si>
  <si>
    <t>viz detail S1/2 koruna atiky : (13+18,35)*2*0,3*1,2</t>
  </si>
  <si>
    <t>69366198R</t>
  </si>
  <si>
    <t>Geosyntetika typ: geotextilie; netkaná; materiál: PP; tl (2 kPa) = 2,9 mm; plošná hmotnost = 300 g/m2; Pevnost v tahu podélně = 20,0 kN/m; Pevnost v tahu příčně = 11,5 kN/m</t>
  </si>
  <si>
    <t>skl ST2 plocha stříšky : 4,225*3,8*1,05</t>
  </si>
  <si>
    <t>stříška detail D.1 : (2,625+1+0,5)*0,6*1,05</t>
  </si>
  <si>
    <t>skl ST3 plocha stříšky : 1,125*0,625*1,05</t>
  </si>
  <si>
    <t>skl ST3 stříška detail D.1 : 1,125*0,15*1,05</t>
  </si>
  <si>
    <t>skl ST 4 plocha stříšky : 13,75*0,625*1,05</t>
  </si>
  <si>
    <t>skl ST4 stříška detail D.1 : 13,75*0,15*1,05</t>
  </si>
  <si>
    <t>69366199R</t>
  </si>
  <si>
    <t>Geosyntetika typ: geotextilie; netkaná; materiál: PP; tl (2 kPa) = 4,0 mm; plošná hmotnost = 500 g/m2; Pevnost v tahu podélně = 33,0 kN/m; Pevnost v tahu příčně = 19,0 kN/m</t>
  </si>
  <si>
    <t>skl ST1 plocha střechy : (11,8*10,05+2,625*6,5+10,175*17,55)*1,05</t>
  </si>
  <si>
    <t>viz detail S1/2 vnitřní stěna atiky : ((12,8+17,55)*2*0,9+(12,8+17,55)*2*0,5)*1,05</t>
  </si>
  <si>
    <t>viz detail S1/2 koruna atiky : (14+17,55)*2*0,6*1,05</t>
  </si>
  <si>
    <t>998712101R00</t>
  </si>
  <si>
    <t>Přesun hmot pro povlakové krytiny v objektech výšky do 6 m</t>
  </si>
  <si>
    <t>50 m vodorovně</t>
  </si>
  <si>
    <t xml:space="preserve">190,191,192,193,194,195,196,197,198,200,201,202,203,209,211,212,213,214,215, : </t>
  </si>
  <si>
    <t>Součet: : 29,34992</t>
  </si>
  <si>
    <t>713111125R00</t>
  </si>
  <si>
    <t xml:space="preserve">Montáž tepelné izolace stropů rovných, spodem, lepením,  </t>
  </si>
  <si>
    <t>800-713</t>
  </si>
  <si>
    <t>viz detail CS4/Z5-7 : (4,9*2+2,47+1,97)*0,3</t>
  </si>
  <si>
    <t>713111131R00</t>
  </si>
  <si>
    <t xml:space="preserve">Montáž tepelné izolace stropů žebrových, spodem, uchycení drátem,  </t>
  </si>
  <si>
    <t>skl ST3 : 1,125*0,8</t>
  </si>
  <si>
    <t>čelo stříšky : 0,6*2*0,22</t>
  </si>
  <si>
    <t>skl ST 4 : 13,75*0,8</t>
  </si>
  <si>
    <t>713121121RT1</t>
  </si>
  <si>
    <t>Montáž tepelné izolace podlah  dvouvrstvá, bez dodávky materiálu</t>
  </si>
  <si>
    <t>Nařezání izolace na potřebný rozměr a položení na podklad ve dvou vrstvách bez dodávky izolace.</t>
  </si>
  <si>
    <t>713121118RU1</t>
  </si>
  <si>
    <t xml:space="preserve">Izolace podlah tepelná obložení stěn dilatační páskou, tloušťky 100 mm,  </t>
  </si>
  <si>
    <t>1np m.č.112 ostaní místnosti viz ÚT : (3,1+4,6)*2</t>
  </si>
  <si>
    <t>713131131RT2</t>
  </si>
  <si>
    <t>Montáž tepelné izolace stěn lepením</t>
  </si>
  <si>
    <t>Očištění povrchu stěny od prachu, nařezání izolačních desek na požadovaný rozměr, nanesení lepicího tmelu, osazení desek.</t>
  </si>
  <si>
    <t>sokl (k -0,91/-0,15) : (14*2+18,35*2)*0,76</t>
  </si>
  <si>
    <t>713131143R00</t>
  </si>
  <si>
    <t>Montáž izolace lepením a zajištění hmoždinkami na tmel a hmoždinky - 4 ks/m2, na beton</t>
  </si>
  <si>
    <t>viz detail S1/2 vnitřní stěna atiky : (13+17,55)*2*0,8</t>
  </si>
  <si>
    <t>skl ST2 stříška detail D.1 : (2,625+1+0,5)*0,3</t>
  </si>
  <si>
    <t>713141124R00</t>
  </si>
  <si>
    <t>Montáž tepelné izolace plochých střech lepená na pruhy z PU lepidla</t>
  </si>
  <si>
    <t>713141151R00</t>
  </si>
  <si>
    <t>Montáž tepelné izolace plochých střech kladená na sucho, jednovrstvá</t>
  </si>
  <si>
    <t>713141714R00</t>
  </si>
  <si>
    <t>Pokládka střešních spádových klínů na pruhy lepidla, jedné vrstvy desek</t>
  </si>
  <si>
    <t>283754554R</t>
  </si>
  <si>
    <t>Výrobek izolační pro budovy z extrudovaného polystyrenu (XPS) tvar: deska; tloušťka d = 60,0 mm; lambda = 0,033 W/(m.K); pevnost v tlaku CS 300 kPa</t>
  </si>
  <si>
    <t>skl ST1 plocha střechy : (11,8*10,05+2,625*6,5+10,175*17,55)*1,02</t>
  </si>
  <si>
    <t>283754558R</t>
  </si>
  <si>
    <t>Výrobek izolační pro budovy z extrudovaného polystyrenu (XPS) tvar: deska; tloušťka d = 100,0 mm; lambda = 0,035 W/(m.K); pevnost v tlaku CS 300 kPa</t>
  </si>
  <si>
    <t>viz detail S1/2 vnitřní stěna atiky : (13+17,55)*2*0,8*1,02</t>
  </si>
  <si>
    <t>viz detail S1/2 koruna atiky : (13+18,35)*2*0,3*1,02</t>
  </si>
  <si>
    <t>283755023R</t>
  </si>
  <si>
    <t>Výrobek izolační pro budovy z fenolické pěny (PF) tvar: deska; tloušťka d = 180,0 mm; OH = 35 kg/m3; lambda = 0,021 W/(m.K); pevnost v tlaku CS 100 kPa; povrchová úprava: skelná tkanina</t>
  </si>
  <si>
    <t>skl ST2 stříška detail D.1 : (2,625+1+0,5)*0,3*1,08</t>
  </si>
  <si>
    <t>skl ST3 stříška detail D.1 : 1,125*0,15*1,08</t>
  </si>
  <si>
    <t>skl ST4 stříška detail D.1 : 13,75*0,15*1,08</t>
  </si>
  <si>
    <t>28375705R</t>
  </si>
  <si>
    <t>Výrobek izolační pro budovy z pěnového polystyrenu (EPS) tvar: deska; OH = 25 kg/m3; lambda = 0,035 W/(m.K); pevnost v tlaku CS 150 kPa</t>
  </si>
  <si>
    <t>skl P1/1 1np m.č.101+prahové plochy : (11,57+(1,8*0,3+0,9*0,125))*0,16*1,02</t>
  </si>
  <si>
    <t xml:space="preserve">  skl P1/2 1np m.č.102+prahové plochy : 7,27+(0,9*0,125*2)</t>
  </si>
  <si>
    <t>skl P1/2 1np m.č.102-107+109 : 161,3*0,16*1,02</t>
  </si>
  <si>
    <t>skl P1/3 c,d 1np m.č.108+110+111+112 : 36,9*0,16*1,02</t>
  </si>
  <si>
    <t>28375972R</t>
  </si>
  <si>
    <t>Výrobek izolační pro budovy z pěnového polystyrenu (EPS) tvar: spádová deska; označení: S; OH = 25 kg/m3; lambda = 0,035 W/(m.K); pevnost v tlaku CS 150 kPa</t>
  </si>
  <si>
    <t>skl ST1 plocha střechy : (11,8*10,05+2,625*6,5+10,175*17,55)*(0,19+0,4)/2*1,15</t>
  </si>
  <si>
    <t>283763791R</t>
  </si>
  <si>
    <t>Výrobek izolační pro budovy z extrudovaného polystyrenu (XPS) tvar: deska; tloušťka d = 200,0 mm; lambda = 0,035 W/(m.K); pevnost v tlaku CS 300 kPa</t>
  </si>
  <si>
    <t>Odkaz na mn. položky pořadí 221 : 49,17200*1,02</t>
  </si>
  <si>
    <t>283768861R</t>
  </si>
  <si>
    <t>Výrobek izolační pro budovy z polyurethanové pěny - PIR; tvar: deska; pevnost v tlaku = 120 kPa</t>
  </si>
  <si>
    <t>viz detail CS4/Z5-7 : (4,9*2+2,47+1,97)*0,3*0,07*1,08</t>
  </si>
  <si>
    <t>3117354406R</t>
  </si>
  <si>
    <t>hmoždinka talířová, šroubovací; použití: fasádní izolační systém, pro beton, plné cihly,příčně děrované cihly. lehčený beton a pórobeton; mat. polyetylén, trn ocelový šroubovací; způsob kotvení kotva na polystyrénové a minerální desky; rozměr délka 215 mm; pro tloušťku izolace 160-180 mm</t>
  </si>
  <si>
    <t>Odkaz na mn. položky pořadí 222 : 52,34875*4</t>
  </si>
  <si>
    <t>58582141R</t>
  </si>
  <si>
    <t>tmel cementový; stěrkový, lepicí; pro interiér i exteriér; barva šedá; přilnavost k materiálům tepelně-izolační desky</t>
  </si>
  <si>
    <t>63151524R</t>
  </si>
  <si>
    <t>Výrobek izolační pro budovy z minerální vlny (MW) tvar: deska; vlákna: podélná; tloušťka d = 20,0 mm; OH = 150 kg/m3; lambda = 0,038 W/(m.K); pevnost v tlaku CS 40 kPa</t>
  </si>
  <si>
    <t>čelo stříšky ST3 : 0,6*2*0,22*1,08</t>
  </si>
  <si>
    <t>čelo stříšky ST4 : 0,6*2*0,22*1,08</t>
  </si>
  <si>
    <t>63151533R</t>
  </si>
  <si>
    <t>Výrobek izolační pro budovy z minerální vlny (MW) tvar: deska; vlákna: podélná; tloušťka d = 140,0 mm; OH = 150 kg/m3; lambda = 0,038 W/(m.K); pevnost v tlaku CS 40 kPa</t>
  </si>
  <si>
    <t>skl ST3 : 1,125*0,8*1,08</t>
  </si>
  <si>
    <t>skl ST 4 : 13,75*0,8*1,08</t>
  </si>
  <si>
    <t>998713101R00</t>
  </si>
  <si>
    <t>Přesun hmot pro izolace tepelné v objektech výšky do 6 m</t>
  </si>
  <si>
    <t xml:space="preserve">217,218,220,221,223,225,226,227,228,229,230,231,232,234,235,236, : </t>
  </si>
  <si>
    <t>Součet: : 5,56134</t>
  </si>
  <si>
    <t>721176214R00</t>
  </si>
  <si>
    <t>Potrubí KG odpadní svislé vnější průměr D 160 mm, ťlouška stěny 4,0 mm, DN 150</t>
  </si>
  <si>
    <t>800-721</t>
  </si>
  <si>
    <t>včetně tvarovek, objímek. Bez zednických výpomocí.</t>
  </si>
  <si>
    <t>Potrubí včetně tvarovek, objímek a vložek pro tlumení hluku. Bez zednických výpomocí.</t>
  </si>
  <si>
    <t>Včetně zřízení a demontáže pomocného lešení.</t>
  </si>
  <si>
    <t>VIZ V.Č. d.1.1.b-01 protiradonové opatření : 5</t>
  </si>
  <si>
    <t>721176223R00</t>
  </si>
  <si>
    <t>Potrubí KG svodné (ležaté) v zemi vnější průměr D 125 mm, tloušťka stěny 3,2 mm, DN 125</t>
  </si>
  <si>
    <t>Potrubí včetně tvarovek. Bez zednických výpomocí.</t>
  </si>
  <si>
    <t>VIZ V.Č. d.1.1.b-01 protiradonové opatření : 9</t>
  </si>
  <si>
    <t>998721101R00</t>
  </si>
  <si>
    <t>Přesun hmot pro vnitřní kanalizaci v objektech výšky do 6 m</t>
  </si>
  <si>
    <t>50 m vodorovně, měřeno od těžiště půdorysné plochy skládky do těžiště půdorysné plochy objektu</t>
  </si>
  <si>
    <t xml:space="preserve">238,239, : </t>
  </si>
  <si>
    <t>Součet: : 0,03693</t>
  </si>
  <si>
    <t>725989101R00</t>
  </si>
  <si>
    <t>Montáž dvířek kovových i plastových</t>
  </si>
  <si>
    <t>viz v.č.. D.1.1.b-02  tabulka RD1+2 : 6+1</t>
  </si>
  <si>
    <t>553476560R</t>
  </si>
  <si>
    <t>Dvířka revizní použití: stavební otvor; funkce: klasické; šířka = 200 mm; výška = 200 mm; materiál: hliník; počet křídel: 1</t>
  </si>
  <si>
    <t>viz v.č.. D.1.1.b-02  tabulka RD2 : 1</t>
  </si>
  <si>
    <t>553476570R</t>
  </si>
  <si>
    <t>Dvířka revizní použití: stavební otvor, šachta, pod obklad; funkce: klasické; šířka = 200 mm; výška = 200 mm; materiál: hliník; počet křídel: 1</t>
  </si>
  <si>
    <t>viz v.č.. D.1.1.b-02  tabulka RD1 : 6</t>
  </si>
  <si>
    <t>998725101R00</t>
  </si>
  <si>
    <t>Přesun hmot pro zařizovací předměty v objektech výšky do 6 m</t>
  </si>
  <si>
    <t>vodorovně do 50 m</t>
  </si>
  <si>
    <t xml:space="preserve">242,243, : </t>
  </si>
  <si>
    <t>Součet: : 0,00760</t>
  </si>
  <si>
    <t>762336110R00</t>
  </si>
  <si>
    <t>Vázané konstrukce krovů montáž   střešních prvků délky do 1 m, průřezové plochy do 120 cm2</t>
  </si>
  <si>
    <t>800-762</t>
  </si>
  <si>
    <t>viz v.č. D.1.1.b-06 výpis dřevěných a deskových prvků ozn.DF1-4 : 14,6+8,54+5,1+1,015</t>
  </si>
  <si>
    <t>ozn. DL1 : 12,3</t>
  </si>
  <si>
    <t>762341220R00</t>
  </si>
  <si>
    <t xml:space="preserve">Montáž bednění z velkoplošných desek na bázi dřeva včetně vyřezání otvorů,  </t>
  </si>
  <si>
    <t>skl ST3 : (1,125*0,625)*2</t>
  </si>
  <si>
    <t>skl ST 4 : (13,75*0,625)*2</t>
  </si>
  <si>
    <t>skl ST2- stříška detail D.1 : (2,625+1+0,5)*0,3*1,08</t>
  </si>
  <si>
    <t>762395000R00</t>
  </si>
  <si>
    <t>Spojovací a ochranné prostředky svory, prkna, hřebíky, pásová ocel, vruty, impregnace</t>
  </si>
  <si>
    <t>viz v.č. D.1.1.b-06 výpis dřevěných a deskových prvků ozn.DF1-4 : 0,082+0,048+0,029+0,006</t>
  </si>
  <si>
    <t>viz v.č. D.1.1.b-06 výpis dřevěných a deskových prvků ozn.DP4 : 0,15*15*0,015</t>
  </si>
  <si>
    <t>viz v.č. D.1.1.b-06 výpis dřevěných a deskových prvků ozn.DP3+5+DD1-3 : (0,625*1,115+0,18*15+0,625*1,72*2+0,625*1,7*6+0,625*1,015)*0,0125</t>
  </si>
  <si>
    <t>viz v.č. D.1.1.b-06 výpis dřevěných a deskových prvků ozn.DL1 : 0,018</t>
  </si>
  <si>
    <t>762441112R00</t>
  </si>
  <si>
    <t>Obložení atiky montáž z dřevoštěpkových desek, 1 vrstva, šroubováním</t>
  </si>
  <si>
    <t>762595000R00</t>
  </si>
  <si>
    <t>Spojovací a ochranné prostředky hřebíky, vruty, impregnace</t>
  </si>
  <si>
    <t>viz detail S1/2 koruna atiky : (14+17,55)*2*0,6*0,021</t>
  </si>
  <si>
    <t>762911121R00</t>
  </si>
  <si>
    <t xml:space="preserve">Impregnace řeziva tlakovakuová, ochrana proti dřevokazným houbám, plísním a dřevokaznému hmyzu </t>
  </si>
  <si>
    <t>59533220R</t>
  </si>
  <si>
    <t>deska fasádní cementovláknitá, vyztužená skelnými vlákny; tl. 15,0 mm; pevnost v ohybu od 3,5 MPa; pevnost v tlaku od 6,0 MPa</t>
  </si>
  <si>
    <t>viz v.č. D.1.1.b-06 výpis dřevěných a deskových prvků ozn.DP4 : 0,15*15*1,1</t>
  </si>
  <si>
    <t>59533230R</t>
  </si>
  <si>
    <t>deska konstrukční z lehčeného betonu, výztuha sklovláknitou tkaninou; tl = 12,5 mm</t>
  </si>
  <si>
    <t>viz v.č. D.1.1.b-06 výpis dřevěných a deskových prvků ozn.DP3+5+DD1-3 : (0,625*1,115+0,18*15+0,625*1,72*2+0,625*1,7*6+0,625*1,015)*1,1</t>
  </si>
  <si>
    <t>60511151R</t>
  </si>
  <si>
    <t>Fošna dřevina: jehličnatá; opracování: prizmované</t>
  </si>
  <si>
    <t>viz v.č. D.1.1.b-06 výpis dřevěných a deskových prvků ozn.DF1-4 : (0,082+0,048+0,029+0,006)*1,1</t>
  </si>
  <si>
    <t>60517107R</t>
  </si>
  <si>
    <t>Lať dřevina: SM; jakost: I; tl = 40 mm; š = 60 mm; povrchová úprava: impregnace</t>
  </si>
  <si>
    <t>viz v.č. D.1.1.b-06 výpis dřevěných a deskových prvků ozn.DL1 : 0,018*1,1</t>
  </si>
  <si>
    <t>606233006R</t>
  </si>
  <si>
    <t>překližka vodovzdorná; BR; jakost S/BB; tl = 21,0 mm; š = 3 000 mm; h = 1 500,0 mm; počet vrstev 15</t>
  </si>
  <si>
    <t>viz detail S1/2 koruna atiky : (14+17,55)*2*0,6*1,08</t>
  </si>
  <si>
    <t>viz v.č. D.1.1.b-06 skl ST3+4 : (1,125*0,625+13,75*0,625)*1,1</t>
  </si>
  <si>
    <t>998762102R00</t>
  </si>
  <si>
    <t>Přesun hmot pro konstrukce tesařské v objektech výšky do 12 m</t>
  </si>
  <si>
    <t xml:space="preserve">247,249,250,251,252,253,254,255, : </t>
  </si>
  <si>
    <t>Součet: : 1,11332</t>
  </si>
  <si>
    <t>764346291R00</t>
  </si>
  <si>
    <t>Ostatní kusové prvky z pozinkovaného plechu montáž ventilačních nástavců výšky 500 až 1 000 mm se stříškou a lemováním na hladké a drážkové krytině</t>
  </si>
  <si>
    <t>800-764</t>
  </si>
  <si>
    <t>včetně spojovacích prostředků.</t>
  </si>
  <si>
    <t>viz specifikace klempířských prvků K2 : 1</t>
  </si>
  <si>
    <t>764817175R00</t>
  </si>
  <si>
    <t xml:space="preserve">Oplechování  zdí (atik), z lakovaného pozinkovaného plechu, rš 750 mm, dodávka a montáž </t>
  </si>
  <si>
    <t>včetně zhotovení rohů, spojů a dilatací</t>
  </si>
  <si>
    <t>viz soecifikace klempířských prvků K1 : 68</t>
  </si>
  <si>
    <t>764918231R00</t>
  </si>
  <si>
    <t xml:space="preserve">Oplechování  okapů na živičné fóliové střeše, z lakovaného pozinkovaného plechu, rš 250 mm, výroba (zhotovení) a montáž </t>
  </si>
  <si>
    <t>včetně zednické výpomoci.</t>
  </si>
  <si>
    <t>viz specifikace klempířských prvků K3+4+5 : 1,125+13,8+3,8</t>
  </si>
  <si>
    <t>764918331R00</t>
  </si>
  <si>
    <t>Lemování na plochých střechách včetně spojů, rohů, lišt a dilatací, z lakovaného pozinkovaného plechu, rš 250 mm, výroba (zhotovení) a montáž</t>
  </si>
  <si>
    <t>viz specifikace klempířských prvků K3+4+7+11 : (1,2*2)+(13,8*2)+4,2+121,4+60,7</t>
  </si>
  <si>
    <t>764918910R00</t>
  </si>
  <si>
    <t>Závětrná lišta  , z lakovaného pozinkovaného plechu, rš 250 mm, výroba (zhotovení) a montáž</t>
  </si>
  <si>
    <t>viz specifikace klempířských prvků K3+4+6 : 2*0,6+2*0,6+8,2</t>
  </si>
  <si>
    <t>764918961R00</t>
  </si>
  <si>
    <t>Ostatní prvky ke střechám připojovací lišta dilatační, z lakovaného pozinkovaného plechu, rš 120 mm, výroba (zhotovení) a montáž</t>
  </si>
  <si>
    <t>viz specifikace klempířských prvků K11 : 73,3</t>
  </si>
  <si>
    <t>764778303R00</t>
  </si>
  <si>
    <t>Oplechování parapetů včetně rohů, z lakovaného hliníkového plechu, rš 330 mm, dodávka a montáž</t>
  </si>
  <si>
    <t>včetně rohů</t>
  </si>
  <si>
    <t>včetně spojovacích prostředků a zednických výpomocí.</t>
  </si>
  <si>
    <t>viz specifikace klempířských prvků K8-10 : 1*3+2,5*3+2</t>
  </si>
  <si>
    <t>24633511R</t>
  </si>
  <si>
    <t>tmel polyuretanový; spárovací, těsnicí; š. spáry 4 až 25 mm; pro interiér i exteriér, pro prům. podlahy; barva bílá, šedá, černá; přilnavost k materiálům beton, ocel, dřevo, cihla, plastické hmoty, sklo, kovy, keramika, zdivo, kámen; tepelná odolnost -30 až 70 °C; přetíratelný</t>
  </si>
  <si>
    <t>Odkaz na mn. položky pořadí 262 : 73,30000*0,005</t>
  </si>
  <si>
    <t>24697110R</t>
  </si>
  <si>
    <t>hmota nátěrová víceúčelová opravná; pro exteriér; bal. 750 ml</t>
  </si>
  <si>
    <t>Odkaz na mn. položky pořadí 259 : 18,75000*0,0002</t>
  </si>
  <si>
    <t>Odkaz na mn. položky pořadí 260 : 216,30000*0,0002</t>
  </si>
  <si>
    <t>Odkaz na mn. položky pořadí 261 : 10,60000*0,0002</t>
  </si>
  <si>
    <t>Odkaz na mn. položky pořadí 262 : 73,30000*0,0002</t>
  </si>
  <si>
    <t>31173340R</t>
  </si>
  <si>
    <t>hmoždinka natloukací; použití: pro upevnění podlahových stropních a stěnových připojovacích profilů; mat. plast; rozměr 6x35 mm</t>
  </si>
  <si>
    <t>100 ks</t>
  </si>
  <si>
    <t>Odkaz na mn. položky pořadí 259 : 18,72508*0,063</t>
  </si>
  <si>
    <t>Odkaz na mn. položky pořadí 260 : 216,30000*0,063</t>
  </si>
  <si>
    <t>Odkaz na mn. položky pořadí 261 : 10,60000*0,063</t>
  </si>
  <si>
    <t>Odkaz na mn. položky pořadí 262 : 73,30000*0,063</t>
  </si>
  <si>
    <t>42972097R</t>
  </si>
  <si>
    <t>hlavice samotahová; mater. pozink.plech bez povrch.úpravy; vnitřní pr. d = 160 mm; vnější pr. D = 315 mm; výška V = 272 mm</t>
  </si>
  <si>
    <t>55326205R</t>
  </si>
  <si>
    <t>Výrobek plochý ocelový s povlakem - plech; hladký; tl = 0,60 mm; povrchová úprava: poplastovaný tl. 1,2 mm</t>
  </si>
  <si>
    <t>viz specifikace klempířských výrobků K3 : 0,75*1,1</t>
  </si>
  <si>
    <t>K4 : 5,15*1,1</t>
  </si>
  <si>
    <t>K5 : 0,2*3,8*1,1</t>
  </si>
  <si>
    <t>K6 : 0,25*8,2*1,1</t>
  </si>
  <si>
    <t>K7 : (0,1*4,2+0,1*4,2)*1,1</t>
  </si>
  <si>
    <t>K11 : 24,1*1,1</t>
  </si>
  <si>
    <t>998764101R00</t>
  </si>
  <si>
    <t>Přesun hmot pro konstrukce klempířské v objektech výšky do 6 m</t>
  </si>
  <si>
    <t xml:space="preserve">257,258,259,260,261,263,264,265,266,267,268, : </t>
  </si>
  <si>
    <t>Součet: : 1,20205</t>
  </si>
  <si>
    <t>766601213RT2</t>
  </si>
  <si>
    <t xml:space="preserve">Těsnění připojovací spáry spára ostění, interiér - fólie parotěsná šířky 100 mm samolepicí, výplň PU pěnou, exteriér - fólie paropropustná šířky 100 mm samolepicí,  </t>
  </si>
  <si>
    <t>800-766</t>
  </si>
  <si>
    <t>Dodávka a aplikace parotěsné a paropropustné okenní fólie.</t>
  </si>
  <si>
    <t>viz specifikace stavebních výplní - exteriér 01-06 : (1,825+2,77)*2+(2,2+2,77)*2+(1+1,25)*2*3+(2,5+1,25)*2*2+(1,125+2,77)*2+(5+2,77)*2*2</t>
  </si>
  <si>
    <t>07+08 : (2,5+2,77)*2+(2+1,25)*2</t>
  </si>
  <si>
    <t>766711097R00</t>
  </si>
  <si>
    <t>Podkladní tepelně izolační profil pod rám balkonových dveří, zasklených stěn, nebo pod zárubně, výška do 200 mm</t>
  </si>
  <si>
    <t>Montáž zasklených stěn včetně dodávky a montáže PU pěny a spojovacích prostředků.</t>
  </si>
  <si>
    <t>viz specifikace stavebních výplní - exteriér 01+02+05+06+07 : 1,825+2+1,125+5*2+2,5</t>
  </si>
  <si>
    <t>766661413R00</t>
  </si>
  <si>
    <t>Montáž dveřních křídel kompletizovaných otevíravých , protipožárních bez kukátka, do ocelové nebo fošnové zárubně, jednokřídlových, šířky do 800 mm</t>
  </si>
  <si>
    <t>Dveře s protipožární odolností do 30 minut.</t>
  </si>
  <si>
    <t>766666112R00</t>
  </si>
  <si>
    <t xml:space="preserve">Montáž dveřních křídel kompletizovaných posuvných,  , do předem osazeného stavebního pouzdra, jednokřídlových,  </t>
  </si>
  <si>
    <t>Bez osazení madla a zámku.</t>
  </si>
  <si>
    <t>viz specifikace stavebních výplní - interiér D14-15 : 1+1</t>
  </si>
  <si>
    <t>766666114R00</t>
  </si>
  <si>
    <t xml:space="preserve">Montáž dveřních křídel kompletizovaných posuvných,  , do předem osazeného stavebního pouzdra, dvoukřídlových,  </t>
  </si>
  <si>
    <t>766669116R00</t>
  </si>
  <si>
    <t>Montáž dveřních křídel kompletizovaných dokování  samozavírače na dřevěnou zárubeň</t>
  </si>
  <si>
    <t>766664911R00</t>
  </si>
  <si>
    <t>Oprava dveřních křídel doplňkové práce pro opravu dveřních křídel  vyřezání otvoru v dveřních křídlech pro zasklení nebo větrání, kompletizovaných</t>
  </si>
  <si>
    <t>viz specifikace stavebních výplní interiér D3+4+6+7+8+14 : 1+1+1+1+1+1</t>
  </si>
  <si>
    <t>766670011R00</t>
  </si>
  <si>
    <t>Montáž obložkové zárubně a dveřního křídla jednokřídlového</t>
  </si>
  <si>
    <t>viz specifikace stavebních výplní interiér D1-3 : 1+1+1</t>
  </si>
  <si>
    <t>D4+6 : 1+1</t>
  </si>
  <si>
    <t>D7-9 : 1+1+1</t>
  </si>
  <si>
    <t>D10-12 : 1+1+1</t>
  </si>
  <si>
    <t>D13 : 1</t>
  </si>
  <si>
    <t>766670021R00</t>
  </si>
  <si>
    <t xml:space="preserve">Doplňky ke dveřním křídlům - montáž </t>
  </si>
  <si>
    <t>viz specifikace stavebních výplní interiér D1-16 : 15+2</t>
  </si>
  <si>
    <t>766-01</t>
  </si>
  <si>
    <t>Mtz+d barevný průhledný polep jednobarevný</t>
  </si>
  <si>
    <t xml:space="preserve">m2    </t>
  </si>
  <si>
    <t>viz specifikace stavebních výplní intarier D2+4+9-12 : 1*1*6</t>
  </si>
  <si>
    <t>549-06</t>
  </si>
  <si>
    <t>Protipožární kování klika- klika  nerez povrch úprava lesk</t>
  </si>
  <si>
    <t>54914582R</t>
  </si>
  <si>
    <t>kování stavební - prvek: dveřní kování se zajištěním; provedení Cr; pro dveře WC, koupelen</t>
  </si>
  <si>
    <t>viz specifikace stavebních výplní interiér D3+7 : 1+1</t>
  </si>
  <si>
    <t>54914591R</t>
  </si>
  <si>
    <t>kování stavební - prvek: kliky se štíty pro klíč; provedení Cr; pro dveře</t>
  </si>
  <si>
    <t>viz specifikace stavebních výplní interiér D2+4+8-11 : 1+1+1+1+1+1</t>
  </si>
  <si>
    <t>54914594R</t>
  </si>
  <si>
    <t>kování stavební - prvek: kliky se štíty pro cylindrickou vložku; provedení Cr; pro dveře</t>
  </si>
  <si>
    <t>viz specifikace stavebních výplní interiér D1+6+12+13 : 1+1+1+1</t>
  </si>
  <si>
    <t>549-15</t>
  </si>
  <si>
    <t>Úchyt mušle obdelníková /mušle materiál nerez, povrchová úprava lesk</t>
  </si>
  <si>
    <t>viz specifikace stavebních výplní interiér D16 : 2+2</t>
  </si>
  <si>
    <t>549-16</t>
  </si>
  <si>
    <t>Set mušle obdelníková /mušle materiál nerez, povrchová úprava lesk, cylindrická bezpečnostní vložk</t>
  </si>
  <si>
    <t>viz specifikace stavebních výplní interiér D14+15 : 1+1</t>
  </si>
  <si>
    <t>54917035R</t>
  </si>
  <si>
    <t>zavírač dveří hydraulický hmotnost dveří 20 až 38 kg; š. dveří 800 mm; stříbrný</t>
  </si>
  <si>
    <t>611-07</t>
  </si>
  <si>
    <t>Dveře vnitřní dřevěné dvoukřídlové plné CPL bílá 2x1300/2540mm posuvné</t>
  </si>
  <si>
    <t>611-10</t>
  </si>
  <si>
    <t>Příplatek za kování a krycí prvky pro posuvné dveře</t>
  </si>
  <si>
    <t>611-11</t>
  </si>
  <si>
    <t>Příplatek za bezfalcové provedení otevírání</t>
  </si>
  <si>
    <t>viz specifikace stavebních výplní interiér D1-13 : 13</t>
  </si>
  <si>
    <t>611-12</t>
  </si>
  <si>
    <t>Příplatek za otevírání - reverzní provední</t>
  </si>
  <si>
    <t>viz specifikace stavebních výplní interiér D1+4+6+12+13 : 1+1+1+1+1</t>
  </si>
  <si>
    <t>611601202R</t>
  </si>
  <si>
    <t>Dveře vnitřní jednostranně otevíravé; funkce: klasické; šířka = 700 mm; výška = 1 970 mm; počet křídel: 1; materiál rámu křídla: MDF; materiál výplně: voština; materiál pláště: MDF; povrchová úprava: CPL; struktura povrchu: oboustranně hladká; míra zasklení: plné křídlo; barva: dekor dle vzorníku</t>
  </si>
  <si>
    <t>viz specifikace stavebních výplní interiér D7+8 : 1+1</t>
  </si>
  <si>
    <t>611601203R</t>
  </si>
  <si>
    <t>Dveře vnitřní jednostranně otevíravé; funkce: klasické; šířka = 800 mm; výška = 1 970 mm; počet křídel: 1; materiál rámu křídla: MDF; materiál výplně: voština; materiál pláště: MDF; povrchová úprava: CPL; struktura povrchu: oboustranně hladká; míra zasklení: plné křídlo; barva: dekor dle vzorníku</t>
  </si>
  <si>
    <t>viz specifikace stavebních výplní interiér D1+3+6+13+15 : 1+1+1+1+1</t>
  </si>
  <si>
    <t>611601204R</t>
  </si>
  <si>
    <t>Dveře vnitřní jednostranně otevíravé; funkce: klasické; šířka = 900 mm; výška = 1 970 mm; počet křídel: 1; materiál rámu křídla: MDF; materiál výplně: voština; materiál pláště: MDF; povrchová úprava: CPL; struktura povrchu: oboustranně hladká; míra zasklení: plné křídlo; barva: dekor dle vzorníku</t>
  </si>
  <si>
    <t>611-61</t>
  </si>
  <si>
    <t>Dveře interiérové plné 800/1970mm CPL laminát kruhové prosklení bezpečnostním sklem, barva bílá</t>
  </si>
  <si>
    <t>viz specifikace stavebních výplní interiér D10-12 : 1+1+1</t>
  </si>
  <si>
    <t>611-62</t>
  </si>
  <si>
    <t>Dveře interiérové plné 900/1970mm CPL laminát kruhové prosklení bezpečnostním sklem, barva bílá</t>
  </si>
  <si>
    <t>viz specifikace stavebních výplní interiér D2+4+9 : 1+1+1</t>
  </si>
  <si>
    <t>61165701R</t>
  </si>
  <si>
    <t>Dveře vnitřní jednostranně otevíravé; funkce: protipožární; šířka = 800 mm; výška = 1 970 mm; počet křídel: 1; materiál rámu křídla: masiv; materiál výplně: plná DTD; materiál pláště: HDF; povrchová úprava: CPL; struktura povrchu: oboustranně hladká; míra zasklení: plné křídlo; požární odolnost: E, I; 30; barva: dekor dle vzorníku</t>
  </si>
  <si>
    <t>611-82</t>
  </si>
  <si>
    <t>Zárubeň obložková CPL LAMINÁT 1-křídlá 700 x 1970 mm provedení bezfalcové</t>
  </si>
  <si>
    <t>viz specifikace stavebních výplní interiér D1+3+6+10+11+12+13 : 1+1+1+1+1+1+1</t>
  </si>
  <si>
    <t>611-84</t>
  </si>
  <si>
    <t>Zárubeň obložková CPL LAMINÁT 1-křídlá 900 x 1970 mm provedení bezfalcové</t>
  </si>
  <si>
    <t>998766101R00</t>
  </si>
  <si>
    <t>Přesun hmot pro konstrukce truhlářské v objektech výšky do 6 m</t>
  </si>
  <si>
    <t xml:space="preserve">271,277,281,282,283,286,287,291,292,293,294,295,296,297,298,299, : </t>
  </si>
  <si>
    <t>Součet: : 0,82595</t>
  </si>
  <si>
    <t>767583713R00</t>
  </si>
  <si>
    <t>Montáž podhledů lamelových a kazetových Montáž podhledů lamelových Montáž doplňků podhledů lamelových úprava pro kruhová svítidla</t>
  </si>
  <si>
    <t>800-767</t>
  </si>
  <si>
    <t>1np m.č.110+111 : 2+1</t>
  </si>
  <si>
    <t>767586101RT1</t>
  </si>
  <si>
    <t xml:space="preserve">Montáž podhledů lamelových a kazetových Podhledy nosný rošt pro podhledy  rošt pro rovnou, částečně zapuštěnou a poloskrytou hranu desek, v modulu 600 x 600 mm,  </t>
  </si>
  <si>
    <t>Dodávka a montáž hlavního profilu, příčných profilů, obvodového profilu a zavěšovacího prvku.</t>
  </si>
  <si>
    <t>viz v.č. D.1.1.b-05 Poznámky</t>
  </si>
  <si>
    <t>viz v.č.D.1.1.b-05 1np m.č.101-112 : 10,7+7,28+3,98+12,31+4,7+20,33+99,22+17,12+6,45+3,07+2+14,26</t>
  </si>
  <si>
    <t>767586201RT4</t>
  </si>
  <si>
    <t>Montáž podhledů lamelových a kazetových Podhledy podhled minerální, s rovnou hranou</t>
  </si>
  <si>
    <t>viz v.č.D.1.1.b-05 1np m.č.101-106+108-112 : 10,7+7,28+3,98+12,31+4,7+20,33+17,12+6,45+3,07+2+14,26</t>
  </si>
  <si>
    <t>767586204RV1</t>
  </si>
  <si>
    <t>Montáž podhledů lamelových a kazetových Podhledy podhled minerální, s polozapuštěnou hranou</t>
  </si>
  <si>
    <t>Dodávka a montáž kazet.</t>
  </si>
  <si>
    <t>viz v.č.D.1.1.b-05 1np m.č.107 : 99,22</t>
  </si>
  <si>
    <t>767590110R00</t>
  </si>
  <si>
    <t>Montáž podlahových konstrukcí podlahových roštů svařováním</t>
  </si>
  <si>
    <t>viz specifikace zámečnických prvků Z7 : (18,6*2)*2</t>
  </si>
  <si>
    <t>767634152R00</t>
  </si>
  <si>
    <t>Montáž oken pro beztmelé zasklení se zasklením, s paždíkem</t>
  </si>
  <si>
    <t>viz specifikace stavebních výplní - exteriér 01-08 : 1,825*2,51+2*2,51+(1*1,25)*3+(2,5*1,25)*2+1,125*2,51+(5*2,51)*2+2,5*2,51+2*1,25</t>
  </si>
  <si>
    <t>767811100R00</t>
  </si>
  <si>
    <t>Montáž větracích mřížek bez rozlišení</t>
  </si>
  <si>
    <t>767833100R00</t>
  </si>
  <si>
    <t>Montáž žebříků do zdiva , s bočnicemi z trubek nebo z tenkostěnných profilů</t>
  </si>
  <si>
    <t>viz specifikace zámečnických prvků Z4 : 4,63+1,1</t>
  </si>
  <si>
    <t>767834102R00</t>
  </si>
  <si>
    <t>Montáž žebříků montáž ochranného koše   svařováním</t>
  </si>
  <si>
    <t>viz specifikace zámečnických prvků Z4 : 3</t>
  </si>
  <si>
    <t>767842230R00</t>
  </si>
  <si>
    <t>Ochranný systém proti pádu osob nerezový kotvicí bod, délky 300 mm, osazený do betonové střechy minimální tloušťky 125 mm</t>
  </si>
  <si>
    <t>viz č.v. D.1.1.b-06 : 2</t>
  </si>
  <si>
    <t>767849118R00</t>
  </si>
  <si>
    <t xml:space="preserve">Ochranný systém proti pádu osob nerezové lano, průměr 8 mm,  </t>
  </si>
  <si>
    <t>viz č.v. D.1.1.b-06 : 33</t>
  </si>
  <si>
    <t>767849122R00</t>
  </si>
  <si>
    <t xml:space="preserve">Ochranný systém proti pádu osob napínací nerezová koncovka k lanu, průměr 8 mm,  </t>
  </si>
  <si>
    <t>viz č.v. D.1.1.b-06 : 1</t>
  </si>
  <si>
    <t>767849124R00</t>
  </si>
  <si>
    <t xml:space="preserve">Ochranný systém proti pádu osob pevná nerezová koncovka k lanu pr. 8 mm, délky 140 mm,  </t>
  </si>
  <si>
    <t>767849131R00</t>
  </si>
  <si>
    <t xml:space="preserve">Ochranný systém proti pádu osob štítek k označení jednotlivých úseků kotevního vedení,  ,  </t>
  </si>
  <si>
    <t>767849141R00</t>
  </si>
  <si>
    <t xml:space="preserve">Ochranný systém proti pádu osob montážní lano o průměru14 mm, délky 15 m,  </t>
  </si>
  <si>
    <t>viz v.č.D.1.1.b-06 : 1</t>
  </si>
  <si>
    <t>767951112R00</t>
  </si>
  <si>
    <t>Pozinkování ocelových výrobků objem zakázky od 10 do 50 kg</t>
  </si>
  <si>
    <t>viz specifikace zámečnických prvků Z7 : (3,6*6+2,42*6+3,14*3,5)*2</t>
  </si>
  <si>
    <t>767-01</t>
  </si>
  <si>
    <t>Mtz+d venkovní ovládaná předokenní žaluzie vč. podomítkového purenitového boxu a ostění puretin, vč.přesunu hmot</t>
  </si>
  <si>
    <t>viz specifikace zámečnických prvků</t>
  </si>
  <si>
    <t>viz specifikace zámečnických prvků Z5-7 - kus (2+1+1) : 1</t>
  </si>
  <si>
    <t>767-02</t>
  </si>
  <si>
    <t>Mtz+d pohledová lehká zákrytová stěna s dveřmi jednokřídlové 3x z hliníkové konstrukce 2475/2050mm, vč. přesunu hmot</t>
  </si>
  <si>
    <t>viz specifikace zámečnických prvků Z1 : 1</t>
  </si>
  <si>
    <t>767-03</t>
  </si>
  <si>
    <t>Mtz+d pohledová lehká zákrytová stěna s dveřmi jednokřídlé 1x z ocelových profilů 2475/1500mm, vč. přesunu hmot a povrchové úpravy</t>
  </si>
  <si>
    <t>viz specifikace zámečnických prvků Z2 : 1</t>
  </si>
  <si>
    <t>767-04</t>
  </si>
  <si>
    <t>Mtz+d zákryt otopného tělesa 740/2050mm ocelová konstrukce vč. povrchové úpravy a přesunu hmot</t>
  </si>
  <si>
    <t>viz specifikace zámečnických prvků Z3 : 1</t>
  </si>
  <si>
    <t>767-84</t>
  </si>
  <si>
    <t>Nerezový kotvicí bod, délky 700 mm, osazený do betonové střechy minimální tloušťky 80 mm na chemické, kotvicí bod ve specifikaci</t>
  </si>
  <si>
    <t>viz č.v. D.1.1.b-06 : 11</t>
  </si>
  <si>
    <t>78662-2211.RT1</t>
  </si>
  <si>
    <t>Montáž žaluzie horizontální vnitřní AL lamely, dodávka žaluzie ve specifikaci</t>
  </si>
  <si>
    <t>viz specifikace stavebních výplní - exteriér 02+03+04+06 : 1,96*2,75+(0,96*1,21)*3+(2,46*1,21)*2+(1,27*2,51)*2</t>
  </si>
  <si>
    <t>767990010RAC</t>
  </si>
  <si>
    <t>Ostatní atypické kovové prvky 10 - 50 kg/kus</t>
  </si>
  <si>
    <t>AP-PSV</t>
  </si>
  <si>
    <t>Agregovaná položka</t>
  </si>
  <si>
    <t>POL2_</t>
  </si>
  <si>
    <t>553140094R</t>
  </si>
  <si>
    <t>kotvicí bod pro konstrukce z nově zřizovaných betonových dutinových panelů; použití jako bod koncový, mezilehlý, zlomový, rohový; l = 700 mm; nerezová ocel 1.4301; zatížitelný ve svislém směru, ve vodorovném směru; kotvení pomocí kotev pro dutinové panely</t>
  </si>
  <si>
    <t>55346839R</t>
  </si>
  <si>
    <t>žaluzie vnitřní hliník; ovládání řetízkem</t>
  </si>
  <si>
    <t>553-47</t>
  </si>
  <si>
    <t>Rošt podlahový lisovaný; š = 600 mm; l = 650 mm; nosný prut 40/3; povrch žárové zinková, protiskluzový</t>
  </si>
  <si>
    <t>viz specifikace zámečnických prvků Z7 : 2*2</t>
  </si>
  <si>
    <t>553-55</t>
  </si>
  <si>
    <t>Údržbový a požární žebřík</t>
  </si>
  <si>
    <t>viz specifikace zámečnických výrobků</t>
  </si>
  <si>
    <t>viz specifikace zámečnických prvků Z4 : 1</t>
  </si>
  <si>
    <t>553-70</t>
  </si>
  <si>
    <t>Vstupní dvoukřídlé dveře prosklené hliníkové 1635/2390mm</t>
  </si>
  <si>
    <t>viz specifikace stavebních výplní - exteriér 01 : 1</t>
  </si>
  <si>
    <t>553-71</t>
  </si>
  <si>
    <t>Francouzské dvoukřídlé okno 1960/2750mm hliníkové</t>
  </si>
  <si>
    <t>viz specifikace stavebních výplní - exteriér 02 : 1</t>
  </si>
  <si>
    <t>553-72</t>
  </si>
  <si>
    <t>Okno jednokřídlové 960/1210mm hliníkové</t>
  </si>
  <si>
    <t>viz specifikace stavebních výplní - exteriér 03 : 3</t>
  </si>
  <si>
    <t>553-73</t>
  </si>
  <si>
    <t>Okno se skrytým křídlem 2460x1210mm hliníkové</t>
  </si>
  <si>
    <t>viz specifikace stavebních výplní - exteriér 04 : 2</t>
  </si>
  <si>
    <t>553-74</t>
  </si>
  <si>
    <t>Vstupní jednokřídlové dveře plné 1085x2750mm hliníkové</t>
  </si>
  <si>
    <t>viz specifikace stavebních výplní - exteriér 05 : 1</t>
  </si>
  <si>
    <t>553-75</t>
  </si>
  <si>
    <t>Velkoformátové bezrámové okno s posuvnými terasovými dveřmi 4960x2750mm hliníkové</t>
  </si>
  <si>
    <t>viz specifikace stavebních výplní - exteriér 06 : 2</t>
  </si>
  <si>
    <t>553-76</t>
  </si>
  <si>
    <t>Francouzské dvoukřídlové okno 2460x2750mm hliníkové</t>
  </si>
  <si>
    <t>viz specifikace stavebních výplní - exteriér 07 : 1</t>
  </si>
  <si>
    <t>553-77</t>
  </si>
  <si>
    <t>Okno se skrytým křídlem 1960x1210mm hliníkové</t>
  </si>
  <si>
    <t>viz specifikace stavebních výplní - exteriér 08 : 1</t>
  </si>
  <si>
    <t>553-95</t>
  </si>
  <si>
    <t>Větrací mřížka hliník přírodní, elox 2- 425x125mm</t>
  </si>
  <si>
    <t>998767101R00</t>
  </si>
  <si>
    <t>Přesun hmot pro kovové stavební doplňk. konstrukce v objektech výšky do 6 m</t>
  </si>
  <si>
    <t xml:space="preserve">302,303,304,305,306,308,309,310,311,312,313,314,315,324,325,326,327,328,329,330,331,332,333,334,335, : </t>
  </si>
  <si>
    <t>Součet: : 3,98618</t>
  </si>
  <si>
    <t>771475014R00</t>
  </si>
  <si>
    <t>Montáž soklíků z dlaždic keramických výšky 100 mm, soklíků vodorovných, kladených do flexibilního tmele</t>
  </si>
  <si>
    <t>800-771</t>
  </si>
  <si>
    <t>1np m.č. 112 : (3,1+4,6)*2</t>
  </si>
  <si>
    <t>odpočet otvor : -(1,125+0,8)</t>
  </si>
  <si>
    <t>přípočet ostění : 0,2*2</t>
  </si>
  <si>
    <t>771479001R00</t>
  </si>
  <si>
    <t>Řezání dlaždic pro soklíky</t>
  </si>
  <si>
    <t>771575107R00</t>
  </si>
  <si>
    <t>Montáž podlah z dlaždic keramických 200 x 200 mm, režných nebo glazovaných, hladkých, kladených do flexibilního tmele</t>
  </si>
  <si>
    <t>1np skl P1/3c m.č. 108 + prahové plochy : 17,12</t>
  </si>
  <si>
    <t>m.č.110 : 3,07+0,7*0,1</t>
  </si>
  <si>
    <t>m.č.111 : 2+0,8*0,15</t>
  </si>
  <si>
    <t>771575109R00</t>
  </si>
  <si>
    <t>Montáž podlah z dlaždic keramických 300 x 300 mm, režných nebo glazovaných, hladkých, kladených do flexibilního tmele</t>
  </si>
  <si>
    <t>1np skl  P1/3 d m.č.112 : 14,26</t>
  </si>
  <si>
    <t>771577114R00</t>
  </si>
  <si>
    <t>Hrany schodů, dilatační, koutové, ukončovací a přechodové profily profily přechodové eloxovaný hliník, dekorativní spojení dvou podlah různé výšky, lepením (samolepící profil), výška profilu 8 mm, šířka profilu 35 mm</t>
  </si>
  <si>
    <t>1np m.č.112/106 : 0,8</t>
  </si>
  <si>
    <t>m.č.106/111 : 0,8</t>
  </si>
  <si>
    <t>m.č.110 : 0,7</t>
  </si>
  <si>
    <t>m.č.108/107 : 0,9*2</t>
  </si>
  <si>
    <t>m.č.106/108 : 0,8</t>
  </si>
  <si>
    <t>771578011R00</t>
  </si>
  <si>
    <t>Zvláštní úpravy spár spára podlaha-stěna silikonem</t>
  </si>
  <si>
    <t>vč. dodávky a montáže silikonu.</t>
  </si>
  <si>
    <t>skl P1/3 m.č.108 : (2,425+6,5)*2+0,6+2,2</t>
  </si>
  <si>
    <t>771579791R00</t>
  </si>
  <si>
    <t>Příplatky k položkám montáže podlah keramických příplatek za plochu podlah keramických do 5 m2 jednotlivě</t>
  </si>
  <si>
    <t>1np m.č.110 : 3,07</t>
  </si>
  <si>
    <t>597-64</t>
  </si>
  <si>
    <t>Keramická dlažba 200x200mm</t>
  </si>
  <si>
    <t>viz v.č. D1.1.b-02 - Vysvětlivky - c</t>
  </si>
  <si>
    <t>Odkaz na mn. položky pořadí 340 : 22,38000*1,07</t>
  </si>
  <si>
    <t xml:space="preserve">  1np m.č. 112 : (3,1+4,6)*2</t>
  </si>
  <si>
    <t xml:space="preserve">  odpočet otvor : -(1,125+0,8)</t>
  </si>
  <si>
    <t xml:space="preserve">  přípočet ostění : 0,2*2</t>
  </si>
  <si>
    <t>1np m.č.112 soklík : 13,88*0,1*1,1</t>
  </si>
  <si>
    <t>597-65</t>
  </si>
  <si>
    <t>Keramická dlažba 300x300mm</t>
  </si>
  <si>
    <t>viz v.č. D1.1.b-02 - Vysvětlivky - d</t>
  </si>
  <si>
    <t>1np skl  P1/3 d m.č.112 : 14,26*1,07</t>
  </si>
  <si>
    <t>1np m.č.112 soklík : 13,88*0,1*1,07</t>
  </si>
  <si>
    <t>998771101R00</t>
  </si>
  <si>
    <t>Přesun hmot pro podlahy z dlaždic v objektech výšky do 6 m</t>
  </si>
  <si>
    <t xml:space="preserve">338,340,341,342,343,345,346, : </t>
  </si>
  <si>
    <t>Součet: : 0,99926</t>
  </si>
  <si>
    <t>776101101R00</t>
  </si>
  <si>
    <t>Přípravné práce vysávání povlakových podlah průmyslovým vysavačem</t>
  </si>
  <si>
    <t>800-775</t>
  </si>
  <si>
    <t>položky neobsahují žádný materiál</t>
  </si>
  <si>
    <t>776421300R00</t>
  </si>
  <si>
    <t>Lepení soklíků PVC a napojení krytiny na stěnu ukončení krytiny u stěny fabionem do v. 100 mm</t>
  </si>
  <si>
    <t>včetně vytažení a nalepení povlakové krytiny na stěnu.</t>
  </si>
  <si>
    <t>skl P1/2 m.č.102 : (1,5+4,85)*2</t>
  </si>
  <si>
    <t>odpočet otvor : -(0,8*2+0,9+0,975)</t>
  </si>
  <si>
    <t>m.č.103 : (1,475+2,7)*2</t>
  </si>
  <si>
    <t>odpočet otvor : -(0,8+0,9)</t>
  </si>
  <si>
    <t>odpočet otvor : -(0,9+0,975+0,95)</t>
  </si>
  <si>
    <t>m.č.105 : (2,475+1,9)*2</t>
  </si>
  <si>
    <t>odpočet otvor : -0,8</t>
  </si>
  <si>
    <t>m.č.106 : (3,1+5,175)*2+2,675*2</t>
  </si>
  <si>
    <t>odpočet otvor : -(0,9+0,8*2+0,7+1+0,8)</t>
  </si>
  <si>
    <t>m.č.107 : (5,675+8,85)*2*2</t>
  </si>
  <si>
    <t>odpočet otvor : -(2,15+0,95+0,9+2,5*2+5*2+0,9+1+0,9)</t>
  </si>
  <si>
    <t>přípočet ostění : (0,2*2)*3</t>
  </si>
  <si>
    <t>m.č.109 : (2,675+2,45)*2</t>
  </si>
  <si>
    <t>odpočet otvor : -0,9</t>
  </si>
  <si>
    <t>776521100RT1</t>
  </si>
  <si>
    <t xml:space="preserve">Lepení povlakových podlah z plastů  Lepení povlakových podlah z plastů - pásy z PVC, montáž,  </t>
  </si>
  <si>
    <t>776971613R00</t>
  </si>
  <si>
    <t>Čisticí zóny a rohože textilní rohož, ze 100%polypropylenu, podklad PVC, tloušťky 13,5 mm</t>
  </si>
  <si>
    <t>1np skl P1/1a m.č.101+ pprahové plochy : 11,57+(2+1,8)*0,2</t>
  </si>
  <si>
    <t>776973411R00</t>
  </si>
  <si>
    <t>Čisticí zóny a rohože plastová rohož, z PVC odolného UV záření s antistatickou PA textilní vložkou, tloušťky 11 mm</t>
  </si>
  <si>
    <t>viz Vysvětlivky ČZ1 : 1,72*2,5</t>
  </si>
  <si>
    <t>776976101R00</t>
  </si>
  <si>
    <t xml:space="preserve">Čisticí zóny a rohože rám z profilu L, z hliníku,  </t>
  </si>
  <si>
    <t>viz Vysvětlivky ČZ1 : (1,72+2,5)*2</t>
  </si>
  <si>
    <t>1np skl P1/1a m.č.101 : (2,475+4,675)*2</t>
  </si>
  <si>
    <t>776994111RT1</t>
  </si>
  <si>
    <t>Ostatní práce svařování povlakových podlah  z pásů nebo čtverců</t>
  </si>
  <si>
    <t>Odkaz na mn. položky pořadí 350 : 161,30250</t>
  </si>
  <si>
    <t>283-01</t>
  </si>
  <si>
    <t>Podlahová krytina vinyl</t>
  </si>
  <si>
    <t>viz v.č. D.1.1.b-02  vysvětlivky b</t>
  </si>
  <si>
    <t>Odkaz na mn. položky pořadí 350 : 161,30250*1,03</t>
  </si>
  <si>
    <t xml:space="preserve">  skl P1/2 m.č.102 : (1,5+4,85)*2</t>
  </si>
  <si>
    <t xml:space="preserve">  odpočet otvor : -(0,8*2+0,9+0,975)</t>
  </si>
  <si>
    <t xml:space="preserve">  m.č.103 : (1,475+2,7)*2</t>
  </si>
  <si>
    <t xml:space="preserve">  odpočet otvor : -(0,8+0,9)</t>
  </si>
  <si>
    <t xml:space="preserve">  m.č.104 : (2,675+4,6)*2</t>
  </si>
  <si>
    <t xml:space="preserve">  odpočet otvor : -(0,9+0,975+0,95)</t>
  </si>
  <si>
    <t xml:space="preserve">  m.č.105 : (2,475+1,9)*2</t>
  </si>
  <si>
    <t xml:space="preserve">  odpočet otvor : -0,8</t>
  </si>
  <si>
    <t xml:space="preserve">  m.č.106 : (3,1+5,175)*2+2,675*2</t>
  </si>
  <si>
    <t xml:space="preserve">  odpočet otvor : -(0,9+0,8*2+0,7+1+0,8)</t>
  </si>
  <si>
    <t xml:space="preserve">  m.č.107 : (5,675+8,85)*2*2</t>
  </si>
  <si>
    <t xml:space="preserve">  odpočet otvor : -(2,15+0,95+0,9+2,5*2+5*2+0,9+1+0,9)</t>
  </si>
  <si>
    <t xml:space="preserve">  přípočet ostění : (0,2*2)*3</t>
  </si>
  <si>
    <t xml:space="preserve">  m.č.109 : (2,675+2,45)*2</t>
  </si>
  <si>
    <t xml:space="preserve">  odpočet otvor : -0,9</t>
  </si>
  <si>
    <t>skl P1/2 1np m.č.102-107+109 sokl : 99,3*0,1*1,05</t>
  </si>
  <si>
    <t>283424022R</t>
  </si>
  <si>
    <t>lišta ukončovací, fabion; podlahová; materiál PVC; tl. 2,00 mm; š = 90,0 mm; h = 28,0 mm</t>
  </si>
  <si>
    <t>Odkaz na mn. položky pořadí 349 : 99,30000*1,05</t>
  </si>
  <si>
    <t>998776101R00</t>
  </si>
  <si>
    <t>Přesun hmot pro podlahy povlakové v objektech výšky do 6 m</t>
  </si>
  <si>
    <t xml:space="preserve">349,350,351,352,353,354,355,356, : </t>
  </si>
  <si>
    <t>Součet: : 0,67604</t>
  </si>
  <si>
    <t>777-1</t>
  </si>
  <si>
    <t>Mtz+d litý polyuretan - elastic EPDM celk.tl.35mm (barevné EPDM tl.10mm v požadovaných tvarech, Granulát SBR tl.25mm,doprava, přesun hmot</t>
  </si>
  <si>
    <t>výška pádu 1,5m Probarvenost cca23% červná 2,6m2,žlutá 4,35m2, bílá 10,15m2, růžová 5,7m2.</t>
  </si>
  <si>
    <t>skl ZP3 terasa : 99,41</t>
  </si>
  <si>
    <t>781101210RT1</t>
  </si>
  <si>
    <t>Příprava podkladu pod obklady penetrace podkladu pod obklady</t>
  </si>
  <si>
    <t>včetně dodávky materiálu.</t>
  </si>
  <si>
    <t>Odkaz na mn. položky pořadí 360 : 78,14400</t>
  </si>
  <si>
    <t>781475114R00</t>
  </si>
  <si>
    <t>Montáž obkladů vnitřních z dlaždic keramických kladených do tmele 200 x 200 mm,  , kladených do flexibilního tmele</t>
  </si>
  <si>
    <t>781497131R00</t>
  </si>
  <si>
    <t xml:space="preserve">Lišty k obkladům profil ukončovací nerez odolná proti oděru, uložení do tmele, výška profilu 8 mm,  </t>
  </si>
  <si>
    <t>1np m.č.108 : (2,675+6,5)*2+0,7*2+0,1</t>
  </si>
  <si>
    <t>odpočet otvor : -(0,9*2+0,8)</t>
  </si>
  <si>
    <t>m.č.103 : 0,9+0,6+1,6*2</t>
  </si>
  <si>
    <t>odpočet otvor : -0,7*3</t>
  </si>
  <si>
    <t>781497132R00</t>
  </si>
  <si>
    <t xml:space="preserve">Lišty k obkladům profil rohový nerez ododlná proti oděru, uložení do tmele,  , výška profilu 8 mm,  </t>
  </si>
  <si>
    <t>1np m.č.108 : 2,2*3+1,2*2+3,5*2</t>
  </si>
  <si>
    <t>m.č.111+110 : 1*3</t>
  </si>
  <si>
    <t>597-66</t>
  </si>
  <si>
    <t>Keramický obklad 200x200 mm</t>
  </si>
  <si>
    <t>viz v.č. D.1.1.b-02 výpis stavebních úprav SU 02-07</t>
  </si>
  <si>
    <t>Odkaz na mn. položky pořadí 360 : 78,14400*1,05</t>
  </si>
  <si>
    <t>998781101R00</t>
  </si>
  <si>
    <t>Přesun hmot pro obklady keramické v objektech výšky do 6 m</t>
  </si>
  <si>
    <t xml:space="preserve">359,360,361,362,363, : </t>
  </si>
  <si>
    <t>Součet: : 2,00825</t>
  </si>
  <si>
    <t>783612110R00</t>
  </si>
  <si>
    <t>Nátěry truhlářských výrobků olejové dvojnásobné vodoodpudivé</t>
  </si>
  <si>
    <t>800-783</t>
  </si>
  <si>
    <t>viz detail S1/2 koruna atiky : (14+17,55)*2*0,6*0,06</t>
  </si>
  <si>
    <t>784121101R00</t>
  </si>
  <si>
    <t>Příprava povrchu Penetrace (napouštění) podkladu akrylát, jednonásobná</t>
  </si>
  <si>
    <t>800-784</t>
  </si>
  <si>
    <t>Odkaz na mn. položky pořadí 368 : 62,28000</t>
  </si>
  <si>
    <t>784191101R00</t>
  </si>
  <si>
    <t>Příprava povrchu Penetrace (napouštění) podkladu disperzní, jednonásobná</t>
  </si>
  <si>
    <t>Odkaz na mn. položky pořadí 369 : 434,84300</t>
  </si>
  <si>
    <t>784125412R00</t>
  </si>
  <si>
    <t>Malby z malířských směsí omyvatelných,  , bílé, dvojnásobné</t>
  </si>
  <si>
    <t>m.č. 101 zádveří : (4,675*2+2,475*2)*1,2</t>
  </si>
  <si>
    <t>m.č. 102 chodba : (4,85*2+1,5*2)*1,2</t>
  </si>
  <si>
    <t>m.č. 106 šatna děti : (5,175*2+3,1*2+2,675*2+1,5*2)*1,2</t>
  </si>
  <si>
    <t>784195212R00</t>
  </si>
  <si>
    <t>Malby z malířských směsí otěruvzdorných,  , bělost 82 %, dvojnásobné</t>
  </si>
  <si>
    <t>m.č. 101 zádveří : (4,675*2+2,475*2)*(3-1,2)+2,475*0,95+2,475*0,4</t>
  </si>
  <si>
    <t>odpočet otvorů : -(1,825*2,51)</t>
  </si>
  <si>
    <t>m.č. 102 chodba : (4,85*2+1,5*2)*(3-1,2)</t>
  </si>
  <si>
    <t>m.č. 103 příjem stravy : (2,7*2+1,475*2)*3</t>
  </si>
  <si>
    <t>m.č. 104 výdejna stravy : (4,6*2+2,675*2)*3</t>
  </si>
  <si>
    <t>m.č. 105 šatna pečující : (1,9*2+2,475*2)*3</t>
  </si>
  <si>
    <t>m.č. 106 šatna děti : (5,175*2+3,1*2+2,675*2+1,5*2)*(2,85-1,2)+3,1*0,25</t>
  </si>
  <si>
    <t>m.č. 107 herna : (8,850*2+5,675*4+8,65*2)*3</t>
  </si>
  <si>
    <t>odpočet otvorů : -((5*2+2,5*3)*2,51)</t>
  </si>
  <si>
    <t>m.č. 108 umývárna : (6,5*2+2,675*2+0,65*2)*(3-2,2)</t>
  </si>
  <si>
    <t>m.č. 109 sklad pomůcek : (2,45*2+2,675*5)*2,9</t>
  </si>
  <si>
    <t>m.č. 110 předsíň + WC pečující : (1,575*4+1*2+0,9*2)*(2,8-2,2)</t>
  </si>
  <si>
    <t>m.č. 111 úklid : (2*2+1*2)*(2,8-2,2)</t>
  </si>
  <si>
    <t>m.č. 112 technická místnost : (4,6*2+3,1*2)*2,8</t>
  </si>
  <si>
    <t>JKSO:</t>
  </si>
  <si>
    <t>801.31</t>
  </si>
  <si>
    <t>budovy mateřských škol</t>
  </si>
  <si>
    <t>JKSO</t>
  </si>
  <si>
    <t>1248,24 m3</t>
  </si>
  <si>
    <t>svislá nosná konstrukce zděná z cihel,tvárnic, bloků</t>
  </si>
  <si>
    <t>JKSOChar</t>
  </si>
  <si>
    <t/>
  </si>
  <si>
    <t>JKSOAkce</t>
  </si>
  <si>
    <t>788-1</t>
  </si>
  <si>
    <t>Montáž nábytku a doprava</t>
  </si>
  <si>
    <t>Nábytek VN1-7+K1+ŠS1 : 1</t>
  </si>
  <si>
    <t>01</t>
  </si>
  <si>
    <t>VN 1- vestavná sestava do místnosti  do denní místnosti m.č.107</t>
  </si>
  <si>
    <t>viz legenda materiálů, kování, poznámka</t>
  </si>
  <si>
    <t>02</t>
  </si>
  <si>
    <t>VN 2- vestavná sestava do denní  místnosti m.č.107</t>
  </si>
  <si>
    <t>viz legenda materiálů, kování ,poznámka</t>
  </si>
  <si>
    <t>03</t>
  </si>
  <si>
    <t>VN 6,VN 7 - vestavná sestava do místnosti  do denní místnosti m.č.107</t>
  </si>
  <si>
    <t>04</t>
  </si>
  <si>
    <t>K1 - koupelnová dělící stěna mezi záchodky m.č.107 - 4kusy</t>
  </si>
  <si>
    <t>05</t>
  </si>
  <si>
    <t>ŠS1 - šatní skříňka s úložnými boxy, 10boxů s lavicí m.č.105</t>
  </si>
  <si>
    <t>viz legenda materiálů,poznámky</t>
  </si>
  <si>
    <t>06</t>
  </si>
  <si>
    <t>VN 5 -  kuchyňská linka m.č.103+104</t>
  </si>
  <si>
    <t>viz legenda materiálů, poznámky</t>
  </si>
  <si>
    <t>07</t>
  </si>
  <si>
    <t>VN5 -  kuchyňská linka m.č.103+104 - spotřebiče</t>
  </si>
  <si>
    <t>- vestavná trouba 1ks</t>
  </si>
  <si>
    <t>- varná deska indukční 1ks</t>
  </si>
  <si>
    <t>- nerezová zákrytová deska 1ks</t>
  </si>
  <si>
    <t>08</t>
  </si>
  <si>
    <t>VN 3 - vestavná sestava šatních skříní m.č.106</t>
  </si>
  <si>
    <t>viz legenda materiálů, poznámka</t>
  </si>
  <si>
    <t>09</t>
  </si>
  <si>
    <t>VN 4 - regálový systém do skladu pomůcek m.č.109</t>
  </si>
  <si>
    <t>16</t>
  </si>
  <si>
    <t>Zrcadlo</t>
  </si>
  <si>
    <t>viz spotřebiče - 2ks podstolová jednodvéřová chladnička</t>
  </si>
  <si>
    <t>787-01</t>
  </si>
  <si>
    <t>Mtz+d pískoviště se stínícím systémem VX1</t>
  </si>
  <si>
    <t>787-02</t>
  </si>
  <si>
    <t>Mtz+d pružinová houpadla VX2</t>
  </si>
  <si>
    <t>787-03</t>
  </si>
  <si>
    <t>Mtz+d zahradní lavička VX3</t>
  </si>
  <si>
    <t>787-04</t>
  </si>
  <si>
    <t>Mtz+d dětský domeček VX4</t>
  </si>
  <si>
    <t>787-05</t>
  </si>
  <si>
    <t>Mtz+d zahradní lavička VX5</t>
  </si>
  <si>
    <t>HZS2491</t>
  </si>
  <si>
    <t>Hodinová zúčtovací sazba dělník zednických výpomocí</t>
  </si>
  <si>
    <t>hod</t>
  </si>
  <si>
    <t>URS</t>
  </si>
  <si>
    <t>ÚRS 24 01</t>
  </si>
  <si>
    <t>POL1_1</t>
  </si>
  <si>
    <t>HZS3112</t>
  </si>
  <si>
    <t>Hodinová zúčtovací sazba montér potrubí odborný</t>
  </si>
  <si>
    <t>Poznámka k položce:</t>
  </si>
  <si>
    <t>Zkouška zařízení dle oddílu 8 ČSN 06 0310/2014. Napouštění s odvzdušněním systému objektu, bude fakturováno dle skutečnosti ! Jedná se o odhad projektanta.</t>
  </si>
  <si>
    <t>713411121</t>
  </si>
  <si>
    <t>Montáž izolace tepelné potrubí pásy nebo rohožemi s Al fólií staženými drátem 1x</t>
  </si>
  <si>
    <t>POL1_7</t>
  </si>
  <si>
    <t>713463311</t>
  </si>
  <si>
    <t>Montáž izolace tepelné potrubí potrubními pouzdry s Al fólií s přesahem Al páskou 1x D do 50 mm</t>
  </si>
  <si>
    <t>713463411</t>
  </si>
  <si>
    <t>Montáž izolace tepelné potrubí a ohybů návlekovými izolačními pouzdry</t>
  </si>
  <si>
    <t>998713102</t>
  </si>
  <si>
    <t>Přesun hmot tonážní pro izolace tepelné v objektech v do 12 m</t>
  </si>
  <si>
    <t>28377045</t>
  </si>
  <si>
    <t>pouzdro izolační potrubní z pěnového polyetylenu 22/20mm</t>
  </si>
  <si>
    <t>POL3_0</t>
  </si>
  <si>
    <t>28377049</t>
  </si>
  <si>
    <t>pouzdro izolační potrubní z pěnového polyetylenu 28/25mm</t>
  </si>
  <si>
    <t>28377056</t>
  </si>
  <si>
    <t>pouzdro izolační potrubní z pěnového polyetylenu 35/25mm</t>
  </si>
  <si>
    <t>28377095</t>
  </si>
  <si>
    <t>pouzdro izolační potrubní z pěnového polyetylenu 15/13mm</t>
  </si>
  <si>
    <t>28377106</t>
  </si>
  <si>
    <t>pouzdro izolační potrubní z pěnového polyetylenu 18/20mm</t>
  </si>
  <si>
    <t>63154005</t>
  </si>
  <si>
    <t>pouzdro izolační potrubní z minerální vlny s Al fólií max. 250/100°C 28/20mm</t>
  </si>
  <si>
    <t>63154530</t>
  </si>
  <si>
    <t>pouzdro izolační potrubní z minerální vlny s Al fólií max. 250/100°C 22/30mm</t>
  </si>
  <si>
    <t>63154532</t>
  </si>
  <si>
    <t>pouzdro izolační potrubní z minerální vlny s Al fólií max. 250/100°C 35/30mm</t>
  </si>
  <si>
    <t>713001073.1R</t>
  </si>
  <si>
    <t>Izolační deska skružovaná tl. 40 mm s hliníkovou povrchovou úpravou</t>
  </si>
  <si>
    <t>M2</t>
  </si>
  <si>
    <t>722174023</t>
  </si>
  <si>
    <t>Potrubí vodovodní plastové PPR-RCT svar polyfuze PN 22 D25 x 2,8 mm</t>
  </si>
  <si>
    <t>722190901</t>
  </si>
  <si>
    <t>Uzavření nebo otevření vodovodního potrubí při opravách</t>
  </si>
  <si>
    <t>722224115</t>
  </si>
  <si>
    <t>Kohout plnicí nebo vypouštěcí G 1/2" PN 10 s jedním závitem</t>
  </si>
  <si>
    <t>722230102</t>
  </si>
  <si>
    <t>Ventil přímý G 3/4 se dvěma závity</t>
  </si>
  <si>
    <t>722231073</t>
  </si>
  <si>
    <t>Ventil zpětný mosazný G 3/4" PN 10 do 110°C se dvěma závity</t>
  </si>
  <si>
    <t>722231141</t>
  </si>
  <si>
    <t>Ventil závitový pojistný rohový G 1/2"x3/4" - 6bar</t>
  </si>
  <si>
    <t>722251112</t>
  </si>
  <si>
    <t>Hadice pryžové D 20/28</t>
  </si>
  <si>
    <t>722260921</t>
  </si>
  <si>
    <t>Zpětná mtž vodoměr závitový G 1/2</t>
  </si>
  <si>
    <t>722290226</t>
  </si>
  <si>
    <t>Zkouška těsnosti vodovodního potrubí závitového do DN 50</t>
  </si>
  <si>
    <t>722290234</t>
  </si>
  <si>
    <t>Proplach a dezinfekce vodovodního potrubí do DN 80</t>
  </si>
  <si>
    <t>73221930222R</t>
  </si>
  <si>
    <t>Montáž technologie úpravny vody a její zprovoznění</t>
  </si>
  <si>
    <t>ks</t>
  </si>
  <si>
    <t>734261234</t>
  </si>
  <si>
    <t>Šroubení topenářské přímé G 3/4 PN 16 do 120°C</t>
  </si>
  <si>
    <t>734421130.1R</t>
  </si>
  <si>
    <t>Tlakoměr deformační č.03313 d 160 rozsah 0-1 MPa vod.</t>
  </si>
  <si>
    <t>998722102</t>
  </si>
  <si>
    <t>Přesun hmot tonážní pro vnitřní vodovod v objektech v přes 6 do 12 m</t>
  </si>
  <si>
    <t>72200010R</t>
  </si>
  <si>
    <t>Vodoměr Qn 2,5 m3/h, DN15</t>
  </si>
  <si>
    <t>KUS</t>
  </si>
  <si>
    <t>viz. pozice 1.19 (specifikace viz. příloha D.1.4.a.301 LEGENDA)</t>
  </si>
  <si>
    <t>732990002R</t>
  </si>
  <si>
    <t>Demineralizační upravna vody s dávkováním chemie, včetně náplní, zprovoznění a zaškolení obsluhy,, jízdní náklady technika</t>
  </si>
  <si>
    <t>SOUBOR</t>
  </si>
  <si>
    <t>viz. pozice 2.01 - 2.07 (specifikace viz. příloha D.1.4.a.301 LEGENDA)</t>
  </si>
  <si>
    <t>731000202R</t>
  </si>
  <si>
    <t>Montáž odtahu spalin a sání spalovacího vzduchu</t>
  </si>
  <si>
    <t>731244493</t>
  </si>
  <si>
    <t>Montáž kotle ocelového závěsného na plyn kondenzačního o výkonu přes 20 do 28 kW</t>
  </si>
  <si>
    <t>930000104R</t>
  </si>
  <si>
    <t>Uvedení kotle do provozu</t>
  </si>
  <si>
    <t>998731102</t>
  </si>
  <si>
    <t>Přesun hmot tonážní pro kotelny v objektech v do 12 m</t>
  </si>
  <si>
    <t>731000196R</t>
  </si>
  <si>
    <t>Spalinová cesta pro kotel včetně sání spalovacího vzduchu</t>
  </si>
  <si>
    <t>Sání spalovacího vzduchu:</t>
  </si>
  <si>
    <t>1x Silikonové mazivo 50g</t>
  </si>
  <si>
    <t>1x hlavice nerez koaxiální 80/125 - pro svislý odtah</t>
  </si>
  <si>
    <t>1x T-kus  80/125 s revizním otvorem</t>
  </si>
  <si>
    <t>1x pateční kotelno nerez s konzolou 80/125</t>
  </si>
  <si>
    <t>3x trubka s hrdlem nerez 80/125 - 1000mm</t>
  </si>
  <si>
    <t>1x vyústění s přisáváním nerez 80/125</t>
  </si>
  <si>
    <t>3x stěnová objímka nerez 80/125</t>
  </si>
  <si>
    <t>2x krycí deska jednodílná 80/125</t>
  </si>
  <si>
    <t>1x revizní T-kus nerez 80/125</t>
  </si>
  <si>
    <t>73100079R</t>
  </si>
  <si>
    <t>Neutralizační box do 100 kW ( vč. náplně)</t>
  </si>
  <si>
    <t>viz. pozice 1.03 (specifikace viz. příloha D.1.4.a.301 LEGENDA)</t>
  </si>
  <si>
    <t>731300031.2R</t>
  </si>
  <si>
    <t>Závěsný plynový kondenzační kotel modulovaný výkon 24,63 kW, včetně příslušenství regulace</t>
  </si>
  <si>
    <t>viz. pozice 1.01 (specifikace viz. příloha D.1.4.a.301 LEGENDA).</t>
  </si>
  <si>
    <t>Odhah spalin:a Připojovací adaptér z DN125/80.</t>
  </si>
  <si>
    <t>Regulace rozšířena o: regulátor pro 2xsměšovaný ekvitermně řízený okruh, 2x přímý okruh ( VZT + TV)., propojovací kabel 0-10V, WIFI internetový modul pro vzdálené ovládání a dohled přes internet.</t>
  </si>
  <si>
    <t>732199100</t>
  </si>
  <si>
    <t>Montáž orientačních štítků</t>
  </si>
  <si>
    <t>73221930211R</t>
  </si>
  <si>
    <t>Montáž kombinovaného rozdělovače a sběrače modul 120</t>
  </si>
  <si>
    <t>bm</t>
  </si>
  <si>
    <t>73221930215R</t>
  </si>
  <si>
    <t>Montáž hydraulického oddělovače</t>
  </si>
  <si>
    <t>73221930220R</t>
  </si>
  <si>
    <t>Montáž neutralizačního boxu</t>
  </si>
  <si>
    <t>732294312</t>
  </si>
  <si>
    <t>Elektrická topná jednotka vestavná přírubová o výkonu 3,3 kW</t>
  </si>
  <si>
    <t>732331616</t>
  </si>
  <si>
    <t>Nádoba tlaková expanzní pro topnou a chladicí soustavu s membránou závitové připojení PN 0,6 o, objemu 50 l</t>
  </si>
  <si>
    <t>viz. pozice 1.05 (specifikace viz. příloha D.1.4.a.301 LEGENDA).</t>
  </si>
  <si>
    <t>732331778</t>
  </si>
  <si>
    <t>Příslušenství k expanzním nádobám bezpečnostní uzávěr G 1 k měření tlaku</t>
  </si>
  <si>
    <t>732429212</t>
  </si>
  <si>
    <t>Montáž čerpadla oběhového mokroběžného závitového DN 25</t>
  </si>
  <si>
    <t>998732102</t>
  </si>
  <si>
    <t>Přesun hmot tonážní pro strojovny v objektech v do 12 m</t>
  </si>
  <si>
    <t>7320031363R</t>
  </si>
  <si>
    <t>Elektronicky regulovatelné čerpadlo</t>
  </si>
  <si>
    <t>viz. pozice 1.08 (specifikace viz. příloha D.1.4.a.3.01 LEGENDA)</t>
  </si>
  <si>
    <t>- včetně izolačního krytu čerpadla</t>
  </si>
  <si>
    <t>7320031364R</t>
  </si>
  <si>
    <t>viz. pozice 1.09 (specifikace viz. příloha D.1.4.a.3.01 LEGENDA)</t>
  </si>
  <si>
    <t>7320031365R</t>
  </si>
  <si>
    <t>viz. pozice 1.10 (specifikace viz. příloha D.1.4.a.3.01 LEGENDA)</t>
  </si>
  <si>
    <t>7320031366R</t>
  </si>
  <si>
    <t>viz. pozice 1.11 (specifikace viz. příloha D.1.4.a.3.01 LEGENDA)</t>
  </si>
  <si>
    <t>7320060351R</t>
  </si>
  <si>
    <t>Vyrovnávač tlaků hydraulický  HVDT do 4 m3/hod</t>
  </si>
  <si>
    <t>viz. pozice 1.04 (specifikace viz. příloha D.1.4.a.301 LEGENDA).</t>
  </si>
  <si>
    <t>7320060583R</t>
  </si>
  <si>
    <t>Izolace pro HVDT, PUR 35mm, natavovaná ALU folie</t>
  </si>
  <si>
    <t>732006096R</t>
  </si>
  <si>
    <t>Kombinovaný rozdělovač sběrač, Modul 120, délka 1800mm</t>
  </si>
  <si>
    <t>viz. pozice 1.06 (specifikace viz. příloha D.1.4.a.3.01 LEGENDA)</t>
  </si>
  <si>
    <t>732013103R</t>
  </si>
  <si>
    <t>Orientační štítky</t>
  </si>
  <si>
    <t>73201745012R</t>
  </si>
  <si>
    <t>Ohřívač vody o objemu 300 litrů s plochou výměníku 2,6 m2</t>
  </si>
  <si>
    <t>viz. pozice 1.07 (specifikace viz. příloha D.1.4.a.301 LEGENDA).</t>
  </si>
  <si>
    <t>73317324482R</t>
  </si>
  <si>
    <t>Montáž rozdělovače podlahového vytápění</t>
  </si>
  <si>
    <t>7331732448R</t>
  </si>
  <si>
    <t>MONTAZ PODLAHOVEHO VYTAPENI</t>
  </si>
  <si>
    <t>733222302</t>
  </si>
  <si>
    <t>Potrubí měděné polotvrdé spojované lisováním 15x1,0 ÚT</t>
  </si>
  <si>
    <t>733222303</t>
  </si>
  <si>
    <t>Potrubí měděné polotvrdé spojované lisováním 18x1,0 ÚT</t>
  </si>
  <si>
    <t>733222304</t>
  </si>
  <si>
    <t>Potrubí měděné polotvrdé spojované lisováním 22x1,0 ÚT</t>
  </si>
  <si>
    <t>733223304</t>
  </si>
  <si>
    <t>Potrubí měděné polotvrdé spojované lisováním 28x1,0 ÚT</t>
  </si>
  <si>
    <t>733223305</t>
  </si>
  <si>
    <t>Potrubí měděné polotvrdé spojované lisováním 35x1,5 ÚT</t>
  </si>
  <si>
    <t>733291101</t>
  </si>
  <si>
    <t>Zkouška těsnosti potrubí měděné do D 35x1,5</t>
  </si>
  <si>
    <t>733391101</t>
  </si>
  <si>
    <t>Zkouška těsnosti potrubí plastové D do 32x3,0</t>
  </si>
  <si>
    <t>998733102</t>
  </si>
  <si>
    <t>Přesun hmot tonážní pro rozvody potrubí v objektech v do 12 m</t>
  </si>
  <si>
    <t>7339900010R</t>
  </si>
  <si>
    <t>Systémová izolační deska pro podlahové vytápění s montážními výstupky, T50, h30</t>
  </si>
  <si>
    <t>7339900012R</t>
  </si>
  <si>
    <t>Adaptér pro trubky 16x2</t>
  </si>
  <si>
    <t>7339900013R</t>
  </si>
  <si>
    <t>Dilatační pás pro podlahové vytápění - samolepící 15x0,8cm</t>
  </si>
  <si>
    <t>7339900014R</t>
  </si>
  <si>
    <t>Ochranná hadice černá ( husí krk ) 25x20</t>
  </si>
  <si>
    <t>7339900015R</t>
  </si>
  <si>
    <t>Instalační krabice s propojovacími svorkami pro připojení termoelektrických hlav a max 8 termostatů</t>
  </si>
  <si>
    <t>7339900016R</t>
  </si>
  <si>
    <t>Termoelektrická hlava bez proudu zavřeno (NC), 230V</t>
  </si>
  <si>
    <t>7339900017R</t>
  </si>
  <si>
    <t>Prostorový termostat s odděleným relé, 230V, bateriové napájení</t>
  </si>
  <si>
    <t>733990003R</t>
  </si>
  <si>
    <t>Kompletní rozdělovač a sběrač s automatickou regulací průtoku, počet okruhů 8</t>
  </si>
  <si>
    <t>viz. pozice 1.17 (specifikace viz. příloha D.1.4.a.3.01 LEGENDA)</t>
  </si>
  <si>
    <t>733990005R</t>
  </si>
  <si>
    <t>Kompletní rozdělovač a sběrač s automatickou regulací průtoku, počet okruhů 9</t>
  </si>
  <si>
    <t>viz. pozice 1.18 (specifikace viz. příloha D.1.4.a.3.01 LEGENDA)</t>
  </si>
  <si>
    <t>7339900081R</t>
  </si>
  <si>
    <t>Skříň rozdělovače podl. vytápění š. 800mm na zeď</t>
  </si>
  <si>
    <t>733990008R</t>
  </si>
  <si>
    <t>Skříň rozdělovače podl. vytápění š. 1000mm pro zazdění</t>
  </si>
  <si>
    <t>733990009R</t>
  </si>
  <si>
    <t>Trubka PEX-AL-PEX pro rozvody podl. vytápění 16x2,0m</t>
  </si>
  <si>
    <t>733141102</t>
  </si>
  <si>
    <t>Odvzdušňovací nádoba z trubek ocelových do DN 50</t>
  </si>
  <si>
    <t>73411016R</t>
  </si>
  <si>
    <t>Vyregulování a protokol ventilu</t>
  </si>
  <si>
    <t>734209102</t>
  </si>
  <si>
    <t>Montáž armatury závitové s jedním závitem G 3/8</t>
  </si>
  <si>
    <t>734209103</t>
  </si>
  <si>
    <t>Montáž armatury závitové s jedním závitem G 1/2</t>
  </si>
  <si>
    <t>734209113</t>
  </si>
  <si>
    <t>Montáž armatury závitové s dvěma závity G 1/2</t>
  </si>
  <si>
    <t>734209114</t>
  </si>
  <si>
    <t>Montáž armatury závitové s dvěma závity G 3/4</t>
  </si>
  <si>
    <t>734209115</t>
  </si>
  <si>
    <t>Montáž armatury závitové s dvěma závity G 1</t>
  </si>
  <si>
    <t>734209116</t>
  </si>
  <si>
    <t>Montáž armatury závitové s dvěma závity G 5/4</t>
  </si>
  <si>
    <t>734209123</t>
  </si>
  <si>
    <t>Montáž armatury závitové s třemi závity G 1/2</t>
  </si>
  <si>
    <t>734209124</t>
  </si>
  <si>
    <t>Montáž armatury závitové s třemi závity G 3/4</t>
  </si>
  <si>
    <t>734209125</t>
  </si>
  <si>
    <t>Montáž armatury závitové s třemi závity G 1</t>
  </si>
  <si>
    <t>734211126</t>
  </si>
  <si>
    <t>Ventil závitový odvzdušňovací G 3/8 PN 14 do 120°C automatický se zpětnou klapkou</t>
  </si>
  <si>
    <t>734261235</t>
  </si>
  <si>
    <t>Šroubení topenářské přímé G 1 PN 16 do 120°C</t>
  </si>
  <si>
    <t>734261236</t>
  </si>
  <si>
    <t>Šroubení topenářské přímé G 5/4 PN 16 do 120°C</t>
  </si>
  <si>
    <t>734291123</t>
  </si>
  <si>
    <t>Kohout plnící a vypouštěcí G 1/2 PN 10 do 90°C závitový</t>
  </si>
  <si>
    <t>734391114R</t>
  </si>
  <si>
    <t>Kondenz smyčka AN 137-530 B zahnutá</t>
  </si>
  <si>
    <t>734411102</t>
  </si>
  <si>
    <t>Teploměr technický s pevným stonkem a jímkou zadní připojení průměr 63 mm délky 75 mm</t>
  </si>
  <si>
    <t>734411143.1R</t>
  </si>
  <si>
    <t>Teploměr 2kov stonek jímka DTU160mm</t>
  </si>
  <si>
    <t>734421130R</t>
  </si>
  <si>
    <t>Tlakoměr deformační č.03313 d 160 rozsah 0-400 kPa top.</t>
  </si>
  <si>
    <t>734424912</t>
  </si>
  <si>
    <t>Příslušenství tlakoměrů kohout čepový PN 25 do 50°C s nátrubkovou přípojkou M 20x1,5 mm</t>
  </si>
  <si>
    <t>734494213</t>
  </si>
  <si>
    <t>Návarky trubkový závit G 1/2</t>
  </si>
  <si>
    <t>734499211</t>
  </si>
  <si>
    <t>Mtž návarku M 20x1,5</t>
  </si>
  <si>
    <t>998734102</t>
  </si>
  <si>
    <t>Přesun hmot tonážní pro armatury v objektech v do 12 m</t>
  </si>
  <si>
    <t>55114144R</t>
  </si>
  <si>
    <t>kohout kulový PN 42 T 185°C plnoprůtokový nikl páčka 1/2" červený</t>
  </si>
  <si>
    <t>55114146R</t>
  </si>
  <si>
    <t>kohout kulový PN 42 T 185°C plnoprůtokový nikl páčka 3/4" červený</t>
  </si>
  <si>
    <t>55114148R</t>
  </si>
  <si>
    <t>kohout kulový PN 35 T 185°C plnoprůtokový nikl páčka 1" červený</t>
  </si>
  <si>
    <t>55114150R</t>
  </si>
  <si>
    <t>kohout kulový PN 35 T 185°C plnoprůtokový nikl páčka 1"1/4 červený</t>
  </si>
  <si>
    <t>55117233</t>
  </si>
  <si>
    <t>filtr závitový mosaz závit vnitřní-vnitřní PN 20 T 80°C 3/4"</t>
  </si>
  <si>
    <t>55117234</t>
  </si>
  <si>
    <t>filtr závitový mosaz závit vnitřní-vnitřní PN 20 T 80°C 1"</t>
  </si>
  <si>
    <t>55117235</t>
  </si>
  <si>
    <t>filtr závitový mosaz závit vnitřní-vnitřní PN 20 T 80°C 5/4"</t>
  </si>
  <si>
    <t>55121198</t>
  </si>
  <si>
    <t>závitový zpětný ventil 3/4"</t>
  </si>
  <si>
    <t>55121199</t>
  </si>
  <si>
    <t>závitový zpětný ventil 1"</t>
  </si>
  <si>
    <t>55121200</t>
  </si>
  <si>
    <t>závitový zpětný ventil 1"1/4</t>
  </si>
  <si>
    <t>7320045361R</t>
  </si>
  <si>
    <t>Ventil směšovací 3-cestný, DN15, kvs=0,63</t>
  </si>
  <si>
    <t>viz. pozice 1.13 (specifikace viz. příloha D.1.4.a.301 LEGENDA)</t>
  </si>
  <si>
    <t>732004538R</t>
  </si>
  <si>
    <t>Ventil směšovací 3-cestný, DN20, kvs=4</t>
  </si>
  <si>
    <t>viz. pozice 1.12 (specifikace viz. příloha D.1.4.a.301 LEGENDA)</t>
  </si>
  <si>
    <t>7320045401R</t>
  </si>
  <si>
    <t>Servopohon pro směšovací 3-cestný ventil</t>
  </si>
  <si>
    <t>732006831R</t>
  </si>
  <si>
    <t>Svorné šroubení pro CU trubky poniklovaná 15x1/2~</t>
  </si>
  <si>
    <t>732008149R</t>
  </si>
  <si>
    <t>Uzavírací a vyvažovací ventil s vypouštěním 1/2~, DN10</t>
  </si>
  <si>
    <t>732008150R</t>
  </si>
  <si>
    <t>Uzavírací a vyvažovací ventil s vypouštěním 1/2~, DN15</t>
  </si>
  <si>
    <t>732008151R</t>
  </si>
  <si>
    <t>Uzavírací a vyvažovací ventil s vypouštěním 1/2~, DN20</t>
  </si>
  <si>
    <t>732020706R</t>
  </si>
  <si>
    <t>Pojistný ventil 1/2~x3/4~ K, 3bar</t>
  </si>
  <si>
    <t>734000150112R</t>
  </si>
  <si>
    <t>Kulový kohout 2 cestný DN25 závitový se servopohonem 230V</t>
  </si>
  <si>
    <t>viz. pozice 1.14 (specifikace viz. příloha D.1.4.a.301 LEGENDA).</t>
  </si>
  <si>
    <t>734000570R</t>
  </si>
  <si>
    <t>Hlavice termostatická, vestavěné čidlo, bílý kroužek</t>
  </si>
  <si>
    <t>734001157R</t>
  </si>
  <si>
    <t>šroubení s integrovaným termostatickým ventilem 1/2"x3/4"  rohový</t>
  </si>
  <si>
    <t>7340011661R</t>
  </si>
  <si>
    <t>panc. hadice NEREZ oplet  1"</t>
  </si>
  <si>
    <t>7340011664411R</t>
  </si>
  <si>
    <t>Kompaktní magnetický mechanický filtr DN20 s 2x kulovými uzávěry pro ochranu komponent kotle před, poškozením nečistotami, s mechanickým filtrem.</t>
  </si>
  <si>
    <t>viz. pozice 1.02 (specifikace viz. příloha D.1.4.a.301 LEGENDA)</t>
  </si>
  <si>
    <t>735000912</t>
  </si>
  <si>
    <t>Vyregulování ventilu nebo kohoutu dvojregulačního s termostatickým ovládáním</t>
  </si>
  <si>
    <t>735164511</t>
  </si>
  <si>
    <t>Montáž otopného tělesa trubkového na stěnu v tělesa do 1500 mm</t>
  </si>
  <si>
    <t>735164512</t>
  </si>
  <si>
    <t>Montáž otopného tělesa trubkového na stěnu výšky tělesa přes 1500 mm</t>
  </si>
  <si>
    <t>998735102</t>
  </si>
  <si>
    <t>Přesun hmot tonážní pro otopná tělesa v objektech v přes 6 do 12 m</t>
  </si>
  <si>
    <t>5415301011R</t>
  </si>
  <si>
    <t>těleso trubkové přímotopné 900x450mm, se středovým připojením</t>
  </si>
  <si>
    <t>- barva bílá</t>
  </si>
  <si>
    <t>5415302411R</t>
  </si>
  <si>
    <t>těleso trubkové přímotopné 1820x600mm, se středovým připojením</t>
  </si>
  <si>
    <t>7350009384R</t>
  </si>
  <si>
    <t>DESIGNOVÉ TĚLESO VERTIKÁLNÍ LAMELOVÉ STŘEDOVÉ PŘIPOJENÍ K11V/588x1800</t>
  </si>
  <si>
    <t>767995101R</t>
  </si>
  <si>
    <t>Mtž atypická zámečnická kce -5kg</t>
  </si>
  <si>
    <t>998767101</t>
  </si>
  <si>
    <t>Přesun zámečnické kce objekt v -36m</t>
  </si>
  <si>
    <t>76700136R</t>
  </si>
  <si>
    <t>Uložení potrubí (záv. tyče, objímky, úchyty) - systémové prvky pozink</t>
  </si>
  <si>
    <t>1x trubka souosá 80/125- 500mm</t>
  </si>
  <si>
    <t>650010111R00</t>
  </si>
  <si>
    <t>Montáž elektroinstalační lišty šířky do 40 mm</t>
  </si>
  <si>
    <t>650010611R00</t>
  </si>
  <si>
    <t>Montáž trubky ohebné plastové D 16 mm, ulož. Pevné</t>
  </si>
  <si>
    <t>650012121R00</t>
  </si>
  <si>
    <t>Uložení krabice kruhové pod omítku se zapojením</t>
  </si>
  <si>
    <t>650023241R00</t>
  </si>
  <si>
    <t>Ucpávka protipožární, průchod stěnou, tl. 15 cm</t>
  </si>
  <si>
    <t>650122603R00</t>
  </si>
  <si>
    <t>Uložení vodiče Cu 0,5 mm2 volně</t>
  </si>
  <si>
    <t>650122611R00</t>
  </si>
  <si>
    <t>Uložení vodiče Cu 1,5 mm2 volně</t>
  </si>
  <si>
    <t>713411141</t>
  </si>
  <si>
    <t>Montáž izolace tepelné potrubí pásy nebo rohožemi s Al fólií staženými Al páskou 1x</t>
  </si>
  <si>
    <t>713411145</t>
  </si>
  <si>
    <t>Montáž izolace tepelné ohybů pásy nebo rohožemi s Al fólií staženými Al páskou 1x</t>
  </si>
  <si>
    <t>728211418R00</t>
  </si>
  <si>
    <t>Montáž klapky plechové čtyřhranné do 0,5 m2</t>
  </si>
  <si>
    <t>Montáž požární klapky 500x400 mm</t>
  </si>
  <si>
    <t>751322011</t>
  </si>
  <si>
    <t>Montáž talířového ventilu D do 100 mm</t>
  </si>
  <si>
    <t>751322012</t>
  </si>
  <si>
    <t>Montáž talířového ventilu D přes 100 do 200 mm</t>
  </si>
  <si>
    <t>751322123</t>
  </si>
  <si>
    <t>Montáž anemostatu čtvercového bez skříně přes 0,200 do 0,350 m2</t>
  </si>
  <si>
    <t>751344122</t>
  </si>
  <si>
    <t>Montáž tlumiče hluku pro čtyřhranné potrubí přes 0,150 do 0,300 m2</t>
  </si>
  <si>
    <t>751377021</t>
  </si>
  <si>
    <t>Montáž odsávacího zákrytu (digestoř) průmyslového nástěnného do 1 m2</t>
  </si>
  <si>
    <t>751398022</t>
  </si>
  <si>
    <t>Montáž větrací mřížky stěnové přes 0,040 do 0,100 m2</t>
  </si>
  <si>
    <t>751398052</t>
  </si>
  <si>
    <t>Montáž protidešťové žaluzie nebo žaluziové klapky na čtyřhranné potrubí přes 0,150 do 0,300 m2</t>
  </si>
  <si>
    <t>751398053</t>
  </si>
  <si>
    <t>Montáž protidešťové žaluzie nebo žaluziové klapky na čtyřhranné potrubí přes 0,300 do 0,450 m2</t>
  </si>
  <si>
    <t>751398093</t>
  </si>
  <si>
    <t>Montáž regulátoru konstantního průtoku D přes 200 mm</t>
  </si>
  <si>
    <t>751398122</t>
  </si>
  <si>
    <t>Připojení potrubí kruhového ohebného na hrdlo distribučního boxu</t>
  </si>
  <si>
    <t>751511004</t>
  </si>
  <si>
    <t>Montáž potrubí plechového skupiny I čtyřhranného s přírubou tloušťky plechu 0,6 mm přes 0,07 do 0,13, m2</t>
  </si>
  <si>
    <t>751511022</t>
  </si>
  <si>
    <t>Montáž potrubí plechového skupiny I čtyřhranného s přírubou tloušťky plechu 0,8 mm přes 0,13 do 0,28, m2</t>
  </si>
  <si>
    <t>751511182</t>
  </si>
  <si>
    <t>Montáž potrubí plechového skupiny I kruhového bez příruby tloušťky plechu 0,6 mm D přes 100 do 200, mm</t>
  </si>
  <si>
    <t>751511183</t>
  </si>
  <si>
    <t>Montáž potrubí plechového skupiny I kruhového bez příruby tloušťky plechu 0,6 mm D přes 200 do 300, mm</t>
  </si>
  <si>
    <t>751514679</t>
  </si>
  <si>
    <t>Montáž škrtící klapky nebo zpětné klapky do plechového potrubí kruhové bez příruby D přes 100 do 200, mm</t>
  </si>
  <si>
    <t>751537147</t>
  </si>
  <si>
    <t>Montáž potrubí kruhového ohebného tepelně a zvukově izolovaného Al hadice D přes 150 do 200 mm</t>
  </si>
  <si>
    <t>751537148</t>
  </si>
  <si>
    <t>Montáž potrubí kruhového ohebného tepelně a zvukově izolovaného Al hadice D přes 200 do 250 mm</t>
  </si>
  <si>
    <t>751571071</t>
  </si>
  <si>
    <t>Uchycení potrubí čtyřhranného pomocí závěsu kotveného do betonu</t>
  </si>
  <si>
    <t>751572102</t>
  </si>
  <si>
    <t>Uchycení potrubí kruhového pomocí objímky kotvené do betonu D přes 100 do 200 mm</t>
  </si>
  <si>
    <t>751572103</t>
  </si>
  <si>
    <t>Uchycení potrubí kruhového pomocí objímky kotvené do betonu D přes 200 do 300 mm</t>
  </si>
  <si>
    <t>751572104</t>
  </si>
  <si>
    <t>Uchycení potrubí kruhového pomocí objímky kotvené do betonu D přes 300 do 400 mm</t>
  </si>
  <si>
    <t>751611116</t>
  </si>
  <si>
    <t>Montáž vzduch. jednotky s rekuperací tepla, stojaté s výměnou vzduchu přes 1000 do 5000 m3/h</t>
  </si>
  <si>
    <t>751613120</t>
  </si>
  <si>
    <t>Montáž podstavce pod rekuperační jednotku na rovný podklad průřezu do 1,5 m2</t>
  </si>
  <si>
    <t>751613140</t>
  </si>
  <si>
    <t>Montáž sifonu pro odvod kondenzátu</t>
  </si>
  <si>
    <t>751613141</t>
  </si>
  <si>
    <t>Montáž hadice pro odvod kondenzátu</t>
  </si>
  <si>
    <t>751614110</t>
  </si>
  <si>
    <t>Montáž servopohonu</t>
  </si>
  <si>
    <t>751614130</t>
  </si>
  <si>
    <t>Montáž regulace, ovladače, dotykového ovladače, mechanického ovladače (smartbox)</t>
  </si>
  <si>
    <t>751614131</t>
  </si>
  <si>
    <t>Montáž regulace ovladače, dotykového ovladače, mechanického ovladače vzduchotechnické jednotky pod, omítku</t>
  </si>
  <si>
    <t>751691111</t>
  </si>
  <si>
    <t>Zaregulování systému vzduchotechnického zařízení - 1 koncový (distribuční) prvek</t>
  </si>
  <si>
    <t>900RT9</t>
  </si>
  <si>
    <t>HZS, programátor</t>
  </si>
  <si>
    <t>904R00</t>
  </si>
  <si>
    <t>Hzs-zkousky v ramci montaz.praci</t>
  </si>
  <si>
    <t>Výchozí revize požárních klapek</t>
  </si>
  <si>
    <t>904R01</t>
  </si>
  <si>
    <t>Hzs-zkousky v ramci montaz.praci, komplexni vyzkouseni</t>
  </si>
  <si>
    <t>vč. zprovoznění a zaškolení obsluhy</t>
  </si>
  <si>
    <t>967031743</t>
  </si>
  <si>
    <t>Přisekání plošné zdiva z cihel pálených na MC tl do 150 mm</t>
  </si>
  <si>
    <t>998751121</t>
  </si>
  <si>
    <t>Přesun hmot tonážní pro vzduchotechniku ruční v objektech v do 12 m</t>
  </si>
  <si>
    <t>42972219</t>
  </si>
  <si>
    <t>1.11a anemostat vířivý pro přívod/odvod vzduchu čtvercový ocelový bílý 600x600mm 24 lamel</t>
  </si>
  <si>
    <t>R-položka</t>
  </si>
  <si>
    <t>POL12_0</t>
  </si>
  <si>
    <t>283-99901R</t>
  </si>
  <si>
    <t>Orientační štítek</t>
  </si>
  <si>
    <t>Štítky pro označení PK, RP , směry proudu vzduchu, ozn. potrubí  Přívod, Odvod</t>
  </si>
  <si>
    <t>341-11000R</t>
  </si>
  <si>
    <t>Kabel silový s Cu jádrem 750 V CYKY 2 x 1,5 mm2</t>
  </si>
  <si>
    <t>341-11030R</t>
  </si>
  <si>
    <t>Kabel silový s Cu jádrem 750 V CYKY 3 x 1,5 mm2</t>
  </si>
  <si>
    <t>341-21044R</t>
  </si>
  <si>
    <t>Kabel sdělovací s Cu jádrem SYKFY 2 x 2 x 0,50 mm</t>
  </si>
  <si>
    <t>kabel UTP CAT 5e dodávkou profese SLP</t>
  </si>
  <si>
    <t>345-711590R</t>
  </si>
  <si>
    <t>Trubka elektroinstalační ohebná</t>
  </si>
  <si>
    <t>pro vnitřní instalace, korugovaná, jednovrstvá, brání šíření plamene, mechanická odolnost 320 N, materiál PVC</t>
  </si>
  <si>
    <t>345-71512R</t>
  </si>
  <si>
    <t>Krabice přístrojová čtvercová KP 67 x 67 mm</t>
  </si>
  <si>
    <t>345-72120R</t>
  </si>
  <si>
    <t>Lišta vkládací LV 40 x 20 mm bílá, dl. 2 m</t>
  </si>
  <si>
    <t>42944019</t>
  </si>
  <si>
    <t>1.1 jednotka VZT stojatá s rekuperací tepla a ovládací jednotkou do 2000m3/hod</t>
  </si>
  <si>
    <t>Kompaktní vnitřní rekuperační VZT jednotka, vzd. výkon přívod/odvod 1760 m3/h, pext 350/400 Pa. Parapetní provedení. Přívodní část: pružná manžeta, uzavírací klapka, filtr ePM1 55% (F7), deskový protiproudý rekuperátor s by-passovou klapkou (účinnost 94%), přímý chladič - 1 okr./chladivo R32 - max. výkon 8,8 kW při tvyp=9°C, vodní ohřívač 5R - max. výkon 8,99 kW při 492 l/h, uvaž. spád 45/35 °C (okruh zdroje), ventilátor s EC motorem, pružná manžeta. Odvodní část: pružná manžeta, uzavírací klapka, filtr ePM10 50% (M5), deskový rekuperátor, ventilátor EC, pružná manžeta. Základový rám a  podstavné nohy. Vývody kondenzátu se sifony. Dle ErP 2016 a ErP 2018. Dodávka vč. MaR - viz níže. Profese ELE zajištuje silový přívod k RZV MaR. Profese ZTI zajišťuje odvod kondenzátu. Profese SLP zajistí propojení VZT prvků (VZT jednotka, smartboxy) v síti LAN vč. dodávky potřebnách prvků. Konfigurace jednotky, polohy napojovacích hrdel, klapek a dilatací viz det. ve výkresech a TZ.</t>
  </si>
  <si>
    <t>Vč. příslušenství a MaR: 1x servopohon LM24A (by-passová klapka), 1x servopohon LF24 (uzavírací klapka e1), 1x servopohon LF24A  (uzavírací klapka i1), 3x vývod kondenzátu d32/40 (sifon, kulička), 1x regulační uzel s 3-cestným ventilem vč. servopohonu (montáž zajišťuje profese ÚT), 2x manostat filtru (0-500 Pa),1x  SW hlavní vypínač, 1x dotykový barevný ovládací panel, digitální regulace vč. ethernet připojení a expandéru, (router, switch s 8 porty zajišťuje profese SLP)</t>
  </si>
  <si>
    <t>42958012</t>
  </si>
  <si>
    <t>1.16 zákryt akumulační nástěnný (digestoř-skříň) nerez, 80x60x45cm</t>
  </si>
  <si>
    <t>vč. uchycení, uzpůsobit kuchyňskému vybavení; průtok 150 m3/h</t>
  </si>
  <si>
    <t>42971196</t>
  </si>
  <si>
    <t>1.8 klapka čtyřhranná protipožární uzavírací, tepelná pojistka 72°C, proudění do 10m/s, Pz 500x400mm</t>
  </si>
  <si>
    <t>42972201</t>
  </si>
  <si>
    <t>1.12 ventil talířový pro přívod a odvod vzduchu plastový D 100mm</t>
  </si>
  <si>
    <t>42972203</t>
  </si>
  <si>
    <t>1.13  ventil talířový pro přívod a odvod vzduchu plastový D 150mm</t>
  </si>
  <si>
    <t>42972204</t>
  </si>
  <si>
    <t>1.14 ventil talířový pro přívod a odvod vzduchu plastový D 200mm</t>
  </si>
  <si>
    <t>42972218</t>
  </si>
  <si>
    <t>1.9a anemostat vířivý pro přívod/odvod vzduchu čtvercový ocelový bílý 600x600mm 8 lamel</t>
  </si>
  <si>
    <t>1.10a anemostat vířivý pro přívod/odvod vzduchu čtvercový ocelový bílý 600x600mm 24 lamel</t>
  </si>
  <si>
    <t>42972395</t>
  </si>
  <si>
    <t>1.15 mřížka stěnová uzavřená jednořadá kovová úhel lamel 15° 400x150mm</t>
  </si>
  <si>
    <t>hliníková (přírodní elox), rozteč lamel 12 mm, bez regulace</t>
  </si>
  <si>
    <t>42972846</t>
  </si>
  <si>
    <t>1.11b plenum box pro anemostat odvodní Pz D 250mm</t>
  </si>
  <si>
    <t>horizontální připojení potrubí s břitovým těsněním</t>
  </si>
  <si>
    <t>42972857</t>
  </si>
  <si>
    <t>1.9b plenum box pro anemostat přívodní s regulační klapkou a perf.plechem Pz D 160mm</t>
  </si>
  <si>
    <t>42972859</t>
  </si>
  <si>
    <t>1.10b plenum box pro anemostat přívodní s regulační klapkou a perf.plechem Pz D 250mm</t>
  </si>
  <si>
    <t>42981003</t>
  </si>
  <si>
    <t>1.17 klapka kruhová regulační Pz D 150mm</t>
  </si>
  <si>
    <t>42981010</t>
  </si>
  <si>
    <t>trouba spirálně vinutá Pz D 100mm, l=3000mm</t>
  </si>
  <si>
    <t>42981015</t>
  </si>
  <si>
    <t>trouba spirálně vinutá Pz D 200mm, l=3000mm</t>
  </si>
  <si>
    <t>42981080</t>
  </si>
  <si>
    <t>oblouk lisovaný Pz 90° D 100mm</t>
  </si>
  <si>
    <t>tvarovky osazeny dvoubřitým EPDM těsněním. Třída těsnosti D dle EN 12237.</t>
  </si>
  <si>
    <t>42981085</t>
  </si>
  <si>
    <t>oblouk segmentový Pz 90° D 200mm</t>
  </si>
  <si>
    <t>42981097</t>
  </si>
  <si>
    <t>trouba spirálně vinutá Pz D 125mm, l=3000mm</t>
  </si>
  <si>
    <t>42981099</t>
  </si>
  <si>
    <t>trouba spirálně vinutá Pz D 160mm, l=3000mm</t>
  </si>
  <si>
    <t>42981102</t>
  </si>
  <si>
    <t>trouba spirálně vinutá Pz D224mm, l=3000mm</t>
  </si>
  <si>
    <t>42981103</t>
  </si>
  <si>
    <t>trouba spirálně vinutá Pz D 250mm, l=3000mm</t>
  </si>
  <si>
    <t>42981106</t>
  </si>
  <si>
    <t>trouba spirálně vinutá Pz D 315mm, l=3000mm</t>
  </si>
  <si>
    <t>42981113</t>
  </si>
  <si>
    <t>oblouk lisovaný Pz 90° D 125mm</t>
  </si>
  <si>
    <t>42981116</t>
  </si>
  <si>
    <t>oblouk lisovaný Pz 90° D 160mm</t>
  </si>
  <si>
    <t>42981129</t>
  </si>
  <si>
    <t>oblouk lisovaný Pz 45° D 125mm</t>
  </si>
  <si>
    <t>42981143</t>
  </si>
  <si>
    <t>oblouk lisovaný Pz 45° D 160mm</t>
  </si>
  <si>
    <t>42981151</t>
  </si>
  <si>
    <t>odbočka jednostranná osová Pz T-kus 90° D1/D2 = 100/100mm</t>
  </si>
  <si>
    <t>42981167</t>
  </si>
  <si>
    <t>oblouk lisovaný Pz 60° D 160mm</t>
  </si>
  <si>
    <t>42981194</t>
  </si>
  <si>
    <t>oblouk segmentový Pz 30° D 200mm</t>
  </si>
  <si>
    <t>42981216</t>
  </si>
  <si>
    <t>oblouk lisovaný Pz 15° D 160mm</t>
  </si>
  <si>
    <t>42981346</t>
  </si>
  <si>
    <t>přechod osový Pz D1/D2 = 125/100mm</t>
  </si>
  <si>
    <t>42981348</t>
  </si>
  <si>
    <t>přechod osový Pz D1/D2 = 150/125mm</t>
  </si>
  <si>
    <t>42981354</t>
  </si>
  <si>
    <t>přechod osový Pz D1/D2 = 200/125mm</t>
  </si>
  <si>
    <t>42981356</t>
  </si>
  <si>
    <t>přechod osový Pz D1/D2 = 200/160mm</t>
  </si>
  <si>
    <t>42981362</t>
  </si>
  <si>
    <t>přechod osový Pz D1/D2 = 224/200mm</t>
  </si>
  <si>
    <t>42981368</t>
  </si>
  <si>
    <t>přechod osový Pz D1/D2 = 250/200mm</t>
  </si>
  <si>
    <t>42981375</t>
  </si>
  <si>
    <t>přechod osový Pz D1/D2 =315/160mm</t>
  </si>
  <si>
    <t>42981377</t>
  </si>
  <si>
    <t>přechod osový Pz D1/D2 = 315/224mm</t>
  </si>
  <si>
    <t>42981432</t>
  </si>
  <si>
    <t>odbočka jednostranná osová Pz T-kus 90° D1/D2 = 160/100mm</t>
  </si>
  <si>
    <t>42981433</t>
  </si>
  <si>
    <t>odbočka jednostranná osová Pz T-kus 90° D1/D2 = 160/125mm</t>
  </si>
  <si>
    <t>42981443</t>
  </si>
  <si>
    <t>odbočka jednostranná osová Pz T-kus 90° D1/D2 = 200/160mm</t>
  </si>
  <si>
    <t>42981448</t>
  </si>
  <si>
    <t>odbočka jednostranná osová Pz T-kus 90° D1/D2 = 224/160mm</t>
  </si>
  <si>
    <t>42981450</t>
  </si>
  <si>
    <t>odbočka jednostranná osová Pz T-kus 90° D1/D2 = 224/200mm</t>
  </si>
  <si>
    <t>42981479</t>
  </si>
  <si>
    <t>odbočka jednostranná osová Pz T-kus 90° D1/D2 = 315/315mm</t>
  </si>
  <si>
    <t>42981729</t>
  </si>
  <si>
    <t>hadice ohebná z Al s tepelnou a hlukovou izolací 25mm, délka 10m D 102mm</t>
  </si>
  <si>
    <t>42981732</t>
  </si>
  <si>
    <t>hadice ohebná z Al s tepelnou a hlukovou izolací 25mm, délka 10m D 160mm</t>
  </si>
  <si>
    <t>42981734</t>
  </si>
  <si>
    <t>hadice ohebná z Al s tepelnou a hlukovou izolací 25mm, délka 10m D 203mm</t>
  </si>
  <si>
    <t>42981735</t>
  </si>
  <si>
    <t>hadice ohebná z Al s tepelnou a hlukovou izolací 25mm, délka 10m D 254mm</t>
  </si>
  <si>
    <t>42982106</t>
  </si>
  <si>
    <t>trouba čtyřhranná Pz průřez do 0,13m2</t>
  </si>
  <si>
    <t>42982108</t>
  </si>
  <si>
    <t>trouba čtyřhranná Pz průřez do 0,28m2</t>
  </si>
  <si>
    <t>42982233</t>
  </si>
  <si>
    <t>odbočka čtyřhranná Pz průřez do 0,13m2</t>
  </si>
  <si>
    <t>42982234</t>
  </si>
  <si>
    <t>odbočka čtyřhranná Pz průřez do 0,28m2</t>
  </si>
  <si>
    <t>42982252</t>
  </si>
  <si>
    <t>přechod čtyřhranný Pz průřez do 0,07m2</t>
  </si>
  <si>
    <t>42982253</t>
  </si>
  <si>
    <t>přechod čtyřhranný Pz průřez do 0,13m2</t>
  </si>
  <si>
    <t>42982254</t>
  </si>
  <si>
    <t>přechod čtyřhranný Pz průřez do 0,28m2</t>
  </si>
  <si>
    <t>42982255</t>
  </si>
  <si>
    <t>přechod čtyřhranný Pz průřez do 0,50m2</t>
  </si>
  <si>
    <t>42982303</t>
  </si>
  <si>
    <t>oblouk čtyřhranný Pz průřez do 0,13m2</t>
  </si>
  <si>
    <t>42982304</t>
  </si>
  <si>
    <t>oblouk čtyřhranný Pz průřez do 0,28m2</t>
  </si>
  <si>
    <t>631-53493R</t>
  </si>
  <si>
    <t>Požární izolace VZT potrubí  tl. 80 mm</t>
  </si>
  <si>
    <t>Deska z kamenné vlny s povrchovou úpravou polepem černou hliníkovou fólií, objem. hmotnost 66 kg/m3, nejvyšší provozní teplota ve smyslu normy ČSN EN 14706 je 400 °C</t>
  </si>
  <si>
    <t>Zabudování PK mimo tuhou stěnovou konstrukci. Zabudovat dle pokynů výrobce PK a izolace.</t>
  </si>
  <si>
    <t>63153792</t>
  </si>
  <si>
    <t>deska izolační z minerální vlny pro technickou izolaci s Al fólií 55kg/m3 max.teplota do 500°C tl, 60mm</t>
  </si>
  <si>
    <t>63154001</t>
  </si>
  <si>
    <t>páska samolepící hliníková š 50mm dl 50m</t>
  </si>
  <si>
    <t>V1</t>
  </si>
  <si>
    <t>Protipožární zpěňující tmel na bázi vody a bez obsahu silikonu pro požární těsnění elektrických, prostupů</t>
  </si>
  <si>
    <t>V2</t>
  </si>
  <si>
    <t>1.2 Lokální chytrý VAV regulátor k centrální j., pro nezávislou regulaci větraných sekcí, vel. 315</t>
  </si>
  <si>
    <t>VAV regulátor obsahuje: rozvodnici s regulačním digitálním modulem, 2x tubus s regulační klapkou (přívod/odvod) se servopohony s vestavěným měřením průtoku, revizní otvory pro přístup do vnitnří části, 1x dotykový barevný ovládací panel, 2x prostorové čidlo CO2. Napájení zajišťuje profese ELE.</t>
  </si>
  <si>
    <t>V3</t>
  </si>
  <si>
    <t>1.3 Lokální chytrý VAV regulátor k centrální j., pro nezávislou regulaci větraných sekcí, vel. 200</t>
  </si>
  <si>
    <t>VAV regulátor obsahuje: rozvodnici s regulačním digitálním modulem, 2x tubus s regulační klapkou (přívod/odvod) se servopohony s vestavěným měřením průtoku, revizní otvory pro přístup do vnitnří části, 1x dotykový barevný ovládací panel, 1x prostorové čidlo kvality vzduchu. Napájení zajišťuje profese ELE.</t>
  </si>
  <si>
    <t>V4</t>
  </si>
  <si>
    <t>1.4 Protidešťová hliníková žaluzie 630x500 mm, se sítem, vč. příplatku za RAL9006</t>
  </si>
  <si>
    <t>pro montáž do VZT potrubí. RAL dohodnout se stavbou.</t>
  </si>
  <si>
    <t>V5</t>
  </si>
  <si>
    <t>1.5 Protidešťová hliníková žaluzie 500x500 mm, se sítem, vč. příplatku za RAL9006</t>
  </si>
  <si>
    <t>V6</t>
  </si>
  <si>
    <t>1.6 Tlumič hluku buňkový do VZT potrubí, s náběhy, s děrovaným plechem 200x500x1000 mm</t>
  </si>
  <si>
    <t>V7</t>
  </si>
  <si>
    <t>1.7 Tlumič hluku buňkový do VZT potrubí, s náběhy, s děrovaným plechem 200x500x1500 mm</t>
  </si>
  <si>
    <t>713492151</t>
  </si>
  <si>
    <t>Montáž tepelné izolace potrubí rovné a ohyby slepením spojů samolepicí Al páskou</t>
  </si>
  <si>
    <t>751122092</t>
  </si>
  <si>
    <t>Montáž ventilátoru radiálního nízkotlakého potrubního základního do kruhového potrubí D přes 100 do, 200 mm</t>
  </si>
  <si>
    <t>751398012</t>
  </si>
  <si>
    <t>Montáž větrací mřížky na kruhové potrubí D přes 100 do 200 mm</t>
  </si>
  <si>
    <t>751398051</t>
  </si>
  <si>
    <t>Montáž protidešťové žaluzie nebo žaluziové klapky na čtyřhranné potrubí do 0,150 m2</t>
  </si>
  <si>
    <t>751398102</t>
  </si>
  <si>
    <t>Montáž uzavírací klapky do kruhového potrubí bez příruby D přes 100 do 200 mm</t>
  </si>
  <si>
    <t>751511003</t>
  </si>
  <si>
    <t>Montáž potrubí plechového skupiny I čtyřhranného s přírubou tloušťky plechu 0,6 mm přes 0,03 do 0,07, m2</t>
  </si>
  <si>
    <t>27127207</t>
  </si>
  <si>
    <t>izolace plošná kaučuková s metalickým povrchem samolepící tl 25mm</t>
  </si>
  <si>
    <t>42900070</t>
  </si>
  <si>
    <t>servopohon klapkový IP54 kroutící moment 2Nm</t>
  </si>
  <si>
    <t>42914517</t>
  </si>
  <si>
    <t>2.1 ventilátor radiální potrubní úsporný ocelový IP44 výkon 90-120W D 150mm</t>
  </si>
  <si>
    <t>víceotáčkový, EC motor s tepelnou a elektronickou ochranou proti přetížení, krytí IP44; ventilátor uvádění do chodu od překročení teploty v prostoru termostatem na stěně, s výkonem 300 m3/h při 330Pa.</t>
  </si>
  <si>
    <t>Poznámka: Prvky jako prostorový termostat, regul. otáček, čas. spínání - dodává, propojuje a zprovozňuje profese ELE.</t>
  </si>
  <si>
    <t>42971004</t>
  </si>
  <si>
    <t>2.3 klapka kruhová uzavírací Pz D 150mm</t>
  </si>
  <si>
    <t>těsná, s přípravou pro servo</t>
  </si>
  <si>
    <t>42975342</t>
  </si>
  <si>
    <t>manžeta spojovací kov s pružnou výstelkou D 150mm</t>
  </si>
  <si>
    <t>42981098</t>
  </si>
  <si>
    <t>trouba spirálně vinutá Pz D 150mm, l=3000mm</t>
  </si>
  <si>
    <t>42981115</t>
  </si>
  <si>
    <t>oblouk lisovaný Pz 90° D 150mm</t>
  </si>
  <si>
    <t>42982104</t>
  </si>
  <si>
    <t>trouba čtyřhranná Pz průřez do 0,07m2</t>
  </si>
  <si>
    <t>V8</t>
  </si>
  <si>
    <t>2.2 Protidešťová hliníková žaluzie 250x250 mm, se sítem, vč. příplatku za RAL9006</t>
  </si>
  <si>
    <t>V9</t>
  </si>
  <si>
    <t>2.4 Ochranná mřížka do kruh. potrubí d150 mm, na sání nebo výtlak</t>
  </si>
  <si>
    <t>POL12_1</t>
  </si>
  <si>
    <t>004 11-1020.R</t>
  </si>
  <si>
    <t>Vypracování projektové dokumentace  (dodavatelské)</t>
  </si>
  <si>
    <t>POL1_9</t>
  </si>
  <si>
    <t>005 12-4010.R</t>
  </si>
  <si>
    <t>a kompletační činnost</t>
  </si>
  <si>
    <t>210 81-0049.RT1</t>
  </si>
  <si>
    <t>Kabel CYKY-m 750 V 4 x 1,5 mm2 pevně uložený, včetně dodávky kabelu</t>
  </si>
  <si>
    <t>POL1_0</t>
  </si>
  <si>
    <t>210 86-0221.R00</t>
  </si>
  <si>
    <t>Kabel speciální JYTY s Al 2 x 1 mm pevně uložený</t>
  </si>
  <si>
    <t>341-21550R</t>
  </si>
  <si>
    <t>Kabel sdělovací s Cu jádrem JYTY 2 x 1 mm</t>
  </si>
  <si>
    <t>727112001</t>
  </si>
  <si>
    <t>Trubní ucpávka ocelového potrubí s hořlavou izolací DN 25 stěnou tl 100 mm požární odolnost min. EI 30</t>
  </si>
  <si>
    <t>727112041</t>
  </si>
  <si>
    <t xml:space="preserve">Trubní ucpávka ocelového potrubí s hořlavou izolací DN 25 stropem tl 150 mm požární odolnost min. EI 30 </t>
  </si>
  <si>
    <t>Montáž regulace ovladače, dotykového ovladače pod omítku</t>
  </si>
  <si>
    <t>751711111</t>
  </si>
  <si>
    <t>Montáž klimatizační jednotky vnitřní nástěnné o výkonu do 3,5 kW</t>
  </si>
  <si>
    <t>751721111</t>
  </si>
  <si>
    <t>Montáž klimatizační jednotky venkovní, s jednofázovým napájením do 2 vnitřních jednotek</t>
  </si>
  <si>
    <t>751791111</t>
  </si>
  <si>
    <t>Montáž napojovacího měděného potrubí předizolovaného 6 (1/4" x 0,8)</t>
  </si>
  <si>
    <t>751791112</t>
  </si>
  <si>
    <t xml:space="preserve"> Montáž napojovacího měděného potrubí předizolovaného 10 (3/8" x 0,8)</t>
  </si>
  <si>
    <t>Prostup střechou pro rozvody CHL d160 mm, s integr. PVC manžetou vč. prostupu parozábranou - dodávkou stavby</t>
  </si>
  <si>
    <t>751791171</t>
  </si>
  <si>
    <t>Zakončení včetně nasazení matice a montáže na ventil pro potrubí 6 x 1</t>
  </si>
  <si>
    <t>751791173</t>
  </si>
  <si>
    <t>Zakončení včetně nasazení matice a montáže na ventil pro potrubí 10 x 1</t>
  </si>
  <si>
    <t>751791301</t>
  </si>
  <si>
    <t>Zkouška těsnosti potrubí</t>
  </si>
  <si>
    <t>751791401</t>
  </si>
  <si>
    <t>Vakuování potrubí</t>
  </si>
  <si>
    <t>904   -    .R01</t>
  </si>
  <si>
    <t>3.3 Lokální nástěnný drátový tlačítkový ovladač, 120x120x17 mm</t>
  </si>
  <si>
    <t>Propojení zajišťuje profese CHL.</t>
  </si>
  <si>
    <t>Propojení Cu potrubím, Cu potrubí 6/10 mm, izolace, uchycení, montážní materiál</t>
  </si>
  <si>
    <t>Na střeše použít izolaci s UV ochranou.</t>
  </si>
  <si>
    <t>10892004</t>
  </si>
  <si>
    <t>Chladivo R32, 9 kg</t>
  </si>
  <si>
    <t>42952004</t>
  </si>
  <si>
    <t>3.2 jednotka klimatizační vnitřní kazetová čtyřcestná o výkonu do 3,5kW</t>
  </si>
  <si>
    <t>Kazetová klimatizační jednotka vč. pohledového panelu 620x620x49 mm, split, chl. výkon 3,5 kW, top. výkon 4,1 kW, chladivo R32</t>
  </si>
  <si>
    <t>Rozměr: šířka 570 mm, hloubka 570 mm, výška 245 mm</t>
  </si>
  <si>
    <t>Průměry CU potrubí: 6,35/9,52 mm. Rastr 60x60 cm.</t>
  </si>
  <si>
    <t>Napájení z venkovní j. zajišťuje profese CHL.</t>
  </si>
  <si>
    <t>42952015</t>
  </si>
  <si>
    <t>3.1 jednotka klimatizační venkovní jednofázové napájení do 2 vnitřních jednotek o výkonu do 5,5kW</t>
  </si>
  <si>
    <t>Venkovní kondenzační jednotka, split, chladivo R32, chl. výkon 3,5 kW, top. výkon 4,1 kW</t>
  </si>
  <si>
    <t>Průměry Cu potrubí: 6,35/9,52 mm</t>
  </si>
  <si>
    <t>Maximální délka potrubí: 25 m</t>
  </si>
  <si>
    <t>Min. délka potrubí: 5 m</t>
  </si>
  <si>
    <t>Maximální převýšení: 15 m</t>
  </si>
  <si>
    <t>Předplněno na délku: 15 m</t>
  </si>
  <si>
    <t>Množství chladiva: 850 g</t>
  </si>
  <si>
    <t>Plnění chladiva: 20g/m</t>
  </si>
  <si>
    <t>El. přívod k venkovní jednotce zajišťuje profese ELE.</t>
  </si>
  <si>
    <t>751792001</t>
  </si>
  <si>
    <t>Montáž podstavců (2 ks) pro uložení klimatizační jednotky na rovný podklad</t>
  </si>
  <si>
    <t>751793001</t>
  </si>
  <si>
    <t>Doplnění chladiva do systému</t>
  </si>
  <si>
    <t>Gumový antivibrační podstavec pro uložení venk. KJ, 60x12x9 cm</t>
  </si>
  <si>
    <t>210 81-0045.RT1</t>
  </si>
  <si>
    <t>Kabel CYKY-m 750 V 3 x 1,5 mm2 pevně uložený, včetně dodávky kabelu</t>
  </si>
  <si>
    <t>220 26-0231.R00</t>
  </si>
  <si>
    <t>Montáž minirozvaděče, boxu na zeď</t>
  </si>
  <si>
    <t>Elektrický rozvaděč na zeď, 12 modulů, vč. DIN lišty a záslepek, krytí IP65</t>
  </si>
  <si>
    <t>pro umístění modulu pro ovládání venkovní j.</t>
  </si>
  <si>
    <t>4.1 jednotka klimatizační venkovní jednofázové napájení do 2 vnitřních jednotek o výkonu do 5,5kW</t>
  </si>
  <si>
    <t>Venkovní kondenzační jednotka, split, chladivo R32, chl. výkon 3,4 kW, top. výkon 4,0 kW</t>
  </si>
  <si>
    <t>Maximální délka potrubí: 20 m</t>
  </si>
  <si>
    <t>Množství chladiva: 700 g</t>
  </si>
  <si>
    <t>Modul pro ovládání venkovní jednotky, UTI-INV-DX</t>
  </si>
  <si>
    <t>Rozměr: šířka 90 mm, výška 70 mm, hloubka 70 mm</t>
  </si>
  <si>
    <t>Umístění na DIN lištu.</t>
  </si>
  <si>
    <t>Koordinační činnost a kompletační činnost</t>
  </si>
  <si>
    <t>131201201R00</t>
  </si>
  <si>
    <t>Hloubení zapažených jam v hor.3 do 100 m3</t>
  </si>
  <si>
    <t>132201210R00</t>
  </si>
  <si>
    <t>Hloubení rýh š.do 200 cm hor.3 do 50 m3,STROJNĚ</t>
  </si>
  <si>
    <t>139601102R00</t>
  </si>
  <si>
    <t>Ruční výkop jam, rýh a šachet v hornině tř. 3</t>
  </si>
  <si>
    <t>151201101R00</t>
  </si>
  <si>
    <t>Pažení a rozepření stěn rýh - zátažné - hl. do 2 m</t>
  </si>
  <si>
    <t>151201111R00</t>
  </si>
  <si>
    <t>Odstranění pažení stěn rýh - zátažné - hl. do 2 m</t>
  </si>
  <si>
    <t>151201201R00</t>
  </si>
  <si>
    <t>Pažení stěn výkopu - zátažné - hloubky do 4 m</t>
  </si>
  <si>
    <t>151201211R00</t>
  </si>
  <si>
    <t>Odstranění pažení stěn - zátažné - hl. do 4 m</t>
  </si>
  <si>
    <t>Vodorovné přemístění výkopku z hor.1-4 do 50 m</t>
  </si>
  <si>
    <t>Zásyp jam, rýh, šachet se zhutněním</t>
  </si>
  <si>
    <t>174101102R00</t>
  </si>
  <si>
    <t>Zásyp ruční se zhutněním</t>
  </si>
  <si>
    <t>175101101RT2</t>
  </si>
  <si>
    <t>Obsyp potrubí bez prohození sypaniny, s dodáním štěrkopísku frakce 0 - 22 mm</t>
  </si>
  <si>
    <t>199000005R00</t>
  </si>
  <si>
    <t>Poplatek za skládku zeminy 1- 4, č. dle katal. odpadů 17 05 04</t>
  </si>
  <si>
    <t>247531111R00</t>
  </si>
  <si>
    <t>Obsyp vsak. pole z kamen. hrubého drceného, fr. 16-32 mm</t>
  </si>
  <si>
    <t>se zhutněním</t>
  </si>
  <si>
    <t>271571112R00</t>
  </si>
  <si>
    <t>Vrstva nad vsak. polem ze štěrkopísku netříděného</t>
  </si>
  <si>
    <t>451572111R00</t>
  </si>
  <si>
    <t>Lože pod potrubí z kameniva těženého 0 - 4 mm</t>
  </si>
  <si>
    <t>460600001RT8</t>
  </si>
  <si>
    <t>Naložení a odvoz zeminy, odvoz na vzdálenost 10000 m</t>
  </si>
  <si>
    <t>460600002R00</t>
  </si>
  <si>
    <t>Příplatek za odvoz za každých dalších 1000 m</t>
  </si>
  <si>
    <t>899623111R00</t>
  </si>
  <si>
    <t>Obetonování potrubí nebo zdiva stok betonem C -/5</t>
  </si>
  <si>
    <t>271100010RA0</t>
  </si>
  <si>
    <t>Polštář pod šachty ze štěrkopísku</t>
  </si>
  <si>
    <t>POL2_0</t>
  </si>
  <si>
    <t>pod desku revizní šachty</t>
  </si>
  <si>
    <t>612403399RT2</t>
  </si>
  <si>
    <t>Hrubá výplň rýh ve stěnách maltou, s použitím suché maltové směsi</t>
  </si>
  <si>
    <t>971038231R00</t>
  </si>
  <si>
    <t>Vybourání otvorů cihly duté  0,0225 m2, tl. 15 cm</t>
  </si>
  <si>
    <t>971038241R00</t>
  </si>
  <si>
    <t>Vybourání otvorů cihly duté  0,0225 m2, tl. 30 cm</t>
  </si>
  <si>
    <t>974032142R00</t>
  </si>
  <si>
    <t>Vysekání rýh zeď z dutých cihel 7 x 7 cm</t>
  </si>
  <si>
    <t>974032144R00</t>
  </si>
  <si>
    <t>Vysekání rýh zeď z dutých cihel 7 x 15 cm</t>
  </si>
  <si>
    <t>974032164R00</t>
  </si>
  <si>
    <t>Vysekání rýh zeď z dutých cihel 15 x 15 cm</t>
  </si>
  <si>
    <t>979081111R00</t>
  </si>
  <si>
    <t>Odvoz suti a vybour. hmot na skládku do 1 km</t>
  </si>
  <si>
    <t>979081121R00</t>
  </si>
  <si>
    <t>Příplatek k odvozu za každý další 1 km</t>
  </si>
  <si>
    <t>979082111R00</t>
  </si>
  <si>
    <t>Vnitrostaveništní doprava suti do 10 m</t>
  </si>
  <si>
    <t>979082121R00</t>
  </si>
  <si>
    <t>Příplatek k vnitrost. dopravě suti za dalších 5 m</t>
  </si>
  <si>
    <t>979990101R00</t>
  </si>
  <si>
    <t>Poplatek za uložení směsi betonu a cihel skupina 170101 a 170102</t>
  </si>
  <si>
    <t>713552131R00</t>
  </si>
  <si>
    <t>Protipožární trubní ucpávka, ve stěně, požární odolnost EI 90, průměr do D 108 mm</t>
  </si>
  <si>
    <t>721176222R00</t>
  </si>
  <si>
    <t>Potrubí KG svodné (ležaté) v zemi, D 110 x 3,2 mm</t>
  </si>
  <si>
    <t>Potrubí KG svodné (ležaté) v zemi, D 125 x 3,2 mm</t>
  </si>
  <si>
    <t>721176224R00</t>
  </si>
  <si>
    <t>Potrubí KG svodné (ležaté) v zemi, D 160 x 4,0 mm</t>
  </si>
  <si>
    <t>721177701R00</t>
  </si>
  <si>
    <t>Potrubí odhlučněné připojovací, D 32 x 2,0 mm</t>
  </si>
  <si>
    <t>721177702R00</t>
  </si>
  <si>
    <t>Potrubí odhlučněné připojovací, D 40 x 2,0 mm</t>
  </si>
  <si>
    <t>721177703R00</t>
  </si>
  <si>
    <t>Potrubí odhlučněné připojovací, D 50 x 2,1 mm</t>
  </si>
  <si>
    <t>721177705R00</t>
  </si>
  <si>
    <t>Potrubí odhlučněné připojovací, D 110 x 3,6 mm</t>
  </si>
  <si>
    <t>721177714R00</t>
  </si>
  <si>
    <t>Potrubí odpadní svislé, D 75 x 2,6 mm</t>
  </si>
  <si>
    <t>Plastový třívrstvý potrubní systém odhlučněné gravitační vnitřní kanalizace</t>
  </si>
  <si>
    <t>721177715R00</t>
  </si>
  <si>
    <t>Potrubí odpadní svislé, D 110 x 3,6 mm</t>
  </si>
  <si>
    <t>721177724R00</t>
  </si>
  <si>
    <t>Čisticí kus pro odhlučněné potrubí, odpadní svislé, D 75 mm</t>
  </si>
  <si>
    <t>721177725R00</t>
  </si>
  <si>
    <t>Čisticí kus pro odhlučněné potrubí, odpadní svislé, D 110 mm</t>
  </si>
  <si>
    <t>721223424RT1</t>
  </si>
  <si>
    <t>Vpusť podlahová se zápachovou uzávěrkou HL 317, mřížka nerez 138 x 138 mm DN 50/75/110</t>
  </si>
  <si>
    <t>Přesný typ vtoku dohodnout se stavbou.</t>
  </si>
  <si>
    <t>721234143RT4</t>
  </si>
  <si>
    <t>Vtok střešní pro plochou střechu, s elektrickým ohřevem, D 75, 110, 125 mm</t>
  </si>
  <si>
    <t>S integrovanou bitumenovou manžetou. Přesný typ vtoku dohodnout se stavbou.</t>
  </si>
  <si>
    <t>721290111R00</t>
  </si>
  <si>
    <t>Zkouška těsnosti kanalizace vodou DN 125 mm</t>
  </si>
  <si>
    <t>721290112R00</t>
  </si>
  <si>
    <t>Zkouška těsnosti kanalizace vodou DN 200 mm</t>
  </si>
  <si>
    <t>722182018R00</t>
  </si>
  <si>
    <t>Montáž tepelné izolace skruží na potrubí přímé, DN 110 mm, lepicí páska</t>
  </si>
  <si>
    <t>892573111R00</t>
  </si>
  <si>
    <t>Zabezpečení konců kanal. potrubí DN do 200, vodou</t>
  </si>
  <si>
    <t>úsek</t>
  </si>
  <si>
    <t>899711122R00</t>
  </si>
  <si>
    <t>Fólie výstražná z PVC šedá, šířka 30 cm</t>
  </si>
  <si>
    <t>Přesun hmot pro vnitřní kanalizaci, výšky do 6 m</t>
  </si>
  <si>
    <t>28348136R</t>
  </si>
  <si>
    <t>Odvětrání kanalizace s manžetou (TPO) 75 PVC</t>
  </si>
  <si>
    <t>Přesný typ manžety dohodnout se stavbou.</t>
  </si>
  <si>
    <t>28348137R</t>
  </si>
  <si>
    <t>Odvětrání kanalizace s manžetou (TPO) 110 PVC</t>
  </si>
  <si>
    <t>28348163R</t>
  </si>
  <si>
    <t>Nástavec pro střešní vpust s PVC manž., pro izolaci 40-500 mm, DN 70, 100, 125</t>
  </si>
  <si>
    <t>283777522R</t>
  </si>
  <si>
    <t>Páska Al samolepicí plná š. 70 mm</t>
  </si>
  <si>
    <t>Samolepící izolační pás s ALU fólií, tl. 20 mm, materiál syntetický kaučuk, pás šířky 1,5 m</t>
  </si>
  <si>
    <t>Žlab odvodňovací plastový PP, třída zatížení A15, včetně dodávky roštu a žlabu PP</t>
  </si>
  <si>
    <t>Koordinace se stavbou. Osazuje stavba.</t>
  </si>
  <si>
    <t>Sada příslušenství ke žlabu, 2 x čelo, sítko, odtok</t>
  </si>
  <si>
    <t>Venkovní štěrbinový žlab, se symetrickým nástavcem 100 mm, nerez</t>
  </si>
  <si>
    <t>Rozměr: 1015×253×139 mm. Materiál nástavce: nerezová ocel AISI 304, DIN 1.4301. Materiál žlabu s UV stabilizátorem proti stárnutí, blednutí a degradaci plastu, polypropylen plněný mastkem odolný proti mechanickému, chemickému a tepelnému poškození. Koordinace se stavbou. Osazuje stavba.</t>
  </si>
  <si>
    <t>Čelo excentrické pro napojení odpadu 110m, materiál PP</t>
  </si>
  <si>
    <t>211971110R00</t>
  </si>
  <si>
    <t>Opláštění vsakovacího tunelu geotextilií</t>
  </si>
  <si>
    <t>273321311R00</t>
  </si>
  <si>
    <t>Železobeton základových desek C 16/20, XC2</t>
  </si>
  <si>
    <t>Deska pod lapák tuků.</t>
  </si>
  <si>
    <t>Deska pod akumulační nádrž.</t>
  </si>
  <si>
    <t>273351215RT1</t>
  </si>
  <si>
    <t>Bednění stěn základových desek - zřízení, bednicí materiál prkna</t>
  </si>
  <si>
    <t>273361921RT8</t>
  </si>
  <si>
    <t xml:space="preserve">Výztuž základových desek ze svařovaných sítí, KY 81, drát d 8,0 mm, oko 100 x 100 mm </t>
  </si>
  <si>
    <t>279321611R00</t>
  </si>
  <si>
    <t>Železobeton základových zdí C 35/45</t>
  </si>
  <si>
    <t>Obetonování nádrže lapáku tuků - dle požadavků výrobce.</t>
  </si>
  <si>
    <t>Obetonování akumulační nádrže - dle požadavků výrobce.</t>
  </si>
  <si>
    <t>386942111R00</t>
  </si>
  <si>
    <t>Montáž odlučovačů tuků</t>
  </si>
  <si>
    <t>711541164R00</t>
  </si>
  <si>
    <t>Provedení izolace potrubí, nádrží, stok a šachet, asfaltovým pásem přitavením</t>
  </si>
  <si>
    <t>894401211RT2</t>
  </si>
  <si>
    <t>Osazení betonových skruží rovných 29/100/9, včetně dodávky skruže 100/25/9</t>
  </si>
  <si>
    <t>894414111R00</t>
  </si>
  <si>
    <t>Osazení plastové nádrže</t>
  </si>
  <si>
    <t>894422111R00</t>
  </si>
  <si>
    <t>Osazení betonových dílců šachet</t>
  </si>
  <si>
    <t>894431111R00</t>
  </si>
  <si>
    <t>Osazení plastové šachty z dílů prům.1000 mm</t>
  </si>
  <si>
    <t>894431112R00</t>
  </si>
  <si>
    <t>Osazení plastové šachty z dílů prům.600 mm</t>
  </si>
  <si>
    <t>894432112R00</t>
  </si>
  <si>
    <t>Osazení plastové šachty revizní prům.425 mm</t>
  </si>
  <si>
    <t>894502101R00</t>
  </si>
  <si>
    <t>Bednění stěn šachet pravoúhlých jednostranné</t>
  </si>
  <si>
    <t>899101111R00</t>
  </si>
  <si>
    <t>Osazení poklopu s rámem do 50 kg</t>
  </si>
  <si>
    <t>933901111R00</t>
  </si>
  <si>
    <t>Zkouška vodotěsnosti beton. nádrže do 1000 m3</t>
  </si>
  <si>
    <t>998274101R00</t>
  </si>
  <si>
    <t>Přesun hmot, trubní vedení betonové, otevř. výkop</t>
  </si>
  <si>
    <t>28697104.AR</t>
  </si>
  <si>
    <t>Spojka "IN SITU" DN 110</t>
  </si>
  <si>
    <t>286971041R</t>
  </si>
  <si>
    <t>Spojka "IN SITU" DN 160</t>
  </si>
  <si>
    <t>286971461R</t>
  </si>
  <si>
    <t>Poklop PP kruhový DN 400, A15</t>
  </si>
  <si>
    <t>2869714900R</t>
  </si>
  <si>
    <t>Roura šachtová korugovaná bez hrdla 400/1000 mm, RŠ DN400</t>
  </si>
  <si>
    <t>286971503R</t>
  </si>
  <si>
    <t>Dno šachtové 600/160mm úh 60° pro potrubí KG</t>
  </si>
  <si>
    <t>286971504R</t>
  </si>
  <si>
    <t>Dno šachtové 600/160mm úh 90° pro potrubí KG</t>
  </si>
  <si>
    <t>286971505R</t>
  </si>
  <si>
    <t>Dno šachtové 600/160mm typ T pro potrubí KG</t>
  </si>
  <si>
    <t>28697153R</t>
  </si>
  <si>
    <t>Roura šachtová korugovaná  bez hrdla 600/1000 mm</t>
  </si>
  <si>
    <t>28697154R</t>
  </si>
  <si>
    <t>Roura šachtová korugovaná  bez hrdla 600/2000 mm</t>
  </si>
  <si>
    <t>28697159R</t>
  </si>
  <si>
    <t>Poklop PE kruhový DN 600, A15</t>
  </si>
  <si>
    <t>28697161R</t>
  </si>
  <si>
    <t>Těsnění pro šachtové dno DN=600 mm</t>
  </si>
  <si>
    <t>286971888R</t>
  </si>
  <si>
    <t>Roura šacht. korugovaná 1000/1200 mm, PP, SN 4, bez hrdla</t>
  </si>
  <si>
    <t>286971890R</t>
  </si>
  <si>
    <t>Těsnění k šachtové rouře DN 1000 mm, pryžové</t>
  </si>
  <si>
    <t>286971892R</t>
  </si>
  <si>
    <t>Přechodový konus PE 1000/600 mm, žebrovaný</t>
  </si>
  <si>
    <t>28697190R</t>
  </si>
  <si>
    <t>Dno šachetní PP DN 400/110 mm KG přímé T1, RŠ DN400</t>
  </si>
  <si>
    <t>28697446R</t>
  </si>
  <si>
    <t>Poklop kompozitní d = 600 mm, zatížení A15, s odvětráním</t>
  </si>
  <si>
    <t>59224354R</t>
  </si>
  <si>
    <t>Deska zákrytová šachtová 100-63/17</t>
  </si>
  <si>
    <t>62831115R</t>
  </si>
  <si>
    <t>Pás asfaltový oxidovaný, natavovací, lepicí</t>
  </si>
  <si>
    <t>Geotextilie 500 g/m2 ze 100% PP</t>
  </si>
  <si>
    <t>V10</t>
  </si>
  <si>
    <t>Vsakovací plastový tunel - koncové čelo, rozměr 400 x 1400 x 800 mm, objem 0.1 m3</t>
  </si>
  <si>
    <t>Materiál: polyethylén (HDPE)</t>
  </si>
  <si>
    <t>Lapák tuků vč. poklopu, plastová hranatá nádrž s komínkem</t>
  </si>
  <si>
    <t>Nádrž určená k obetonování. Rozměr: 1040x700x1655 mm. Průtok 0,5 l/s. Komínek 245 mm. Celková výška 1900 mm. Poklop plastový kompozitní pochůzný. Vtok a odtok uzpůsobit pro napojení na potrubí KG PVC 110. Způsob osazení provést dle Projekčních a instalačních podkladů výrobce, viz podmínky stavebního osazení.Celkovou výšku s komínkem uzpůsobit terénu.</t>
  </si>
  <si>
    <t>Podzemní válcová dvouplášťová plastová nádrž -8m3, vč. výztuže určená k obetonování d2720 mm/ 2380 mm</t>
  </si>
  <si>
    <t>Vnitřní průměr 2420 mm, vnitřní výška 2010 mm. Průměr vstupního komínku 980 mm. Nádrž - pod hladinu spodní vody. Součástí nádrže je: nátokové hrdlo a 2x hrdlo bezpečnostního přepadu (DN 150), spádový filtr mechanických nečistot se samočistící schopností. Nutno upřesnit vývod dešťové vody pro zavlažování (výtlak ponorného čerpadla).</t>
  </si>
  <si>
    <t>Vsakovací plastový tunel - středová část, rozměr tunelu 2300 x 1400 x 800 mm, objem 1.6 m3</t>
  </si>
  <si>
    <t>Mechanické vlastnosti: únosnost při min. výšce nadloží</t>
  </si>
  <si>
    <t>pro osobní automobil = 5 kN/m 2 krytí min. 0,5 m</t>
  </si>
  <si>
    <t>pro nákladní automobil = 16,7 kN/m 2 krytí min. 0,8 m</t>
  </si>
  <si>
    <t>Vsakovací plastový tunel - počáteční čelo, rozměr 400 x 1400 x 800 mm, objem 0.1 m3</t>
  </si>
  <si>
    <t>Osazení plastových dílů vsakovacího pole</t>
  </si>
  <si>
    <t>734209125R00</t>
  </si>
  <si>
    <t>Montáž závitové armatury se třemi závity, G 1", bez dodávky materiálu</t>
  </si>
  <si>
    <t>800-731</t>
  </si>
  <si>
    <t>RTS 23/ II</t>
  </si>
  <si>
    <t>722172741R00</t>
  </si>
  <si>
    <t>Potrubí plastové PP-RCT, bez zednických výpomocí, D 16 x 2,2 mm, S 3,2</t>
  </si>
  <si>
    <t>722172742R00</t>
  </si>
  <si>
    <t>Potrubí plastové PP-RCT, bez zednických výpomocí, D 20 x 2,3 mm, S 3,2</t>
  </si>
  <si>
    <t>722172743R00</t>
  </si>
  <si>
    <t>Potrubí plastové PP-RCT, bez zednických výpomocí, D 25 x 2,8 mm, S 3,2</t>
  </si>
  <si>
    <t>722172744R00</t>
  </si>
  <si>
    <t>Potrubí plastové PP-RCT, bez zednických výpomocí, D 32 x 3,6 mm, S 4</t>
  </si>
  <si>
    <t>722182011RT1</t>
  </si>
  <si>
    <t>Montáž tepelné izolace skruží na potrubí přímé, DN 25 mm, lepicí páska, lepicí páska, sponky ve specifikaci</t>
  </si>
  <si>
    <t>722182014RT1</t>
  </si>
  <si>
    <t>Montáž tepelné izolace skruží na potrubí přímé, DN 40 mm, lepicí páska, lepicí páska, sponky ve specifikaci</t>
  </si>
  <si>
    <t>722182091R00</t>
  </si>
  <si>
    <t>Příplatek za montáž izolačních tvarovek DN 25 mm</t>
  </si>
  <si>
    <t>722182094R00</t>
  </si>
  <si>
    <t>Příplatek za montáž izolačních tvarovek DN 40 mm</t>
  </si>
  <si>
    <t>722191132R00</t>
  </si>
  <si>
    <t>Hadice sanitární flexibilní, DN 15 mm, délka 400 mm</t>
  </si>
  <si>
    <t>722224111R00</t>
  </si>
  <si>
    <t>Kohout plnicí a vypouštěcí, DN 15 mm</t>
  </si>
  <si>
    <t>722224112R00</t>
  </si>
  <si>
    <t>Kohout plnicí a vypouštěcí, DN 20 mm</t>
  </si>
  <si>
    <t>722229101R00</t>
  </si>
  <si>
    <t>Montáž vodovodních armatur,1závit, G 1/2"</t>
  </si>
  <si>
    <t>722235111R00</t>
  </si>
  <si>
    <t>Kohout vodovodní, kulový, vnitřní-vnitřní závit, DN 15 mm</t>
  </si>
  <si>
    <t>722235112R00</t>
  </si>
  <si>
    <t>Kohout vodovodní, kulový, vnitřní-vnitřní závit, DN 20 mm</t>
  </si>
  <si>
    <t>722235113R00</t>
  </si>
  <si>
    <t>Kohout vodovodní, kulový, vnitřní-vnitřní závit, DN 25 mm</t>
  </si>
  <si>
    <t>722235522R00</t>
  </si>
  <si>
    <t>Filtr, vodovodní, vnitřní-vnitřní závit, DN 20 mm</t>
  </si>
  <si>
    <t>722235652R00</t>
  </si>
  <si>
    <t>Ventil vodovodní, zpětný, DN 20 mm</t>
  </si>
  <si>
    <t>722235653R00</t>
  </si>
  <si>
    <t>Ventil vodovodní, zpětný, DN 25 mm</t>
  </si>
  <si>
    <t>722239101R00</t>
  </si>
  <si>
    <t>Montáž vodovodních armatur 2závity, G 1/2"</t>
  </si>
  <si>
    <t>722280107R00</t>
  </si>
  <si>
    <t>Tlaková zkouška vodovodního potrubí DN 40 mm</t>
  </si>
  <si>
    <t>722290234R00</t>
  </si>
  <si>
    <t>Proplach a dezinfekce vodovodního potrubí DN 80 mm</t>
  </si>
  <si>
    <t>724231125R00</t>
  </si>
  <si>
    <t>Příslušenství vodáren, manometr D 100</t>
  </si>
  <si>
    <t>725814104R00</t>
  </si>
  <si>
    <t>Ventil rohový DN 15 mm x DN 10 mm</t>
  </si>
  <si>
    <t>732339102R00</t>
  </si>
  <si>
    <t>Montáž nádoby expanzní tlakové 25 l.</t>
  </si>
  <si>
    <t>732429112R00</t>
  </si>
  <si>
    <t>Montáž čerpadel oběhových spirálních, DN 40</t>
  </si>
  <si>
    <t>283773015R</t>
  </si>
  <si>
    <t>Izolace potrubí z PE 18 x 25 mm šedá</t>
  </si>
  <si>
    <t>283773019R</t>
  </si>
  <si>
    <t>Izolace potrubí z PE 20 x 13 mm šedá</t>
  </si>
  <si>
    <t>283773027R</t>
  </si>
  <si>
    <t>Izolace potrubí z PE 22 x 25 mm šedá</t>
  </si>
  <si>
    <t>283773031R</t>
  </si>
  <si>
    <t>Izolace potrubí z PE 25 x 13 mm šedá</t>
  </si>
  <si>
    <t>283773040R</t>
  </si>
  <si>
    <t>Izolace potrubí z PE 28 x 30 mm šedá</t>
  </si>
  <si>
    <t>283773043R</t>
  </si>
  <si>
    <t>Izolace potrubí z PE 32 x 13 mm šedá</t>
  </si>
  <si>
    <t>48466596R</t>
  </si>
  <si>
    <t>Nádoba expanzní membránová 18 litrů, 10/4 bar, pitná voda</t>
  </si>
  <si>
    <t>55111862R</t>
  </si>
  <si>
    <t>Ventil venkovní 1/2" chrom, zkracovatelný, nezámrzný</t>
  </si>
  <si>
    <t>55141106R</t>
  </si>
  <si>
    <t>Ventil rohový pračkový  1/2" x 3/4", se zpětnou klapkou</t>
  </si>
  <si>
    <t>55141107R</t>
  </si>
  <si>
    <t>Ventil rohový pračkový 1/2" x 3/4", bez zpětné klapky</t>
  </si>
  <si>
    <t>631547215R</t>
  </si>
  <si>
    <t>Pouzdro potrubní izolační 35/40 mm, kamenná vlna s polepem Al fólií vyztuženou skleněnou mřížkou</t>
  </si>
  <si>
    <t>7220002.V</t>
  </si>
  <si>
    <t>Pojistný ventil pro teplou vodu - 1/2"Fx3/4"F, 8 bar</t>
  </si>
  <si>
    <t>V11</t>
  </si>
  <si>
    <t>Automatický termostatický vyvažovací ventil DN15, pro vyvážení rozvodů teplé vody v cirkul. potrubí</t>
  </si>
  <si>
    <t>rozsah teploty 37-65°C</t>
  </si>
  <si>
    <t>V12</t>
  </si>
  <si>
    <t>Termostatický podomítkový směšovač 1", 20-50°C, pro 4 až 8 odběrných míst, chrom</t>
  </si>
  <si>
    <t>V13</t>
  </si>
  <si>
    <t>Uzavírací armatzra s vypouštěním 3/4" zajištující průtok nádobou , příslušenství k expanzomatu</t>
  </si>
  <si>
    <t>V14</t>
  </si>
  <si>
    <t>Čerpadlo 25-40 N 230 V, 130 mm, elektronické oběhové čerpadlo, cirkulace TV</t>
  </si>
  <si>
    <t>úsporné, s funkcí AUTOADAPT</t>
  </si>
  <si>
    <t>V15</t>
  </si>
  <si>
    <t>Ponorné čerpadlo s plovákem s plovoucím sáním</t>
  </si>
  <si>
    <t>Čerpadlo s integrovanou řídicí jednotku pro automatický provoz osazeno v akumulační nádrži na dešťovou vodu. Dodáno s 15 m kabelem. Max. průtok 111 l/min. Max. výtlak 45 m. Zap. tlak 2,2 bar, stupeň krytí IP68, integrovaný kondenzátor, automatická tepelná ochrana, ochrana proti chodu nasucho, zpětná klapka. Zapojuje profese ELE.</t>
  </si>
  <si>
    <t>V16</t>
  </si>
  <si>
    <t>Cirkulační sada se směšovacím ventilem DN25 ( ochrana proti opatření) rozsah 46-65°stup. C,kv</t>
  </si>
  <si>
    <t>998722101R00</t>
  </si>
  <si>
    <t>v objektech výšky do 6 m</t>
  </si>
  <si>
    <t>POL7_0</t>
  </si>
  <si>
    <t xml:space="preserve">107,108,109,110,115,116,117,118,119,120,121,122,123,124,127,128,129,130,131,132,133,134,135,136,137, : </t>
  </si>
  <si>
    <t xml:space="preserve">138,139,140,141,142,143,146,147,148, : </t>
  </si>
  <si>
    <t>Součet: : 0,18284</t>
  </si>
  <si>
    <t>551-45039R</t>
  </si>
  <si>
    <t>Baterie dřezová směšovací nástěnná, pro výlevku vč. montáže</t>
  </si>
  <si>
    <t>725119306R00</t>
  </si>
  <si>
    <t>Montáž klozetu závěsného</t>
  </si>
  <si>
    <t>725219401R00</t>
  </si>
  <si>
    <t>Montáž umyvadel na šrouby do zdiva</t>
  </si>
  <si>
    <t>725249102R00</t>
  </si>
  <si>
    <t>Montáž sprchových mís a vaniček</t>
  </si>
  <si>
    <t>725339101R00</t>
  </si>
  <si>
    <t>Montáž výlevky diturvitové, bez nádrže a armatur</t>
  </si>
  <si>
    <t>725823111RT1</t>
  </si>
  <si>
    <t>Baterie umyvadlová stojánková, ruční, bez otvírání odpadu, standardní</t>
  </si>
  <si>
    <t>vč. montáže</t>
  </si>
  <si>
    <t>a.	umyvadlové baterie a kuchyňské baterie mají maximální průtok vody 6 litrů/min</t>
  </si>
  <si>
    <t>725823134RT1</t>
  </si>
  <si>
    <t>Baterie dřezová stojánková ruční s výsuvnou sprchou, standardní</t>
  </si>
  <si>
    <t>vč. montáže.</t>
  </si>
  <si>
    <t>725823511RT1</t>
  </si>
  <si>
    <t>Baterie umyvadlová stojánková ruční,pro jednu vodu, standardní, dětská</t>
  </si>
  <si>
    <t>725859102R00</t>
  </si>
  <si>
    <t>Montáž ventilu odpadního do D 50 mm</t>
  </si>
  <si>
    <t>725860202R00</t>
  </si>
  <si>
    <t>Sifon dřezový, D 40/50 mm, 6/4"</t>
  </si>
  <si>
    <t>725860222RT1</t>
  </si>
  <si>
    <t>Sifon sprchový PP, D 40/50 mm, samočisticí, stavitelný odpad 6/4 ", krytka nerez</t>
  </si>
  <si>
    <t>725860251R00</t>
  </si>
  <si>
    <t>Sifon umyvadlový chromovaný</t>
  </si>
  <si>
    <t>725860261R00</t>
  </si>
  <si>
    <t>Výpusť umyvadlová stále otevřená</t>
  </si>
  <si>
    <t>Přesun hmot pro zařizovací předměty, výšky do 6 m</t>
  </si>
  <si>
    <t>725200050RA0</t>
  </si>
  <si>
    <t>Montáž zařizovacích předmětů - sprcha</t>
  </si>
  <si>
    <t>28654741R</t>
  </si>
  <si>
    <t>Sifon kondenzační DN 40  PP vodorovný odtok, stavební výška 95 mm</t>
  </si>
  <si>
    <t>28696756R</t>
  </si>
  <si>
    <t>Tlačítko ovládací plastové, alpská bílá, pro 2 množství splachování</t>
  </si>
  <si>
    <t>551450380R</t>
  </si>
  <si>
    <t>Baterie sprchová nástěnná</t>
  </si>
  <si>
    <t>b.	sprchy mají maximální průtok vody 8 litrů/min</t>
  </si>
  <si>
    <t>55145350R</t>
  </si>
  <si>
    <t>Růžice sprchová plochá, 3 funkce d 118 mm 953.00</t>
  </si>
  <si>
    <t>55145353R</t>
  </si>
  <si>
    <t>Hadice sprchová 150 cm jednozámková 911.00</t>
  </si>
  <si>
    <t>55145356R</t>
  </si>
  <si>
    <t>Tyč sprchová 60 cm 972.00</t>
  </si>
  <si>
    <t>55162150.AR</t>
  </si>
  <si>
    <t>Vtok se zápachovou uzávěrkou DN 30, strojovna</t>
  </si>
  <si>
    <t>551623505R</t>
  </si>
  <si>
    <t>Sifon podomítkový ke klimatizačním jednotkám, DN 32, 100 x 100 mm</t>
  </si>
  <si>
    <t>55162428.AR</t>
  </si>
  <si>
    <t>Uzávěrka zápachová podomítková DN40/50, pro pračky, myčky, s připojením rozvodu vody</t>
  </si>
  <si>
    <t>55167395.AR</t>
  </si>
  <si>
    <t>Sedátko klozetové, bílé, dětské</t>
  </si>
  <si>
    <t>55167397.AR</t>
  </si>
  <si>
    <t>Sedátko klozetové , bílé</t>
  </si>
  <si>
    <t>642173281R</t>
  </si>
  <si>
    <t>Umyvadlo keramické s otvorem pro baterii, 550 x 450 mm, nástěnné</t>
  </si>
  <si>
    <t>Bude odsouhlaseno před objednáním architektem.</t>
  </si>
  <si>
    <t>642173283R</t>
  </si>
  <si>
    <t>Umyvadlo keramické s otvorem pro baterii, 450 x 410 mm, nástěnné</t>
  </si>
  <si>
    <t>Umyvadlo dětské. Bude odsouhlaseno před objednáním architektem.</t>
  </si>
  <si>
    <t>64238932R</t>
  </si>
  <si>
    <t>Klozet závěsný, hluboké splachování, bílý</t>
  </si>
  <si>
    <t>c.	WC, zahrnující soupravy, mísy a splachovací nádrže, mají úplný objem splachovací vody maximálně 6 litrů a maximální průměrný objem splachovací vody 3,5 litru;</t>
  </si>
  <si>
    <t>64240059R</t>
  </si>
  <si>
    <t>Mísa klozetová závěsná hluboké splachování, bílá</t>
  </si>
  <si>
    <t>WC závěsné dětské, zadní odpad. Bude odsouhlaseno před objednáním architektem.</t>
  </si>
  <si>
    <t>64271102R</t>
  </si>
  <si>
    <t>Výlevka závěsná se sklopnou plastovou mřížkou bílá</t>
  </si>
  <si>
    <t>642938095R</t>
  </si>
  <si>
    <t>Vanička sprchová keramická čtverec 800 x 800 mm</t>
  </si>
  <si>
    <t>726211111R00</t>
  </si>
  <si>
    <t>Modul pro umyvadlo, pro zazdění</t>
  </si>
  <si>
    <t>726211121R00</t>
  </si>
  <si>
    <t>Modul pro WC, pro zazdění</t>
  </si>
  <si>
    <t>i pro výlevku</t>
  </si>
  <si>
    <t>726212367R00</t>
  </si>
  <si>
    <t xml:space="preserve">Modul pro výlevku </t>
  </si>
  <si>
    <t>998726121R00</t>
  </si>
  <si>
    <t>Přesun hmot pro předstěnové systémy, výšky do 6 m</t>
  </si>
  <si>
    <t>767883111R00</t>
  </si>
  <si>
    <t>Objímka jednošroubová, kombivrut + hmoždinka, FGRS</t>
  </si>
  <si>
    <t>767883112R00</t>
  </si>
  <si>
    <t>Objímka jednošroubová, kombivrut+hmoždinka, kluzná</t>
  </si>
  <si>
    <t>767884221RT3</t>
  </si>
  <si>
    <t>Konzola,2 upevňovací body,hmoždinka+vrut,ALK 27/18, délka 500 mm</t>
  </si>
  <si>
    <t>Průzkumné práce , kontrolní hydrogeologický průzkum před realizací</t>
  </si>
  <si>
    <t>110      R00</t>
  </si>
  <si>
    <t>Mimostaveništní doprava individual.</t>
  </si>
  <si>
    <t>904      R01</t>
  </si>
  <si>
    <t>Hzs-zkousky v ramci montaz.praci, Komplexni vyzkouseni</t>
  </si>
  <si>
    <t>h</t>
  </si>
  <si>
    <t>A.001</t>
  </si>
  <si>
    <t>Nosná konstrukce FV modulů pro paralelní montáž se sklonem střechy. Materiál střešní krytiny -, falcovaný plech. Kotvení pomocí svorek na falce plechu (každý falc). Položka obsahuje kompletní</t>
  </si>
  <si>
    <t>kmpl</t>
  </si>
  <si>
    <t>Délka řad FV modulů: 2x7m, orientace modulů - portrait</t>
  </si>
  <si>
    <t>A.002</t>
  </si>
  <si>
    <t>Mimostav. doprava 3,6% z materiálu</t>
  </si>
  <si>
    <t>A.003</t>
  </si>
  <si>
    <t>PPV 6% (podružné pracovní výkony) z montáží</t>
  </si>
  <si>
    <t>nosnou konstrukci (úchyty na falcovaný plech, nosné profily pod FV moduly, úchyty FV modulů, apod.). Kompletní dodávka dle konkrétního výrobce včetně veškerého příslušenství, zátěží a podružného materiálu.</t>
  </si>
  <si>
    <t>B.005</t>
  </si>
  <si>
    <t>Hlavní ochranná svorka MET,AET, včetně krabice , montáž,zapojení a ukončení vodičů.</t>
  </si>
  <si>
    <t>B.001</t>
  </si>
  <si>
    <t>Fotovoltaický modul, parametry moudlu dle STC:Jmenovitý výkon: 450WpÚčinnost: 20,4%Jmenovité, napětí: 41,1VJmenovitý proud: 10,96ANapětí na prázdno: 49,1VProud nakrátko: 11,6ARozměry:</t>
  </si>
  <si>
    <t>2108x1048x35mm (vxšxh)</t>
  </si>
  <si>
    <t>Výkonvý teplotní koeficient (Pmax): -0,34%/°C</t>
  </si>
  <si>
    <t>Napěťový teplotní koeficient (Voc): -0,26%/°C</t>
  </si>
  <si>
    <t>Proudový teplotní koeficient (Isc): +0,05%/°C</t>
  </si>
  <si>
    <t>B.002</t>
  </si>
  <si>
    <t>Výkonvý optimizér 450W, kompatibilní se střídačem, PLC, funkce rapid shutdown (safe DC),, optimalizace výrobny na úrovni modulů, monitoring</t>
  </si>
  <si>
    <t>B.003</t>
  </si>
  <si>
    <t>Síťový střídač 5kW/5,5kVA, funkce AFCI, včetně konzole pro uchycení na povrch, parametry viz. TZ</t>
  </si>
  <si>
    <t>B.004</t>
  </si>
  <si>
    <t>Bezpečnostní STOP tlačítko s červenou hlavou v kovovém žlutém krytu, včetně podržného příslušenství,, montáž,zapojení a ukončení vodičů.</t>
  </si>
  <si>
    <t>B.006</t>
  </si>
  <si>
    <t>B.007</t>
  </si>
  <si>
    <t>C.002</t>
  </si>
  <si>
    <t>Kabelový žlab s integrovaným rychloupevňovacím systémem, tl. plechu 1mm,  plný, s víkem, žárově, zinkováno ponorem (100x60mm), včetně příslušenství (úhelníky,závěsy, spojky,redukce, koncovky,</t>
  </si>
  <si>
    <t>úchytek pro kabeláž, apod), montáž.</t>
  </si>
  <si>
    <t>C.003</t>
  </si>
  <si>
    <t>Kabelový žebřík s výškou bočnice 60 mm s přinýtovanými nahoru otevřenými příčkami profilu C., (200x60mm), žárově zinkováno ponorem, vzdálenost příček 600mm, včetně příslušenství (spojky,redukce,</t>
  </si>
  <si>
    <t>koncovky,úchytek pro kabeláž ), montáž.</t>
  </si>
  <si>
    <t>C.007</t>
  </si>
  <si>
    <t>Protipožární ucpávky, včetně příslušenství, nátěru a montáže</t>
  </si>
  <si>
    <t>C.001</t>
  </si>
  <si>
    <t>Ohebná UV stabilní trubka vhodná pro venkovní instalace d=25mm, di=18,3mm, nízká mechanická odolnost, ,upevňovací a spojovací materiál, montáž.</t>
  </si>
  <si>
    <t>C.004</t>
  </si>
  <si>
    <t>Instalační lišta hranatá,bílá bezhalogenová, 40x40mm, upevňovací a spojovací materiál, montáž.</t>
  </si>
  <si>
    <t>C.005</t>
  </si>
  <si>
    <t>Ocelová nosná konstrukce do 10kg, včetně příslušenství , montáž.</t>
  </si>
  <si>
    <t>C.006</t>
  </si>
  <si>
    <t>Podružný materiál, montáž.</t>
  </si>
  <si>
    <t>C.008</t>
  </si>
  <si>
    <t>C.009</t>
  </si>
  <si>
    <t>D.004</t>
  </si>
  <si>
    <t>Vodič H07V-K 6</t>
  </si>
  <si>
    <t>D.005</t>
  </si>
  <si>
    <t>Vodič H07V-K 25</t>
  </si>
  <si>
    <t>D.006</t>
  </si>
  <si>
    <t>Vodič H07V-K 50</t>
  </si>
  <si>
    <t>D.001</t>
  </si>
  <si>
    <t>Konektor MC4, vidlice + zásuvka, přímý, na kabel 2,5-6mm2, krimpovací, 1500V/16A. IP65, včetně, lisování na kabel</t>
  </si>
  <si>
    <t>D.002</t>
  </si>
  <si>
    <t>Solární kabel H1Z2Z2-K 6mm2, 1500V červený/černý/modrý</t>
  </si>
  <si>
    <t>D.003</t>
  </si>
  <si>
    <t>Kabel STP CAT6A PE včetně koncovek RJ45</t>
  </si>
  <si>
    <t>D.007</t>
  </si>
  <si>
    <t>Kabel CSKH- P60-R 3x2,5, včetně příchytek s funkční schopností při požáru P60-R</t>
  </si>
  <si>
    <t>D.008</t>
  </si>
  <si>
    <t>Kabel CXKH-R  2x1,5</t>
  </si>
  <si>
    <t>D.009</t>
  </si>
  <si>
    <t>Kabel CXKH-R  5x1,5</t>
  </si>
  <si>
    <t>D.010</t>
  </si>
  <si>
    <t>Kabel CXKH-R  5x4</t>
  </si>
  <si>
    <t>D.011</t>
  </si>
  <si>
    <t>D.012</t>
  </si>
  <si>
    <t>E.001</t>
  </si>
  <si>
    <t>Rozvaděč R-DC-0Touto položkou je myšlena kompletní výzbroj včetně montáže, uvedené na schématu, zapojení FVE.</t>
  </si>
  <si>
    <t>E.002</t>
  </si>
  <si>
    <t>Rozvaděč FVE-ACTouto položkou je myšlena kompletní výzbroj včetně montáže, uvedené na schématu, zapojení FVE.</t>
  </si>
  <si>
    <t>E.003</t>
  </si>
  <si>
    <t>Rozvaděč R11Touto položkou je myšlena kompletní výzbroj včetně montáže, uvedené na schématu, zapojení FVE.</t>
  </si>
  <si>
    <t>E.004</t>
  </si>
  <si>
    <t>E.005</t>
  </si>
  <si>
    <t>F.002</t>
  </si>
  <si>
    <t>Oživení výrobny, funkční zkoušky, zaškolení obsluhy</t>
  </si>
  <si>
    <t>F.004</t>
  </si>
  <si>
    <t>Sekání drážek, kapes a průvlaků</t>
  </si>
  <si>
    <t>F.001</t>
  </si>
  <si>
    <t>Kompletační a koordinační činnost - cena obsahuje kompletaci zařízení a jeho odzkoušení s vazbou na, ostatní profese, včetně vzájemné koordinace během výstavby, dopravu materiálu, koordinaci na stavbě</t>
  </si>
  <si>
    <t>, účast na KD, apod.</t>
  </si>
  <si>
    <t>F.003</t>
  </si>
  <si>
    <t>Výchozí revize - cena obsahuje kompletní revizi, včetně zpracování zprávy a doložení veškerých, potřebných dokumentů ke koladaci stavby.</t>
  </si>
  <si>
    <t>F.005</t>
  </si>
  <si>
    <t>Projektová dokumentace realizační</t>
  </si>
  <si>
    <t>F.006</t>
  </si>
  <si>
    <t>Projektová dokumentace skutečného provedení</t>
  </si>
  <si>
    <t>F.007</t>
  </si>
  <si>
    <t>TIČR -státní odborný dozor nad bezpečností vyhrazených technických zařízení v rozsahu zák. č., 174/1968 Sb. a vyhl. 73/2010Sb.</t>
  </si>
  <si>
    <t>F.009</t>
  </si>
  <si>
    <t>Termorevize elektrických rozvaděčů po realizaci projektu - snímkování rozvaděčů, vypracování, termorevizního protokolu, doprava, podružný materiál</t>
  </si>
  <si>
    <t>F.010</t>
  </si>
  <si>
    <t>Software, softwarové programování, vizualizace výrobny</t>
  </si>
  <si>
    <t>F.011</t>
  </si>
  <si>
    <t>Pomocné stavební práce</t>
  </si>
  <si>
    <t>F.008</t>
  </si>
  <si>
    <t>Pronájem montážní plošiny</t>
  </si>
  <si>
    <t>OPN</t>
  </si>
  <si>
    <t>POL13_0</t>
  </si>
  <si>
    <t>Pol__0001</t>
  </si>
  <si>
    <t>Stavební práce vč. mat.</t>
  </si>
  <si>
    <t>Pol__0002</t>
  </si>
  <si>
    <t>Kompletní zemní práce, výkop, zához, zapravení, doprava, odvoz, protlak... vč. mat. - 15m</t>
  </si>
  <si>
    <t>Pol__0003</t>
  </si>
  <si>
    <t>Ostatní propojení, včetně čidel, kabelů, regulace, oživení atd., pro UT vč. materiálu</t>
  </si>
  <si>
    <t>Pol__0004</t>
  </si>
  <si>
    <t>Ostatní propojení, včetně čidel, kabelů, regulace atd., pro VZT, podle požadavků VZT+ÚT vč. mat.</t>
  </si>
  <si>
    <t>Pol__0005</t>
  </si>
  <si>
    <t>Revize el. zařízení</t>
  </si>
  <si>
    <t>Pol__0006</t>
  </si>
  <si>
    <t>Trubková vedení, krabice, svorkovnice Trubka ohebná 32 v omítce nebo volně</t>
  </si>
  <si>
    <t>Pol__0007</t>
  </si>
  <si>
    <t>Trubková vedení, krabice, svorkovnice Krabice přístrojová se zapojením</t>
  </si>
  <si>
    <t>Pol__0008</t>
  </si>
  <si>
    <t>Trubková vedení, krabice, svorkovnice Krabice odbočná se zapojením</t>
  </si>
  <si>
    <t>Pol__0009</t>
  </si>
  <si>
    <t>Trubková vedení, krabice, svorkovnice ELEKTROINSTALAČNÍ SLOUPEK společný i pro slaboproud včetně, silových zásuvek</t>
  </si>
  <si>
    <t>Pol__0010</t>
  </si>
  <si>
    <t>Trubková vedení, krabice, svorkovnice Ekvipotenciální přípojnice</t>
  </si>
  <si>
    <t>Pol__0011</t>
  </si>
  <si>
    <t>Vodiče, šňůry a kabely měděné (prořez 5%) JYTY 3x1</t>
  </si>
  <si>
    <t>Pol__0012</t>
  </si>
  <si>
    <t>Vodiče, šňůry a kabely měděné (prořez 5%) CYKY-O 3x1,5</t>
  </si>
  <si>
    <t>Pol__0013</t>
  </si>
  <si>
    <t>Vodiče, šňůry a kabely měděné (prořez 5%) CYKY-J 3x1,5</t>
  </si>
  <si>
    <t>Pol__0014</t>
  </si>
  <si>
    <t>Vodiče, šňůry a kabely měděné (prořez 5%) CYKY-J 3x2,5</t>
  </si>
  <si>
    <t>Pol__0015</t>
  </si>
  <si>
    <t>Vodiče, šňůry a kabely měděné (prořez 5%) CYKY-O 4x1,5</t>
  </si>
  <si>
    <t>Pol__0016</t>
  </si>
  <si>
    <t>Vodiče, šňůry a kabely měděné (prořez 5%) CYKY-J 4x16</t>
  </si>
  <si>
    <t>Pol__0017</t>
  </si>
  <si>
    <t>Vodiče, šňůry a kabely měděné (prořez 5%) CYKY-J 5x1,5</t>
  </si>
  <si>
    <t>Pol__0018</t>
  </si>
  <si>
    <t>Vodiče, šňůry a kabely měděné (prořez 5%) CYKY-J 5x2,5</t>
  </si>
  <si>
    <t>Pol__0019</t>
  </si>
  <si>
    <t>Vodiče, šňůry a kabely měděné (prořez 5%) CYKY-0 7x1,5</t>
  </si>
  <si>
    <t>Pol__0020</t>
  </si>
  <si>
    <t>Vodiče, šňůry a kabely měděné-Kabel splňující třídu funkčnosti P60-R a je třídy reakce na oheň B2ca, s1,d0 - 5x1,5</t>
  </si>
  <si>
    <t>Pol__0021</t>
  </si>
  <si>
    <t>Ukončení vodičů Ukončení Cu a Al drátů a lan - do 16 mm2</t>
  </si>
  <si>
    <t>Pol__0022</t>
  </si>
  <si>
    <t>Ukončení vodičů Svorka uzemňovací vč. pásky</t>
  </si>
  <si>
    <t>Pol__0023</t>
  </si>
  <si>
    <t>Ukončení vodičů Ukončení kabelů záklopkou do 4x10 mm2</t>
  </si>
  <si>
    <t>Pol__0024</t>
  </si>
  <si>
    <t>Ukončení vodičů Ukončení kabelů záklopkou do 4x25 mm2</t>
  </si>
  <si>
    <t>Pol__0025</t>
  </si>
  <si>
    <t>Ukončení vodičů Ukončení kabelů záklopkou do 5x10 mm2</t>
  </si>
  <si>
    <t>Pol__0026</t>
  </si>
  <si>
    <t>Ukončení vodičů Ukončení kabelů ucpávkou</t>
  </si>
  <si>
    <t>Pol__0027</t>
  </si>
  <si>
    <t>Spínací, spouštěcí a regulační ústrojí Spínače - bílé přísluš. řazení 1 nebo 6 - IP 44</t>
  </si>
  <si>
    <t>Pol__0028</t>
  </si>
  <si>
    <t>Spínací, spouštěcí a regulační ústrojí Spínače IP 44, řazení 3</t>
  </si>
  <si>
    <t>Pol__0029</t>
  </si>
  <si>
    <t>Spínací, spouštěcí a regulační ústrojí Spínače IP 44, řazení 6+6</t>
  </si>
  <si>
    <t>Pol__0030</t>
  </si>
  <si>
    <t>Spínací, spouštěcí a regulační ústrojí Spínače IP 44, řazení 7</t>
  </si>
  <si>
    <t>Pol__0031</t>
  </si>
  <si>
    <t>Spínací, spouštěcí a regulační ústrojí Žaluziový spínač - bílé příslušenství</t>
  </si>
  <si>
    <t>Pol__0032</t>
  </si>
  <si>
    <t>Spínací, spouštěcí a regulační ústrojí Zásuvky - bílé příslušenství - dvojnás. natočená, dutina+ochrana přepětí 3.typ</t>
  </si>
  <si>
    <t>Pol__0033</t>
  </si>
  <si>
    <t>Spínací, spouštěcí a regulační ústrojí jednonásobná IP44</t>
  </si>
  <si>
    <t>Pol__0034</t>
  </si>
  <si>
    <t>Spínací, spouštěcí a regulační ústrojí jednonásobná IP44 + ochrana přepětí 3.typ</t>
  </si>
  <si>
    <t>Pol__0035</t>
  </si>
  <si>
    <t>Ovládací, signální a návěstní přístroje Stropní pohybové čidlo vč. příslušenství</t>
  </si>
  <si>
    <t>Pol__0036</t>
  </si>
  <si>
    <t>Ovládací, signální a návěstní přístroje Pohybové čidlo IP55 vč. příslušenství</t>
  </si>
  <si>
    <t>Pol__0037</t>
  </si>
  <si>
    <t>Ovládací, signální a návěstní přístroje Čidlo přítomnosti</t>
  </si>
  <si>
    <t>Pol__0038</t>
  </si>
  <si>
    <t>Ovládací, signální a návěstní přístroje Tlačítkový ovladač se sklem - TOTAL STOP</t>
  </si>
  <si>
    <t>Pol__0039</t>
  </si>
  <si>
    <t>Ovládací, signální a návěstní přístroje Regulátor otáček pro ventilátory</t>
  </si>
  <si>
    <t>Pol__0040</t>
  </si>
  <si>
    <t>Ovládací, signální a návěstní přístroje Termostat pro podlahové vytápění - bílý</t>
  </si>
  <si>
    <t>Pol__0041</t>
  </si>
  <si>
    <t>Ovládací, signální a návěstní přístroje Regulátor teploty prostorový - tech. místnost</t>
  </si>
  <si>
    <t>Pol__0042</t>
  </si>
  <si>
    <t>Ovládací, signální a návěstní přístroje Termostat pro samoreg. kabel,vpusti</t>
  </si>
  <si>
    <t>Pol__0043</t>
  </si>
  <si>
    <t>Rozvodnice oceloplech. a plastové Elektroměrový rozváděč RE</t>
  </si>
  <si>
    <t>Pol__0044</t>
  </si>
  <si>
    <t>Rozvodnice oceloplech. a plastové Rozváděč R11</t>
  </si>
  <si>
    <t>Pol__0045</t>
  </si>
  <si>
    <t>Svítidla a osvětlovací zařízení Svítidla LED vč. led, přísluš. a recyklace - nouzové</t>
  </si>
  <si>
    <t>Pol__0046</t>
  </si>
  <si>
    <t>Svítidla a osvětlovací zařízení LED svítidla - vč. příslušenství a recyklace, 4000K, 1x27W - IP44</t>
  </si>
  <si>
    <t>Pol__0047</t>
  </si>
  <si>
    <t>Svítidla a osvětlovací zařízení LED svítidla - vč. příslušenství a recyklace, 4000K,  IP44 - 1x34</t>
  </si>
  <si>
    <t>Pol__0048</t>
  </si>
  <si>
    <t>Svítidla a osvětlovací zařízení LED svítidla - vč. příslušenství a recyklace, 4000K,  do podhledu, kulaté - 1x27W</t>
  </si>
  <si>
    <t>Pol__0049</t>
  </si>
  <si>
    <t>Svítidla a osvětlovací zařízení LED svítidla - vč. příslušenství a recyklace, 4000K, do podhledu, čtverec - 1x27W</t>
  </si>
  <si>
    <t>Pol__0050</t>
  </si>
  <si>
    <t>Svítidla a osvětlovací zařízení LED svítidla - vč. příslušenství a recyklace, 4000K, do podhledu -, 1x37W</t>
  </si>
  <si>
    <t>Pol__0051</t>
  </si>
  <si>
    <t>Svítidla a osvětlovací zařízení LED svítidla - vč. příslušenství a recyklace, 4000K, do podhledu -, 1x35W - IP65</t>
  </si>
  <si>
    <t>Pol__0052</t>
  </si>
  <si>
    <t>Svítidla a osvětlovací zařízení LED svítidla - vč. příslušenství a recyklace, 4000K, 1x57W - IP65</t>
  </si>
  <si>
    <t>Pol__0053</t>
  </si>
  <si>
    <t>Svítidla a osvětlovací zařízení LED svítidla - vč. příslušenství a recyklace, 4000K, NA STROP - IP65, - 68W</t>
  </si>
  <si>
    <t>Pol__0054</t>
  </si>
  <si>
    <t>Vedení uzemňovací CYA 2,5 mm2 zelenožlutý</t>
  </si>
  <si>
    <t>Pol__0055</t>
  </si>
  <si>
    <t>Vedení uzemňovací CYA 6 mm2 zelenožlutý</t>
  </si>
  <si>
    <t>Pol__0056</t>
  </si>
  <si>
    <t>Vedení uzemňovací CYA 16 mm2 zelenožlutý</t>
  </si>
  <si>
    <t>Trubková vedení, krabice, svorky Krabice odbočná UP (se zkušební svorkou)</t>
  </si>
  <si>
    <t>Vedení uzemňovací Pásek pozink. FeZn 30x4 mm (0,95kg/m)</t>
  </si>
  <si>
    <t>Vedení uzemňovací Drát nerez průměr 10 mm (0,6 kg/m)</t>
  </si>
  <si>
    <t>Vedení uzemňovací Svodové vodiče vč. montáže podpěr, Drát AlMgSi průměr 8 mm (0,135 kg/m)</t>
  </si>
  <si>
    <t>Vedení uzemňovací Svodové vodiče vč. montáže podpěr, Drát CUI, sada 5m vč. Příslušenství</t>
  </si>
  <si>
    <t>Vedení uzemňovací Podpěra vedení, příchytky</t>
  </si>
  <si>
    <t>Vedení uzemňovací Tyč AlMgSi délka=2m vč. příslušenství</t>
  </si>
  <si>
    <t>Vedení uzemňovací Tyč AlMgSi délka=3m vč. Příslušenství</t>
  </si>
  <si>
    <t>Vedení uzemňovací Tyč AlMgSi délka=4m vč. příslušenství</t>
  </si>
  <si>
    <t>Vedení uzemňovací Oddálený jímač na anténu vč. příslušenství</t>
  </si>
  <si>
    <t>Vedení uzemňovací Svorka hromosvodová nerez SK křížová</t>
  </si>
  <si>
    <t>Vedení uzemňovací Svorka hromosvodová nerez SZ zkušební</t>
  </si>
  <si>
    <t>Vedení uzemňovací Svorka hromosvodová nerez SO okapová</t>
  </si>
  <si>
    <t>Vedení uzemňovací Svorka hromosvodová nerez SR 03  pro spoj. kruh. a pásového vodiče</t>
  </si>
  <si>
    <t>Vedení uzemňovací Svorka hromosvodová nerez SR 03  pro spoj. pásového vodiče s kari sítí</t>
  </si>
  <si>
    <t>220061101</t>
  </si>
  <si>
    <t>Montáž kabelu úložného volně uloženého včetně přípravy kabelového bubnu a přistavení k místu, pokládky, odvinutí a uložení kabelu do kabelového lůžka nebo do žlabu a protažení překážkami,</t>
  </si>
  <si>
    <t>odřezání kabelu, uzavření konců kabelu a přemístění kabelového bubnu TCKQY a TCKQYDY s jádry 0,4 a 0,6 mm do 50 XN</t>
  </si>
  <si>
    <t>https://podminky.urs.cz/item/CS_URS_2024_01/220061101</t>
  </si>
  <si>
    <t>220182010</t>
  </si>
  <si>
    <t>Křižování trasy se silovým kabelem oddělení betonovou deskou</t>
  </si>
  <si>
    <t>https://podminky.urs.cz/item/CS_URS_2024_01/220182010</t>
  </si>
  <si>
    <t>220182024</t>
  </si>
  <si>
    <t>Označení optického kabelu nebo spojky HDPE trubky zaměřovacím markrem / dvojicí magnetů</t>
  </si>
  <si>
    <t>https://podminky.urs.cz/item/CS_URS_2024_01/220182024</t>
  </si>
  <si>
    <t>34121100</t>
  </si>
  <si>
    <t>kabel sdělovací podélně vodotěsný stíněný laminovanou Al folií jádro Cu plné izolace foam-skin PE, plášť PE 150V (TCEPKPFLE) 3x4x0,6mm2</t>
  </si>
  <si>
    <t>59213008</t>
  </si>
  <si>
    <t>deska krycí betonová 500x200x35mm</t>
  </si>
  <si>
    <t>R-MAT-001</t>
  </si>
  <si>
    <t>Marker pro určení trasy kabelů HDPE</t>
  </si>
  <si>
    <t>460010025</t>
  </si>
  <si>
    <t>Vytyčení trasy inženýrských sítí v zastavěném prostoru</t>
  </si>
  <si>
    <t>km</t>
  </si>
  <si>
    <t>https://podminky.urs.cz/item/CS_URS_2024_01/460010025</t>
  </si>
  <si>
    <t>460161172</t>
  </si>
  <si>
    <t>Hloubení zapažených i nezapažených kabelových rýh ručně včetně urovnání dna s přemístěním výkopku do, vzdálenosti 3 m od okraje jámy nebo s naložením na dopravní prostředek šířky 35 cm hloubky 80 cm v</t>
  </si>
  <si>
    <t>hornině třídy těžitelnosti I skupiny 3</t>
  </si>
  <si>
    <t>https://podminky.urs.cz/item/CS_URS_2024_01/460161172</t>
  </si>
  <si>
    <t>460161312</t>
  </si>
  <si>
    <t>Hloubení zapažených i nezapažených kabelových rýh ručně včetně urovnání dna s přemístěním výkopku do, vzdálenosti 3 m od okraje jámy nebo s naložením na dopravní prostředek šířky 50 cm hloubky 120 cm</t>
  </si>
  <si>
    <t>v hornině třídy těžitelnosti I skupiny 3</t>
  </si>
  <si>
    <t>https://podminky.urs.cz/item/CS_URS_2024_01/460161312</t>
  </si>
  <si>
    <t>460431182</t>
  </si>
  <si>
    <t>Zásyp kabelových rýh ručně s přemístění sypaniny ze vzdálenosti do 10 m, s uložením výkopku ve, vrstvách včetně zhutnění a úpravy povrchu šířky 35 cm hloubky 80 cm z horniny třídy těžitelnosti I</t>
  </si>
  <si>
    <t>skupiny 3</t>
  </si>
  <si>
    <t>https://podminky.urs.cz/item/CS_URS_2024_01/460431182</t>
  </si>
  <si>
    <t>460431312</t>
  </si>
  <si>
    <t>Zásyp kabelových rýh ručně s přemístění sypaniny ze vzdálenosti do 10 m, s uložením výkopku ve, vrstvách včetně zhutnění a úpravy povrchu šířky 50 cm hloubky 100 cm z horniny třídy těžitelnosti I</t>
  </si>
  <si>
    <t>https://podminky.urs.cz/item/CS_URS_2024_01/460431312</t>
  </si>
  <si>
    <t>460490014</t>
  </si>
  <si>
    <t>Výstražná fólie z PVC pro krytí kabelů včetně vyrovnání povrchu rýhy, rozvinutí a uložení fólie, šířky do 40 cm</t>
  </si>
  <si>
    <t>ÚRS 23 02</t>
  </si>
  <si>
    <t>https://podminky.urs.cz/item/CS_URS_2023_02/460490014</t>
  </si>
  <si>
    <t>460641122</t>
  </si>
  <si>
    <t>Základové konstrukce základ bez bednění do rostlé zeminy zmonolitického železobetonu bez výztuže bez, zvláštních nároků na prostředí tř. C 12/15</t>
  </si>
  <si>
    <t>https://podminky.urs.cz/item/CS_URS_2023_02/460641122</t>
  </si>
  <si>
    <t>460641221</t>
  </si>
  <si>
    <t>Základové konstrukce výztuž ze svařovaných sítí zdrátů typu KARI</t>
  </si>
  <si>
    <t>https://podminky.urs.cz/item/CS_URS_2023_02/460641221</t>
  </si>
  <si>
    <t>460661111</t>
  </si>
  <si>
    <t>Kabelové lože z písku včetně podsypu, zhutnění a urovnání povrchu pro kabely nn bez zakrytí, šířky, do 35 cm</t>
  </si>
  <si>
    <t>https://podminky.urs.cz/item/CS_URS_2024_01/460661111</t>
  </si>
  <si>
    <t>460791112</t>
  </si>
  <si>
    <t>Montáž trubek ochranných uložených volně do rýhy plastových tuhých, vnitřního průměru přes 32 do 50, mm</t>
  </si>
  <si>
    <t>https://podminky.urs.cz/item/CS_URS_2024_01/460791112</t>
  </si>
  <si>
    <t>460791114</t>
  </si>
  <si>
    <t>Montáž trubek ochranných uložených volně do rýhy plastových tuhých, vnitřního průměru přes 90 do 110, mm</t>
  </si>
  <si>
    <t>https://podminky.urs.cz/item/CS_URS_2024_01/460791114</t>
  </si>
  <si>
    <t>34571098</t>
  </si>
  <si>
    <t>trubka elektroinstalační dělená (chránička) D 100/110mm, HDPE</t>
  </si>
  <si>
    <t xml:space="preserve">38*1,05 'Přepočtené koeficientem množství : </t>
  </si>
  <si>
    <t>39,9</t>
  </si>
  <si>
    <t>34571360</t>
  </si>
  <si>
    <t>trubka elektroinstalační HDPE tuhá dvouplášťová korugovaná D 32/40mm</t>
  </si>
  <si>
    <t>34571365</t>
  </si>
  <si>
    <t>trubka elektroinstalační HDPE tuhá dvouplášťová korugovaná D 94/110mm</t>
  </si>
  <si>
    <t>010001000.1</t>
  </si>
  <si>
    <t>https://podminky.urs.cz/item/CS_URS_2023_02/010001000.1</t>
  </si>
  <si>
    <t>013254000.1</t>
  </si>
  <si>
    <t>Dokumentace skutečného provedení stavby</t>
  </si>
  <si>
    <t>https://podminky.urs.cz/item/CS_URS_2023_02/013254000.1</t>
  </si>
  <si>
    <t>045303000</t>
  </si>
  <si>
    <t>https://podminky.urs.cz/item/CS_URS_2023_02/045303000</t>
  </si>
  <si>
    <t>Nástěnný jednodílný datový rozvaděč v provedení 18U a rozměrech 600x595x900mm - D+M</t>
  </si>
  <si>
    <t>Ukládací police do datového rozvaděče s perforací, výška 1U, hloubka 750mm, nosnost 80kg. - D+M</t>
  </si>
  <si>
    <t>Vyvazovací panel pro datové rozvaděče, výška 1U, provedení s jenostrannou plastovou lištou. - D+M</t>
  </si>
  <si>
    <t>A.004</t>
  </si>
  <si>
    <t>Rozvodný panel pro 19" datové rozvaděče. - D+M</t>
  </si>
  <si>
    <t>A.005</t>
  </si>
  <si>
    <t>Patch panel 24 portů, UTP Cat.6, velikost 1U, montáž 19" - D+M</t>
  </si>
  <si>
    <t>A.006</t>
  </si>
  <si>
    <t>WiFi 6 Long Range, detaílní specifikace v TZ - D+M</t>
  </si>
  <si>
    <t>A.007</t>
  </si>
  <si>
    <t>Gateway Pro Router, bezpečnostní brána, 2x 10G SFP+, 2x GbE RJ-45, Quad-core ARM Cortex-A57 (1,7GHz), , RAM 2GB DDR4, DPI, IPS/IDS D+M</t>
  </si>
  <si>
    <t>A.008</t>
  </si>
  <si>
    <t>Switch, 24x Gbit LAN, 2x SFP+ port, 400W, PoE++, 802.3at/bt, dotykový displej, detailní specifikace, viz TZ. - D+M</t>
  </si>
  <si>
    <t>A.009</t>
  </si>
  <si>
    <t>Přepěťová ochrana 10/100M Ethernet + PoE A/B nebo Hi PoE (max.100W), včetně boxu - D+M</t>
  </si>
  <si>
    <t>A.010</t>
  </si>
  <si>
    <t>IP Video interkom - hlavní jednotka s kamerou</t>
  </si>
  <si>
    <t>A.011</t>
  </si>
  <si>
    <t>IP Video interkom - modul 5 tlačítek</t>
  </si>
  <si>
    <t>A.012</t>
  </si>
  <si>
    <t>IP Video interkom - rám pro instalaci na povrch, 2 moduly</t>
  </si>
  <si>
    <t>A.013</t>
  </si>
  <si>
    <t>IP vnitřní 7" dotykový panel pro povrchovou instalaci, detailní specifikace v TZ</t>
  </si>
  <si>
    <t>A.014</t>
  </si>
  <si>
    <t>Napojení el. zámku (dodávka stavby)</t>
  </si>
  <si>
    <t>A.015</t>
  </si>
  <si>
    <t>UPS 1500VA 2U, záložní zdroj UPS / 1500 VA / 1350 W / 8x IEC C13 / USB / LAN, včetně lyřin pro, rackmount uchycení</t>
  </si>
  <si>
    <t>A.017</t>
  </si>
  <si>
    <t>Datový kabel U/UTP cat. 6 Eurotřída Dca-s2-d2-F5 - D+M</t>
  </si>
  <si>
    <t>A.018</t>
  </si>
  <si>
    <t>Zásuvka CAT6 UTP 2 x RJ45 pod omítku bílá - D+M</t>
  </si>
  <si>
    <t>A.019</t>
  </si>
  <si>
    <t>Zásuvka CAT6 UTP 1 x RJ45 pod omítku bílá - D+M</t>
  </si>
  <si>
    <t>A.020</t>
  </si>
  <si>
    <t>propojovací kabel RJ45/RJ45, UTP, 1m, kat. 6, PVC, šedý, patch cord - D+M</t>
  </si>
  <si>
    <t>A.021</t>
  </si>
  <si>
    <t>Ohebná trubka - husí krk 32mm, bezhalogenová, černá - D+M</t>
  </si>
  <si>
    <t>A.022</t>
  </si>
  <si>
    <t>Trubka pevná 320N bezhalogenová světle šedá - D+M</t>
  </si>
  <si>
    <t>A.023</t>
  </si>
  <si>
    <t>Kabelový žlab 100x60, včetně středového závěsu, závitové tyče a příslušenství - D+M</t>
  </si>
  <si>
    <t>A.024</t>
  </si>
  <si>
    <t>Požární ucpávky, včetně nátěru a instalace - D+M</t>
  </si>
  <si>
    <t>A.026</t>
  </si>
  <si>
    <t>Instalační materiál - D+M</t>
  </si>
  <si>
    <t>A.027</t>
  </si>
  <si>
    <t>Konfigurace a programování sítě - D+M</t>
  </si>
  <si>
    <t>A.028</t>
  </si>
  <si>
    <t>Zapojení vývodů zásuvek a v Racku - D+M</t>
  </si>
  <si>
    <t>A.029</t>
  </si>
  <si>
    <t>Popis kabelů v patchpanelech a zásuvkách - D+M</t>
  </si>
  <si>
    <t>A.030</t>
  </si>
  <si>
    <t>Měření na vývodu + certifikace - D+M</t>
  </si>
  <si>
    <t>A.031</t>
  </si>
  <si>
    <t>Vypracování skutečné dokumentace stavby - D+M</t>
  </si>
  <si>
    <t>A.032</t>
  </si>
  <si>
    <t>Oživení systému - D+M</t>
  </si>
  <si>
    <t>A.033</t>
  </si>
  <si>
    <t>Pomocné stavební práce - D+M</t>
  </si>
  <si>
    <t>A.034</t>
  </si>
  <si>
    <t>Revize - D+M</t>
  </si>
  <si>
    <t>A.035</t>
  </si>
  <si>
    <t>PPV 6% (podružné pracovní výkony) - D+M</t>
  </si>
  <si>
    <t>kplt</t>
  </si>
  <si>
    <t>A.036</t>
  </si>
  <si>
    <t>Mimostav. doprava 3,6% z dodávky - D+M</t>
  </si>
  <si>
    <t>B.009</t>
  </si>
  <si>
    <t>Oživení systému, funkční zkoušky - D+M</t>
  </si>
  <si>
    <t>B.012</t>
  </si>
  <si>
    <t>Školení obsluhy - D+M</t>
  </si>
  <si>
    <t>B.013</t>
  </si>
  <si>
    <t>NVR server pro 8 kamer, detailní specifikace viz TZ - D+M</t>
  </si>
  <si>
    <t>Venkovní bullet IP kamera, rozlišení 4 megapixely, objektiv 2,7-13,5mm,detailní specifikace viz. TZ, - D+M</t>
  </si>
  <si>
    <t>Konzole pro kameru  - D+M</t>
  </si>
  <si>
    <t>HDD 4TB RAID EDITION - D+M</t>
  </si>
  <si>
    <t>B.008</t>
  </si>
  <si>
    <t>B.010</t>
  </si>
  <si>
    <t>B.011</t>
  </si>
  <si>
    <t>B.014</t>
  </si>
  <si>
    <t>B.015</t>
  </si>
  <si>
    <t>C.019</t>
  </si>
  <si>
    <t>C.022</t>
  </si>
  <si>
    <t>C.023</t>
  </si>
  <si>
    <t>Ústředna s LAN a GSM komunikátorem, detailní popiz viz. TZ</t>
  </si>
  <si>
    <t>Sběrnicový RFID modul se čtečkou karet, LCD kláv. a prvním ovládacím segmentem, , detailní popis, viz. TZ - D+M</t>
  </si>
  <si>
    <t>Sběrnicový pir detektor pohybu, detailní popiz viz. TZ - D+M</t>
  </si>
  <si>
    <t>Sběrnicový kombinovaný detektor kouře a teplot se sirénkou, detailní popiz viz. TZ - D+M</t>
  </si>
  <si>
    <t>Sběrnicový modul pro připojení magnetického kontaktu – 2 vstupový - D+M</t>
  </si>
  <si>
    <t>Sběrnicová siréna venkovní-základna s elektronikou, detailní popiz viz. TZ - D+M</t>
  </si>
  <si>
    <t>Plastový kryt sirény - D+M</t>
  </si>
  <si>
    <t>Univerzální plastový kryt ústředen - velikost L - D+M</t>
  </si>
  <si>
    <t>Akumulátor 12V / 18Ah - D+M</t>
  </si>
  <si>
    <t>C.010</t>
  </si>
  <si>
    <t>Sběrnicový silový modul výstupů PG-DIN - D+M</t>
  </si>
  <si>
    <t>C.011</t>
  </si>
  <si>
    <t>Zdroj 12V/2A DIN - napájení elektrických zámků, včetně boxu - D+M</t>
  </si>
  <si>
    <t>C.013</t>
  </si>
  <si>
    <t>stíněný kabel 2x0,8mm + 2x0,5mm - D+M</t>
  </si>
  <si>
    <t>C.014</t>
  </si>
  <si>
    <t>stíněný šestižilový kabel pro EZS - D+M</t>
  </si>
  <si>
    <t>C.015</t>
  </si>
  <si>
    <t>CYKY 2x1mm2 - D+M</t>
  </si>
  <si>
    <t>C.016</t>
  </si>
  <si>
    <t>C.018</t>
  </si>
  <si>
    <t>C.020</t>
  </si>
  <si>
    <t>C.021</t>
  </si>
  <si>
    <t>C.024</t>
  </si>
  <si>
    <t>C.025</t>
  </si>
  <si>
    <t>110002100U00</t>
  </si>
  <si>
    <t>Vytyč vedení podzem terén volný</t>
  </si>
  <si>
    <t>113202111R00</t>
  </si>
  <si>
    <t>Vytrhání obrub z krajníků nebo obrubníků stojatých</t>
  </si>
  <si>
    <t>17</t>
  </si>
  <si>
    <t>121101103R00</t>
  </si>
  <si>
    <t>Sejmutí ornice s přemístěním přes 100 do 250 m</t>
  </si>
  <si>
    <t>(118+65)*0,15</t>
  </si>
  <si>
    <t>122302201R00</t>
  </si>
  <si>
    <t>Odkopávky pro silnice v hor. 4 do 100 m3</t>
  </si>
  <si>
    <t>65*0,5+118*0,25</t>
  </si>
  <si>
    <t>122302209R00</t>
  </si>
  <si>
    <t>Příplatek za lepivost - odkop pro silnice v hor. 4</t>
  </si>
  <si>
    <t>130001101R00</t>
  </si>
  <si>
    <t>Příplatek za ztížené hloubení v blízkosti vedení</t>
  </si>
  <si>
    <t>16*0,8*0,5</t>
  </si>
  <si>
    <t>132301101R00</t>
  </si>
  <si>
    <t>Hloubení rýh šířky do 60 cm v hor.4 do 100 m3 oplocení</t>
  </si>
  <si>
    <t>(2+0,5*3)*0,4*0,8</t>
  </si>
  <si>
    <t>136*0,3*0,3</t>
  </si>
  <si>
    <t>60*0,6*0,6*0,4</t>
  </si>
  <si>
    <t>132301109R00</t>
  </si>
  <si>
    <t>Příplatek za lepivost - hloubení rýh 60 cm v hor.4</t>
  </si>
  <si>
    <t>62+22</t>
  </si>
  <si>
    <t>Vodorovné přemístění výkopku z hor.1-4 do 10000 m</t>
  </si>
  <si>
    <t>82-36-3</t>
  </si>
  <si>
    <t>167101102R00</t>
  </si>
  <si>
    <t>Nakládání výkopku z hor.1-4 v množství nad 100 m3</t>
  </si>
  <si>
    <t>171201101R00</t>
  </si>
  <si>
    <t>Uložení sypaniny do násypů nezhutněných plocha sadových úprav</t>
  </si>
  <si>
    <t>20*3*0,6</t>
  </si>
  <si>
    <t>171201201R00</t>
  </si>
  <si>
    <t>Uložení sypaniny na skládku</t>
  </si>
  <si>
    <t>Obsyp objektu bez prohození sypaniny</t>
  </si>
  <si>
    <t>15/5</t>
  </si>
  <si>
    <t>175101209R00</t>
  </si>
  <si>
    <t>Příplatek za prohození sypaniny pro obsyp objektu</t>
  </si>
  <si>
    <t>Úprava pláně v zářezech v hor. 1-4, se zhutněním</t>
  </si>
  <si>
    <t>112+65</t>
  </si>
  <si>
    <t>181301112R00</t>
  </si>
  <si>
    <t>Rozprostření ornice, rovina, tl.10-15 cm,nad 500m2</t>
  </si>
  <si>
    <t>13,7*3,5+20*3</t>
  </si>
  <si>
    <t>182001131R00</t>
  </si>
  <si>
    <t>Plošná úprava terénu, nerovnosti do 20 cm v rovině</t>
  </si>
  <si>
    <t>182201101R00</t>
  </si>
  <si>
    <t>Svahování násypů</t>
  </si>
  <si>
    <t>20*1,5</t>
  </si>
  <si>
    <t>Poplatek za skládku horniny 1- 4</t>
  </si>
  <si>
    <t>180402111R00</t>
  </si>
  <si>
    <t>Založení trávníku parkového výsevem v rovině</t>
  </si>
  <si>
    <t>185803111R00</t>
  </si>
  <si>
    <t>Ošetření trávníku v rovině</t>
  </si>
  <si>
    <t>00572410</t>
  </si>
  <si>
    <t>Směs travní parková II. mírná zátěž PROFI</t>
  </si>
  <si>
    <t>108/25</t>
  </si>
  <si>
    <t>21690412RZ5</t>
  </si>
  <si>
    <t>Očištění ploch - asf.ploch kom.</t>
  </si>
  <si>
    <t>17*2</t>
  </si>
  <si>
    <t>275313511R00</t>
  </si>
  <si>
    <t>Beton základových patek prostý C 12/15 (B 12,5) kotvení sloupků oplocení</t>
  </si>
  <si>
    <t>60*0,6*0,6*0,7</t>
  </si>
  <si>
    <t>348922131R00</t>
  </si>
  <si>
    <t>Zdivo plotové tl.15cm z tvar.oboustr.štíp.přírod.</t>
  </si>
  <si>
    <t>2*1,6+1,7*0,5*1,6</t>
  </si>
  <si>
    <t>-0,4*0,6-0,6*0,6</t>
  </si>
  <si>
    <t>348924111R00</t>
  </si>
  <si>
    <t>Stříška plotová pro zeď tl.20cm z tvar.štíp.přírod</t>
  </si>
  <si>
    <t>2+0,5*1,7</t>
  </si>
  <si>
    <t>274272150RT2</t>
  </si>
  <si>
    <t>Zdivo základové z bednicích tvárnic, tl. 40 cm výplň tvárnic betonem C 16/20</t>
  </si>
  <si>
    <t>2*0,75+1,7*0,75</t>
  </si>
  <si>
    <t>274361721R00</t>
  </si>
  <si>
    <t>Výztuž základových pasů z oceli 10 425 (BSt 500 S)</t>
  </si>
  <si>
    <t>3,7*6*1,5*1,2*0,001</t>
  </si>
  <si>
    <t>564772111R00</t>
  </si>
  <si>
    <t>Podklad z kam.drceného 32-63 s výplň.kamen. 25 cm</t>
  </si>
  <si>
    <t>118</t>
  </si>
  <si>
    <t>564851111R00</t>
  </si>
  <si>
    <t>Podklad ze štěrkodrti po zhutnění tloušťky 15 cm</t>
  </si>
  <si>
    <t>65</t>
  </si>
  <si>
    <t>564861111R00</t>
  </si>
  <si>
    <t>Podklad ze štěrkodrti po zhutnění tloušťky 20 cm</t>
  </si>
  <si>
    <t>596111111RT2</t>
  </si>
  <si>
    <t>Kladení dlažby mozaika 1barva, lože z kam.do 4 cm vč. dod. zámk.dlažby tl.6cm-relief-sign+var.pás</t>
  </si>
  <si>
    <t>596111111RT3</t>
  </si>
  <si>
    <t>Kladení dlažby mozaika 1barva, lože z kam.do 4 cm vč. dod. zámkové dlažby 20x20cm tl.6cm</t>
  </si>
  <si>
    <t>114</t>
  </si>
  <si>
    <t>596111111RU4</t>
  </si>
  <si>
    <t>Kladení dlažby mozaika 1barva, lože z kam.do 6cm vč.dod.zámk.dlažby tl.8cm - parkoviště</t>
  </si>
  <si>
    <t>338171122R01</t>
  </si>
  <si>
    <t>Osazení sloupků plot.ocel. do 2,0m do bet.patek rozm. DN60-80 , žár.zink</t>
  </si>
  <si>
    <t>348121122R00</t>
  </si>
  <si>
    <t>Osazování plotových podhrab. desek 250/50/500 mm vč. dod.desek</t>
  </si>
  <si>
    <t>138*2*1,1</t>
  </si>
  <si>
    <t>553464441</t>
  </si>
  <si>
    <t>Sloupky z ocelových trubek- dn60 dl.2.4m žár. zink.</t>
  </si>
  <si>
    <t>553464442</t>
  </si>
  <si>
    <t>Sloupky z ocelových trubek DN80 240cm žár.zink</t>
  </si>
  <si>
    <t>55346463</t>
  </si>
  <si>
    <t>Sloupky rohové dn60 dl.2,4 žár.zink</t>
  </si>
  <si>
    <t>767920220R00</t>
  </si>
  <si>
    <t>Montáž vrat na ocelové sloupky, plochy do 4 m2 vstupní 2kř. brána oplocení</t>
  </si>
  <si>
    <t>PC90-01</t>
  </si>
  <si>
    <t>Vstupní branka š.2400mm 2kř dle specif. , výplň 3D panel - žár.zink</t>
  </si>
  <si>
    <t>kpl</t>
  </si>
  <si>
    <t>914001112R00</t>
  </si>
  <si>
    <t>Montáž svislých dopr.značek</t>
  </si>
  <si>
    <t>915721121R00</t>
  </si>
  <si>
    <t>Vodorovné značení stopčar,zeber atd.plastem,nehluč</t>
  </si>
  <si>
    <t>4*5*0,15+1,8</t>
  </si>
  <si>
    <t>915729111R00</t>
  </si>
  <si>
    <t>Příplatek za reflexní úpravu stopčar, zeber atd.</t>
  </si>
  <si>
    <t>915791112R00</t>
  </si>
  <si>
    <t>Předznačení pro značení stopčáry, zebry, nápisů</t>
  </si>
  <si>
    <t>916561111RT4</t>
  </si>
  <si>
    <t>Osazení záhon.obrubníků do lože z B 12,5 s opěrou včetně obrubníku ABO 4-5  50/5/25</t>
  </si>
  <si>
    <t>13,5+7+3,5+9,5+1+14+7,5</t>
  </si>
  <si>
    <t>917762111RT7</t>
  </si>
  <si>
    <t>Osazení přejez obrub. bet. s opěrou, lože z B 12,5 včetně obrubníku ABO 100/15/15 N</t>
  </si>
  <si>
    <t>16,5+3,5+5</t>
  </si>
  <si>
    <t>917862111RT7</t>
  </si>
  <si>
    <t>Osazení stojat. obrub. bet. s opěrou,lože z B 12,5 včetně obrubníku ABO 2 - 15 100/15/25</t>
  </si>
  <si>
    <t>15</t>
  </si>
  <si>
    <t>979024441R00</t>
  </si>
  <si>
    <t>Očištění vybour. obrubníků všech loží a výplní</t>
  </si>
  <si>
    <t>PC91-01</t>
  </si>
  <si>
    <t>Osazení náběhového obr. dl.1.0m vč. dod.</t>
  </si>
  <si>
    <t>40444741</t>
  </si>
  <si>
    <t>Zn dop ref</t>
  </si>
  <si>
    <t>979082213R00</t>
  </si>
  <si>
    <t xml:space="preserve">Vodorovná doprava suti po suchu do 1 km </t>
  </si>
  <si>
    <t>979082219R00</t>
  </si>
  <si>
    <t xml:space="preserve">Příplatek za dopravu suti po suchu za další 1 km </t>
  </si>
  <si>
    <t>979087212R00</t>
  </si>
  <si>
    <t xml:space="preserve">Nakládání suti na dopravní prostředky </t>
  </si>
  <si>
    <t>998223011R00</t>
  </si>
  <si>
    <t xml:space="preserve">Přesun hmot, pozemní komunikace, kryt dlážděný </t>
  </si>
  <si>
    <t>767912150U00</t>
  </si>
  <si>
    <t>Mtž napínací drát -15°</t>
  </si>
  <si>
    <t>138*3</t>
  </si>
  <si>
    <t>767914120R00</t>
  </si>
  <si>
    <t>Montáž oplocení rámového H do 1,5 m 3D panel zinek s prolisem š.mezery 50mm</t>
  </si>
  <si>
    <t>138-3,5</t>
  </si>
  <si>
    <t>822.29</t>
  </si>
  <si>
    <t>komunikace pozemní ostatní</t>
  </si>
  <si>
    <t>289,3 m2</t>
  </si>
  <si>
    <t>kryt (materiál konstrukce krytu) dlážděný</t>
  </si>
  <si>
    <t>122201102R00</t>
  </si>
  <si>
    <t>Odkopávky a  prokopávky nezapažené v hornině 3  přes 100 do 1 000 m3</t>
  </si>
  <si>
    <t xml:space="preserve">  předzahrada : 4,71*9,82+13,6*3,57+17,82*10,7</t>
  </si>
  <si>
    <t xml:space="preserve">  zahrada : 38,99*30-106,7-7,05*14,1-249,83-7,1-7,3-3,1-59,49</t>
  </si>
  <si>
    <t>tl.150mm : 922,253*0,15</t>
  </si>
  <si>
    <t>z místa uložení na stavbě - ornice : 20,10275</t>
  </si>
  <si>
    <t>tl.150mm zemina zahradní : 922,253*0,15</t>
  </si>
  <si>
    <t>odpočet ornice ze stavby : -20,10275</t>
  </si>
  <si>
    <t>Odkaz na mn. položky pořadí 4 : 138,33795*5</t>
  </si>
  <si>
    <t>Odkaz na mn. položky pořadí 3 : 118,23520*5</t>
  </si>
  <si>
    <t>Nakládání, skládání, překládání neulehlého výkopku nakládání výkopku  přes 100 m3, z horniny 1 až 4</t>
  </si>
  <si>
    <t>tl.150mm ornice : 922,253*0,15</t>
  </si>
  <si>
    <t>Založení trávníku parkový trávník, výsevem, v rovině nebo na svahu do 1:5</t>
  </si>
  <si>
    <t>823-1</t>
  </si>
  <si>
    <t>na půdě předem připravené s pokosením, naložením, odvozem odpadu do 20 km a se složením,</t>
  </si>
  <si>
    <t>předzahrada : 4,71*9,82+13,6*3,57+17,82*10,7</t>
  </si>
  <si>
    <t>zahrada : 38,99*30-106,7-7,05*14,1-249,83-7,1-7,3-3,1-59,49</t>
  </si>
  <si>
    <t>Rozprostření a urovnání ornice v rovině v souvislé ploše přes 500 m2, tloušťka vrstvy přes 100 do 150 mm</t>
  </si>
  <si>
    <t>s případným nutným přemístěním hromad nebo dočasných skládek na místo potřeby ze vzdálenosti do 30 m, v rovině nebo ve svahu do 1 : 5,</t>
  </si>
  <si>
    <t>183101121R00</t>
  </si>
  <si>
    <t>Hloubení jamek bez výměny půdy v rovině objem přes 0,4 do 1 m3</t>
  </si>
  <si>
    <t>pro vysazování rostlin v hornině 1 až 4 bez výměny půdy, s případným naložením přebytečných výkopků na dopravní prostředek, s odvozem na vzdálenost do 20 km a se složením,</t>
  </si>
  <si>
    <t>183403113R00</t>
  </si>
  <si>
    <t>Obdělávání půdy frézováním, v rovině nebo na svahu 1:5</t>
  </si>
  <si>
    <t>184102126R00</t>
  </si>
  <si>
    <t xml:space="preserve">Výsadba dřevin s balem průměr přes 600 do 800 mm, na svahu přes 1:5 do 1:2,  </t>
  </si>
  <si>
    <t>do předem vyhloubené jamky se zalitím,</t>
  </si>
  <si>
    <t>viz v.č. C03 : 3</t>
  </si>
  <si>
    <t>184202112R00</t>
  </si>
  <si>
    <t>Ukotvení dřevin průměr do 100 mm, délka do 3 m</t>
  </si>
  <si>
    <t>třemi a více kůly, s ochranou proti poškození v místě vzepření, (příloha č. 8) při  průměru kůlů do 10 cm,</t>
  </si>
  <si>
    <t>184802111R00</t>
  </si>
  <si>
    <t>Chemické odplevelení půdy před založením kultury postřikem naširoko, v rovině nebo na svahu do 1:5</t>
  </si>
  <si>
    <t>nebo trávníku nebo zpevněných ploch o výměře jednotlivě přes 20 m2,</t>
  </si>
  <si>
    <t>922,2532*2</t>
  </si>
  <si>
    <t>184901112R00</t>
  </si>
  <si>
    <t>Osazení kůlů osazení kůlů k dřevině s uvázáním, délka přes 2 do 3 m</t>
  </si>
  <si>
    <t>k dřevině s uvázáním</t>
  </si>
  <si>
    <t>185802113R00</t>
  </si>
  <si>
    <t>Hnojení umělým hnojivem naširoko, v rovině nebo na svahu do 1:5</t>
  </si>
  <si>
    <t>půdy nebo trávníku s rozprostřením nebo s rozdělením hnojiva,</t>
  </si>
  <si>
    <t>922,2532*0,0001</t>
  </si>
  <si>
    <t>185851111R00</t>
  </si>
  <si>
    <t>Dovoz vody pro zálivku rostlin dovoz vody pro zálivku rostlin na vzdálenost do 6000 m</t>
  </si>
  <si>
    <t>0,04*3</t>
  </si>
  <si>
    <t>Odkaz na mn. položky pořadí 4 : 138,33795</t>
  </si>
  <si>
    <t>00572410R</t>
  </si>
  <si>
    <t>směs travní parková, pro mírnou zátěž</t>
  </si>
  <si>
    <t>922,2532*0,03</t>
  </si>
  <si>
    <t>02662107R</t>
  </si>
  <si>
    <t>dřevina jehličnatá Jinan; Ginkgo biloba Autumn Gold; v = 200 až 250 cm; kontejner 30 l</t>
  </si>
  <si>
    <t>25191158R</t>
  </si>
  <si>
    <t>hnojivo dusíkaté</t>
  </si>
  <si>
    <t>922,2532*0,1</t>
  </si>
  <si>
    <t>25234002.AR</t>
  </si>
  <si>
    <t>herbicid totální; účinná látka izopropylaminová sůl glyphosatu; hubení vytrvalých plevelů</t>
  </si>
  <si>
    <t>l</t>
  </si>
  <si>
    <t>922,2532*0,001</t>
  </si>
  <si>
    <t>5832012R</t>
  </si>
  <si>
    <t>zemina zahradní; tříděná; frakce 0,0 až 8,0 mm</t>
  </si>
  <si>
    <t>odpočet ornice ze stavby : (922,253*0,15)-20,10275*1,6</t>
  </si>
  <si>
    <t>60850016R</t>
  </si>
  <si>
    <t>kůl vyvazovací l = 250,0 cm; průměr 80 mm; impregnace; jeden konec fazeta; druhý konec špice</t>
  </si>
  <si>
    <t>3*3</t>
  </si>
  <si>
    <t>60850030R</t>
  </si>
  <si>
    <t>příčka spojovací půlkulatá; l = 50,0 cm; průměr 80 mm; impregnace; jeden konec rovně zaříznutý; druhý konec rovně zaříznutý</t>
  </si>
  <si>
    <t>67511011R</t>
  </si>
  <si>
    <t>motouz jutový; d= 4,25 mm; l = 98,00 m</t>
  </si>
  <si>
    <t>998231311R00</t>
  </si>
  <si>
    <t>Přesun hmot pro krajinářské a sadovnické úpravy přesun hmot pro sadovnické a krajinářské úpravy do 5000 m vodorovně, bez svislého přesunu</t>
  </si>
  <si>
    <t xml:space="preserve">12,14,18,19,20,21,22,23,24,25, : </t>
  </si>
  <si>
    <t>Součet: : 106,45209</t>
  </si>
  <si>
    <t>ING</t>
  </si>
  <si>
    <t>115101201R00</t>
  </si>
  <si>
    <t>Čerpání vody na výšku do 10 m, přítok do 500 l</t>
  </si>
  <si>
    <t>119001401R00</t>
  </si>
  <si>
    <t>Dočasné zajištění ocelového potrubí do DN 200 mm vodovod</t>
  </si>
  <si>
    <t>120001101R00</t>
  </si>
  <si>
    <t>Příplatek za ztížení vykopávky v blízkosti vedení</t>
  </si>
  <si>
    <t>131301101R00</t>
  </si>
  <si>
    <t>Hloubení nezapažených jam v hor.4 do 100 m3 vč. start. jámy protlaku</t>
  </si>
  <si>
    <t>2*1,2*2*1,2</t>
  </si>
  <si>
    <t>4*1*1*1,8</t>
  </si>
  <si>
    <t>131301209R00</t>
  </si>
  <si>
    <t>Příplatek za lepivost - hloubení zapaž.jam v hor.4</t>
  </si>
  <si>
    <t>Hloubení rýh šířky do 60 cm v hor.4 do 100 m3</t>
  </si>
  <si>
    <t>38*1,4*0,6+51*0,7*1,5+25*0,7*1,5</t>
  </si>
  <si>
    <t>141721101R00</t>
  </si>
  <si>
    <t>Řízené protlačení a vtažení PE d 110 mm, hor.1 - 4</t>
  </si>
  <si>
    <t>111,7+13-66,1</t>
  </si>
  <si>
    <t>111,7+13</t>
  </si>
  <si>
    <t>174201101R00</t>
  </si>
  <si>
    <t>Zásyp jam, rýh, šachet bez zhutnění</t>
  </si>
  <si>
    <t>38*0,6*0,8+51*0,7*0,9+25*0,7*0,9</t>
  </si>
  <si>
    <t>Obsyp potrubí bez prohození sypaniny s dodáním štěrkopísku frakce 0 - 22 mm</t>
  </si>
  <si>
    <t>451315114U00</t>
  </si>
  <si>
    <t>Podklad vrstva -10cm beton C12/15 pod šachty</t>
  </si>
  <si>
    <t>451573111R00</t>
  </si>
  <si>
    <t>Lože pod potrubí ze štěrkopísku do 63 mm IS</t>
  </si>
  <si>
    <t>38*0,6*0,1+51*0,7*0,1+25*0,7*0,1</t>
  </si>
  <si>
    <t>230180014R00</t>
  </si>
  <si>
    <t>Montáž trub z plastických hmot PE, PP, 40 x 3,6</t>
  </si>
  <si>
    <t>822392111R00</t>
  </si>
  <si>
    <t>Montáž trub ŽB těs. pryžovými kroužky DN 400 stávaj.řad dn300BE</t>
  </si>
  <si>
    <t>831263195R00</t>
  </si>
  <si>
    <t>Příplatek za zřízení kanal. přípojky DN 100 - 300</t>
  </si>
  <si>
    <t>831312121R00</t>
  </si>
  <si>
    <t>Montáž trub kameninových, pryž. kroužek, DN 150 přípojka SK</t>
  </si>
  <si>
    <t>831372121R00</t>
  </si>
  <si>
    <t>Montáž trub kameninových, pryž. kroužek, DN 300 stáv. řad dn300KA</t>
  </si>
  <si>
    <t>871313121R00</t>
  </si>
  <si>
    <t>Montáž trub z tvrdého PVC, gumový kroužek, DN 150 přípojka DK</t>
  </si>
  <si>
    <t>25</t>
  </si>
  <si>
    <t>871363200</t>
  </si>
  <si>
    <t>Univerz.kolmé sedlo Flex-Seal d166,vyr,vložky BC12 D+M / napojení PPdn150 na BEdn300</t>
  </si>
  <si>
    <t>891261111R00</t>
  </si>
  <si>
    <t>Montáž vodovodních šoupátek ve výkopu DN 100</t>
  </si>
  <si>
    <t>892233111R00</t>
  </si>
  <si>
    <t>Desinfekce vodovodního potrubí DN 70</t>
  </si>
  <si>
    <t>892241111R00</t>
  </si>
  <si>
    <t>Tlaková zkouška vodovodního potrubí DN 80</t>
  </si>
  <si>
    <t>PC87-01</t>
  </si>
  <si>
    <t>Zaslepení stávajících řadů DK a SK</t>
  </si>
  <si>
    <t>PC87-02</t>
  </si>
  <si>
    <t>Kabelová chránička 110 v komunikaci pro vodov.přípojku DN40</t>
  </si>
  <si>
    <t>28600339</t>
  </si>
  <si>
    <t>Trubka PE100RC trubka d40x3,7mm  l=6m</t>
  </si>
  <si>
    <t>46*1,1</t>
  </si>
  <si>
    <t>28613181 M</t>
  </si>
  <si>
    <t>T kus 90° redukovaný d 90- 90 PE 100 SDR 11 +GF+</t>
  </si>
  <si>
    <t>28613222</t>
  </si>
  <si>
    <t>Souprava zemní teleskopická  1,0-1,7 m - napojení vodovodní přípojky na řad</t>
  </si>
  <si>
    <t>28614521</t>
  </si>
  <si>
    <t>Trubka kanalizační PP SN 12  DN 150/3000</t>
  </si>
  <si>
    <t>25*1,1/3</t>
  </si>
  <si>
    <t>42228110</t>
  </si>
  <si>
    <t>Šoupátko 2500 DN 5/4" pro dom.přípojky-uzavírací armatura s vypouštěním 5/4"</t>
  </si>
  <si>
    <t>422373</t>
  </si>
  <si>
    <t>Vodoměrná sestava pro d40</t>
  </si>
  <si>
    <t>42237310</t>
  </si>
  <si>
    <t>Elektrokoleno - nerozebíratelný spoj d40</t>
  </si>
  <si>
    <t>58337306</t>
  </si>
  <si>
    <t>Štěrkopísek frakce 0-8 tř.B</t>
  </si>
  <si>
    <t>T</t>
  </si>
  <si>
    <t>7,6*1,8</t>
  </si>
  <si>
    <t>59710632</t>
  </si>
  <si>
    <t>Trouba kamenin.glazov.se spoj F dl.1000, DN 150 mm</t>
  </si>
  <si>
    <t>51*1,1</t>
  </si>
  <si>
    <t>59710839.A</t>
  </si>
  <si>
    <t>Trouba kam. zkrác GZ/ZB dl.600 DN300 vč. nerez.spojky Flex-seal a vyr.kroužků</t>
  </si>
  <si>
    <t>59710841.A</t>
  </si>
  <si>
    <t>Trouba kam. zkrác GZ/KA dl.600 DN300 s odb.DN150 vč. nerer.spojky Flex-seal a vyr. kroužků</t>
  </si>
  <si>
    <t>877353121U00</t>
  </si>
  <si>
    <t>MTŽ tvar odboč - koleno DN150KA/45</t>
  </si>
  <si>
    <t>877353121U01</t>
  </si>
  <si>
    <t>navrtávka kolmá - DN300ŽB</t>
  </si>
  <si>
    <t>892591111</t>
  </si>
  <si>
    <t>Zkouška těsnosti kanalizace do DN500 tl.vzduchem zk.přetl 20kPa,pov.pokles tl.1.5kPa,doba 2.5min</t>
  </si>
  <si>
    <t>892591112</t>
  </si>
  <si>
    <t>Zkouška těsnosti kan.šachet tl.vzduchem zk.přetlak 5kPa,pov.pokles tl.1kPa,zk.doba 7min</t>
  </si>
  <si>
    <t>892593111</t>
  </si>
  <si>
    <t>Zabezpečení konců kanal.potrubí DN400 vodou</t>
  </si>
  <si>
    <t>Osazení plastové šachty revizní prům.425 mm, Wavin</t>
  </si>
  <si>
    <t>55243330</t>
  </si>
  <si>
    <t>Poklop kruhový d 600 mm C 250 LITINA PVC šachta - zelený pás</t>
  </si>
  <si>
    <t>998276201R00</t>
  </si>
  <si>
    <t xml:space="preserve">Přesun hmot, trub.vedení plast. obsypaná kamenivem </t>
  </si>
  <si>
    <t>827</t>
  </si>
  <si>
    <t>Vedení trubní dálková  přípojná</t>
  </si>
  <si>
    <t>76 m</t>
  </si>
  <si>
    <t>potrubí z trub z plastických hmot a sklolaminátu</t>
  </si>
  <si>
    <t>131113711</t>
  </si>
  <si>
    <t>Hloubení zapažených jam v soudržných horninách třídy těžitelnosti I skupiny 1 a 2 ručně</t>
  </si>
  <si>
    <t xml:space="preserve">1,5*1,5*1,5*2 : </t>
  </si>
  <si>
    <t>6,75</t>
  </si>
  <si>
    <t>132154102</t>
  </si>
  <si>
    <t>Hloubení rýh zapažených š do 800 mm v hornině třídy těžitelnosti I skupiny 1 a 2 objem do 50 m3, strojně</t>
  </si>
  <si>
    <t xml:space="preserve">40*0,8*1,4 : </t>
  </si>
  <si>
    <t>44,8</t>
  </si>
  <si>
    <t>151101101</t>
  </si>
  <si>
    <t>Zřízení příložného pažení a rozepření stěn rýh hl do 2 m</t>
  </si>
  <si>
    <t xml:space="preserve">1,5*1,5*4 : </t>
  </si>
  <si>
    <t xml:space="preserve">40*1,2*2 : </t>
  </si>
  <si>
    <t>105</t>
  </si>
  <si>
    <t>151101111</t>
  </si>
  <si>
    <t>Odstranění příložného pažení a rozepření stěn rýh hl do 2 m</t>
  </si>
  <si>
    <t>162251101</t>
  </si>
  <si>
    <t>Vodorovné přemístění do 20 m výkopku/sypaniny z horniny třídy těžitelnosti I skupiny 1 až 3</t>
  </si>
  <si>
    <t>51,55</t>
  </si>
  <si>
    <t>162751117</t>
  </si>
  <si>
    <t>Vodorovné přemístění přes 9 000 do 10000 m výkopku/sypaniny z horniny třídy těžitelnosti I skupiny 1, až 3</t>
  </si>
  <si>
    <t xml:space="preserve">40*0,8*0,4 : </t>
  </si>
  <si>
    <t xml:space="preserve">1,5*1,5*0,4*2 : </t>
  </si>
  <si>
    <t>14,6</t>
  </si>
  <si>
    <t>162751119</t>
  </si>
  <si>
    <t>Příplatek k vodorovnému přemístění výkopku/sypaniny z horniny třídy těžitelnosti I skupiny 1 až 3, ZKD 1000 m přes 10000 m</t>
  </si>
  <si>
    <t xml:space="preserve">5*14,6 : </t>
  </si>
  <si>
    <t>73</t>
  </si>
  <si>
    <t>167151101</t>
  </si>
  <si>
    <t>Nakládání výkopku z hornin třídy těžitelnosti I skupiny 1 až 3 do 100 m3</t>
  </si>
  <si>
    <t>171201231</t>
  </si>
  <si>
    <t>Poplatek za uložení zeminy a kamení na recyklační skládce (skládkovné) kód odpadu 17 05 04</t>
  </si>
  <si>
    <t xml:space="preserve">14,6*2,2 : </t>
  </si>
  <si>
    <t>32,12</t>
  </si>
  <si>
    <t>171251201</t>
  </si>
  <si>
    <t>Uložení sypaniny na skládky nebo meziskládky</t>
  </si>
  <si>
    <t>174151101</t>
  </si>
  <si>
    <t>Zásyp jam, šachet rýh nebo kolem objektů sypaninou se zhutněním</t>
  </si>
  <si>
    <t xml:space="preserve">1,5*1,5*(1,5-0,4)*2 : </t>
  </si>
  <si>
    <t xml:space="preserve">40*0,8*(1,4-0,4) : </t>
  </si>
  <si>
    <t>36,95</t>
  </si>
  <si>
    <t>175151101</t>
  </si>
  <si>
    <t>Obsypání potrubí strojně sypaninou bez prohození, uloženou do 3 m</t>
  </si>
  <si>
    <t xml:space="preserve">1,5*1,5*0,3*2 : </t>
  </si>
  <si>
    <t xml:space="preserve">40*0,8*0,3 : </t>
  </si>
  <si>
    <t>10,95</t>
  </si>
  <si>
    <t>58337310</t>
  </si>
  <si>
    <t>štěrkopísek frakce 0/4</t>
  </si>
  <si>
    <t xml:space="preserve">10,95*2 'Přepočtené koeficientem množství : </t>
  </si>
  <si>
    <t>21,9</t>
  </si>
  <si>
    <t>230170001</t>
  </si>
  <si>
    <t>Tlakové zkoušky těsnosti potrubí - příprava DN do 40</t>
  </si>
  <si>
    <t>230170011</t>
  </si>
  <si>
    <t>Tlakové zkoušky těsnosti potrubí - zkouška DN do 40</t>
  </si>
  <si>
    <t>230200411</t>
  </si>
  <si>
    <t>Vysazení odbočky na ocelovém potrubí metodou navrtání přetlak do 1,6 MPa DN do 40 mm</t>
  </si>
  <si>
    <t>230202071</t>
  </si>
  <si>
    <t>Nasunutí potrubní sekce plastové průměru do 63 mm do chráničky</t>
  </si>
  <si>
    <t>230205025</t>
  </si>
  <si>
    <t>Montáž potrubí plastového svařované na tupo nebo elektrospojkou dn 32 mm en 3,0 mm</t>
  </si>
  <si>
    <t>230205031</t>
  </si>
  <si>
    <t>Montáž potrubí plastového svařované na tupo nebo elektrospojkou dn 40 mm en 3,7 mm</t>
  </si>
  <si>
    <t>230205225</t>
  </si>
  <si>
    <t>Montáž trubního dílu PE elektrotvarovky nebo svařovaného na tupo dn 32 mm en 2,0 mm</t>
  </si>
  <si>
    <t>230205231</t>
  </si>
  <si>
    <t>Montáž trubního dílu PE elektrotvarovky nebo svařovaného na tupo dn 40 mm en 3,6 mm</t>
  </si>
  <si>
    <t>230205242</t>
  </si>
  <si>
    <t>Montáž trubního dílu PE elektrotvarovky nebo svařovaného na tupo dn 63 mm en 5,7 mm</t>
  </si>
  <si>
    <t>230220006</t>
  </si>
  <si>
    <t>Montáž litinového poklopu</t>
  </si>
  <si>
    <t>dodávka a montáž poklopu vč. podkladní desky</t>
  </si>
  <si>
    <t>230220031</t>
  </si>
  <si>
    <t>Montáž čichačky na chráničku PN 38 6724</t>
  </si>
  <si>
    <t>dodávka a montáž čichačky vyvedené do poklopu</t>
  </si>
  <si>
    <t>230230016</t>
  </si>
  <si>
    <t>Hlavní tlaková zkouška vzduchem 0,6 MPa DN 50</t>
  </si>
  <si>
    <t>2303001</t>
  </si>
  <si>
    <t>Geodetické zaměření přípojky</t>
  </si>
  <si>
    <t>komp</t>
  </si>
  <si>
    <t>196D899221</t>
  </si>
  <si>
    <t>Značení potrubí - štítky</t>
  </si>
  <si>
    <t>Nápis na štítku např.: druh plynu "KYSL9K", šipka směru toku, přetlak "400kPa"</t>
  </si>
  <si>
    <t>196D899301</t>
  </si>
  <si>
    <t>Uložení potrubí do DN 50</t>
  </si>
  <si>
    <t>Typové uložení trubního rozvodu. Skladba : kotva/hmoždina, konzola, závitová tyč/šroub, trubková objímka, včetně šroubů a matic, podložek. Jednotková hmotnost cca. 0,75kg</t>
  </si>
  <si>
    <t>2323001</t>
  </si>
  <si>
    <t>Drobný trubní materiál</t>
  </si>
  <si>
    <t>Napojovací fitinky, záslepky, těsnění, spojovací materiál, apod.</t>
  </si>
  <si>
    <t>28613911</t>
  </si>
  <si>
    <t>potrubí plynovodní PE 100RC SDR 11 PN 0,4MPa D 32x3,0mm</t>
  </si>
  <si>
    <t>28613912</t>
  </si>
  <si>
    <t>potrubí plynovodní PE 100RC SDR 11 PN 0,4MPa D 40x3,7mm</t>
  </si>
  <si>
    <t>28614000</t>
  </si>
  <si>
    <t>tvarovka T-kus navrtávací s odbočkou 360° D 63-32mm</t>
  </si>
  <si>
    <t>28614199</t>
  </si>
  <si>
    <t>koleno 90° SDR11 PE 100 PN16 D 32mm</t>
  </si>
  <si>
    <t>28614811</t>
  </si>
  <si>
    <t>koleno 90° SDR11 PE 100 PN16 D 40mm</t>
  </si>
  <si>
    <t>28653072</t>
  </si>
  <si>
    <t>vložka přechodová PE/mosaz pro vodovodní potrubí PN16 plyn PN10 vnější závit 32-1"</t>
  </si>
  <si>
    <t>28653075</t>
  </si>
  <si>
    <t>vložka přechodová PE/mosaz pro vodovodní potrubí PN16 plyn PN10 vnější závit 40-1"</t>
  </si>
  <si>
    <t>451572111</t>
  </si>
  <si>
    <t>Lože pod potrubí otevřený výkop z kameniva drobného těženého</t>
  </si>
  <si>
    <t xml:space="preserve">1,5*1,5*0,1 : </t>
  </si>
  <si>
    <t xml:space="preserve">40*0,8*0,1 : </t>
  </si>
  <si>
    <t>3,425</t>
  </si>
  <si>
    <t>460631112</t>
  </si>
  <si>
    <t>Neřízený zemní protlak při elektromontážích v hornině tř. těžitelnosti I skupiny 1 a 2 vnějšího, průměru přes 50 do 63 mm</t>
  </si>
  <si>
    <t>460631122</t>
  </si>
  <si>
    <t>Neřízený zemní protlak při elektromontážích v hornině tř. těžitelnosti I a II skupiny 3 a 4 vnějšího, průměru přes 50 do 63 mm</t>
  </si>
  <si>
    <t>28613962</t>
  </si>
  <si>
    <t>trubka ochranná PEHD 63x3,6mm</t>
  </si>
  <si>
    <t xml:space="preserve">10,5 : </t>
  </si>
  <si>
    <t xml:space="preserve">3 : </t>
  </si>
  <si>
    <t xml:space="preserve">13,5*1,03 'Přepočtené koeficientem množství : </t>
  </si>
  <si>
    <t>13,905</t>
  </si>
  <si>
    <t>580505101</t>
  </si>
  <si>
    <t>Kontrola umístění regulační soupravy</t>
  </si>
  <si>
    <t>580506001</t>
  </si>
  <si>
    <t>Kontrola souladu provedené instalace domovního plynovodu dl do 20 m s projektovou dokumentací</t>
  </si>
  <si>
    <t>580506010</t>
  </si>
  <si>
    <t>Kontrola umístění a funkce hlavního uzávěru kuželového nebo kulového domovního plynovodu</t>
  </si>
  <si>
    <t>580506020</t>
  </si>
  <si>
    <t>Kontrola těsnosti spoje detekčním přístrojem domovního plynovodu</t>
  </si>
  <si>
    <t>580506310</t>
  </si>
  <si>
    <t>Tlakování plynovodu DN do 80 dl do 20 m při tlakové zkoušce</t>
  </si>
  <si>
    <t>580506320</t>
  </si>
  <si>
    <t>Provedení tlakové zkoušky plynovodu nízkotlakého</t>
  </si>
  <si>
    <t>580506321</t>
  </si>
  <si>
    <t>Odvzdušnění plynovodu DN do 80 dl do 20 m</t>
  </si>
  <si>
    <t>899722113</t>
  </si>
  <si>
    <t>Krytí potrubí z plastů výstražnou fólií z PVC přes 25 do 34cm</t>
  </si>
  <si>
    <t>899911201</t>
  </si>
  <si>
    <t>Kluzná objímka výšky 15 mm vnějšího průměru potrubí přes 42 mm do 50 mm</t>
  </si>
  <si>
    <t>899913101</t>
  </si>
  <si>
    <t>Uzavírací manžeta chráničky potrubí DN 25 x 50</t>
  </si>
  <si>
    <t>977151114</t>
  </si>
  <si>
    <t>Jádrové vrty diamantovými korunkami do stavebních materiálů D přes 50 do 60 mm</t>
  </si>
  <si>
    <t>998276101</t>
  </si>
  <si>
    <t>Přesun hmot pro trubní vedení z trub z plastických hmot otevřený výkop</t>
  </si>
  <si>
    <t>998276124</t>
  </si>
  <si>
    <t>Příplatek k přesunu hmot pro trubní vedení z trub z plastických hmot za zvětšený přesun do 500 m</t>
  </si>
  <si>
    <t>723150367</t>
  </si>
  <si>
    <t>Chránička D 57x3,2 mm</t>
  </si>
  <si>
    <t>723160204</t>
  </si>
  <si>
    <t>Přípojka k plynoměru spojované na závit bez ochozu G 1"</t>
  </si>
  <si>
    <t>723160334</t>
  </si>
  <si>
    <t>Rozpěrka přípojek plynoměru G 1"</t>
  </si>
  <si>
    <t>723181013</t>
  </si>
  <si>
    <t>Potrubí měděné polotvrdé spojované lisováním D 22x1 mm</t>
  </si>
  <si>
    <t>723181025</t>
  </si>
  <si>
    <t>Potrubí měděné tvrdé spojované lisováním D 35x1,5 mm</t>
  </si>
  <si>
    <t>723190252</t>
  </si>
  <si>
    <t>Výpustky plynovodní vedení a upevnění DN 20</t>
  </si>
  <si>
    <t>723231163</t>
  </si>
  <si>
    <t>Kohout kulový přímý G 3/4" PN 42 do 185°C plnoprůtokový vnitřní závit těžká řada</t>
  </si>
  <si>
    <t>723231164</t>
  </si>
  <si>
    <t>Kohout kulový přímý G 1" PN 42 do 185°C plnoprůtokový vnitřní závit těžká řada</t>
  </si>
  <si>
    <t>723231165</t>
  </si>
  <si>
    <t>Kohout kulový přímý G 1 1/4" PN 42 do 185°C plnoprůtokový vnitřní závit těžká řada</t>
  </si>
  <si>
    <t>723234311</t>
  </si>
  <si>
    <t>Regulátor tlaku plynu středotlaký jednostupňový výkon do 6 m3/hod pro zemní plyn</t>
  </si>
  <si>
    <t>998723101</t>
  </si>
  <si>
    <t>Přesun hmot tonážní pro vnitřní plynovod v objektech v do 6 m</t>
  </si>
  <si>
    <t>727111003</t>
  </si>
  <si>
    <t>Trubní ucpávka ocelového potrubí bez izolace DN 50 stěnou tl 100 mm požární odolnost EI 120</t>
  </si>
  <si>
    <t>741122011</t>
  </si>
  <si>
    <t>Montáž kabel Cu bez ukončení uložený pod omítku plný kulatý 2x1,5 až 2,5 mm2 (např. CYKY)</t>
  </si>
  <si>
    <t xml:space="preserve">25+29 : </t>
  </si>
  <si>
    <t>54</t>
  </si>
  <si>
    <t>34111006</t>
  </si>
  <si>
    <t>kabel instalační jádro Cu plné izolace PVC plášť PVC 450/750V (CYKY) 2x2,5mm2</t>
  </si>
  <si>
    <t>CYKY, průměr kabelu 8,9mm</t>
  </si>
  <si>
    <t xml:space="preserve">54*1,15 'Přepočtené koeficientem množství : </t>
  </si>
  <si>
    <t>62,1</t>
  </si>
  <si>
    <t>827.59</t>
  </si>
  <si>
    <t>plynovody a vzduchovody trubní ostatní (přípojky)</t>
  </si>
  <si>
    <t>52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</si>
</sst>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rgb="FFDF7000"/>
      <name val="Arial CE"/>
      <charset val="238"/>
    </font>
    <font>
      <sz val="8"/>
      <color indexed="2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3">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18" fillId="0" borderId="18" xfId="0" applyNumberFormat="1" applyFont="1" applyBorder="1" applyAlignment="1">
      <alignment vertical="top" wrapText="1"/>
    </xf>
    <xf numFmtId="0" fontId="19" fillId="0" borderId="0" xfId="0" applyNumberFormat="1" applyFont="1" applyAlignment="1">
      <alignment wrapText="1"/>
    </xf>
    <xf numFmtId="0" fontId="18" fillId="0" borderId="0"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7" fillId="0" borderId="43" xfId="0" applyNumberFormat="1" applyFont="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0" fillId="0" borderId="18" xfId="0" applyBorder="1" applyAlignment="1">
      <alignment vertical="top"/>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165" fontId="22"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8"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tabSelected="1" workbookViewId="0">
      <selection activeCell="A2" sqref="A2:G2"/>
    </sheetView>
  </sheetViews>
  <sheetFormatPr defaultRowHeight="13.2" x14ac:dyDescent="0.25"/>
  <sheetData>
    <row r="1" spans="1:7" x14ac:dyDescent="0.25">
      <c r="A1" s="21" t="s">
        <v>38</v>
      </c>
    </row>
    <row r="2" spans="1:7" ht="57.75" customHeight="1" x14ac:dyDescent="0.25">
      <c r="A2" s="72" t="s">
        <v>39</v>
      </c>
      <c r="B2" s="72"/>
      <c r="C2" s="72"/>
      <c r="D2" s="72"/>
      <c r="E2" s="72"/>
      <c r="F2" s="72"/>
      <c r="G2" s="72"/>
    </row>
  </sheetData>
  <sheetProtection algorithmName="SHA-512" hashValue="7KdVO+18dYW4wyMmL9Fp31fdjErIIO0nmPuOjEf3qoAJB8HfVSNR8wbcGIzjYMnNnYvQLmgbU4NBL27tIaA/jw==" saltValue="GQjKOqg+OmxggCELyLs1U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D7C1-97C2-4A17-8502-EA453217FC2D}">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74</v>
      </c>
      <c r="C4" s="204" t="s">
        <v>75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265</v>
      </c>
      <c r="C8" s="251" t="s">
        <v>266</v>
      </c>
      <c r="D8" s="229"/>
      <c r="E8" s="230"/>
      <c r="F8" s="231"/>
      <c r="G8" s="231">
        <f>SUMIF(AG9:AG48,"&lt;&gt;NOR",G9:G48)</f>
        <v>0</v>
      </c>
      <c r="H8" s="231"/>
      <c r="I8" s="231">
        <f>SUM(I9:I48)</f>
        <v>0</v>
      </c>
      <c r="J8" s="231"/>
      <c r="K8" s="231">
        <f>SUM(K9:K48)</f>
        <v>0</v>
      </c>
      <c r="L8" s="231"/>
      <c r="M8" s="231">
        <f>SUM(M9:M48)</f>
        <v>0</v>
      </c>
      <c r="N8" s="230"/>
      <c r="O8" s="230">
        <f>SUM(O9:O48)</f>
        <v>0.17</v>
      </c>
      <c r="P8" s="230"/>
      <c r="Q8" s="230">
        <f>SUM(Q9:Q48)</f>
        <v>0</v>
      </c>
      <c r="R8" s="231"/>
      <c r="S8" s="231"/>
      <c r="T8" s="232"/>
      <c r="U8" s="226"/>
      <c r="V8" s="226">
        <f>SUM(V9:V48)</f>
        <v>66.13000000000001</v>
      </c>
      <c r="W8" s="226"/>
      <c r="X8" s="226"/>
      <c r="Y8" s="226"/>
      <c r="AG8" t="s">
        <v>384</v>
      </c>
    </row>
    <row r="9" spans="1:60" outlineLevel="1" x14ac:dyDescent="0.25">
      <c r="A9" s="241">
        <v>1</v>
      </c>
      <c r="B9" s="242" t="s">
        <v>2595</v>
      </c>
      <c r="C9" s="252" t="s">
        <v>2596</v>
      </c>
      <c r="D9" s="243" t="s">
        <v>2095</v>
      </c>
      <c r="E9" s="244">
        <v>50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0.1</v>
      </c>
      <c r="V9" s="222">
        <f>ROUND(E9*U9,2)</f>
        <v>5</v>
      </c>
      <c r="W9" s="222"/>
      <c r="X9" s="222" t="s">
        <v>449</v>
      </c>
      <c r="Y9" s="222" t="s">
        <v>391</v>
      </c>
      <c r="Z9" s="212"/>
      <c r="AA9" s="212"/>
      <c r="AB9" s="212"/>
      <c r="AC9" s="212"/>
      <c r="AD9" s="212"/>
      <c r="AE9" s="212"/>
      <c r="AF9" s="212"/>
      <c r="AG9" s="212" t="s">
        <v>2597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2598</v>
      </c>
      <c r="C10" s="252" t="s">
        <v>2599</v>
      </c>
      <c r="D10" s="243" t="s">
        <v>2095</v>
      </c>
      <c r="E10" s="244">
        <v>20</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0.09</v>
      </c>
      <c r="V10" s="222">
        <f>ROUND(E10*U10,2)</f>
        <v>1.8</v>
      </c>
      <c r="W10" s="222"/>
      <c r="X10" s="222" t="s">
        <v>449</v>
      </c>
      <c r="Y10" s="222" t="s">
        <v>391</v>
      </c>
      <c r="Z10" s="212"/>
      <c r="AA10" s="212"/>
      <c r="AB10" s="212"/>
      <c r="AC10" s="212"/>
      <c r="AD10" s="212"/>
      <c r="AE10" s="212"/>
      <c r="AF10" s="212"/>
      <c r="AG10" s="212" t="s">
        <v>2597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2600</v>
      </c>
      <c r="C11" s="252" t="s">
        <v>2601</v>
      </c>
      <c r="D11" s="243" t="s">
        <v>2095</v>
      </c>
      <c r="E11" s="244">
        <v>20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2597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41">
        <v>4</v>
      </c>
      <c r="B12" s="242" t="s">
        <v>2602</v>
      </c>
      <c r="C12" s="252" t="s">
        <v>2603</v>
      </c>
      <c r="D12" s="243" t="s">
        <v>2048</v>
      </c>
      <c r="E12" s="244">
        <v>2</v>
      </c>
      <c r="F12" s="245"/>
      <c r="G12" s="246">
        <f>ROUND(E12*F12,2)</f>
        <v>0</v>
      </c>
      <c r="H12" s="245"/>
      <c r="I12" s="246">
        <f>ROUND(E12*H12,2)</f>
        <v>0</v>
      </c>
      <c r="J12" s="245"/>
      <c r="K12" s="246">
        <f>ROUND(E12*J12,2)</f>
        <v>0</v>
      </c>
      <c r="L12" s="246">
        <v>21</v>
      </c>
      <c r="M12" s="246">
        <f>G12*(1+L12/100)</f>
        <v>0</v>
      </c>
      <c r="N12" s="244">
        <v>1.4999999999999999E-4</v>
      </c>
      <c r="O12" s="244">
        <f>ROUND(E12*N12,2)</f>
        <v>0</v>
      </c>
      <c r="P12" s="244">
        <v>0</v>
      </c>
      <c r="Q12" s="244">
        <f>ROUND(E12*P12,2)</f>
        <v>0</v>
      </c>
      <c r="R12" s="246"/>
      <c r="S12" s="246" t="s">
        <v>435</v>
      </c>
      <c r="T12" s="247" t="s">
        <v>389</v>
      </c>
      <c r="U12" s="222">
        <v>0.625</v>
      </c>
      <c r="V12" s="222">
        <f>ROUND(E12*U12,2)</f>
        <v>1.25</v>
      </c>
      <c r="W12" s="222"/>
      <c r="X12" s="222" t="s">
        <v>449</v>
      </c>
      <c r="Y12" s="222" t="s">
        <v>391</v>
      </c>
      <c r="Z12" s="212"/>
      <c r="AA12" s="212"/>
      <c r="AB12" s="212"/>
      <c r="AC12" s="212"/>
      <c r="AD12" s="212"/>
      <c r="AE12" s="212"/>
      <c r="AF12" s="212"/>
      <c r="AG12" s="212" t="s">
        <v>2597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41">
        <v>5</v>
      </c>
      <c r="B13" s="242" t="s">
        <v>2604</v>
      </c>
      <c r="C13" s="252" t="s">
        <v>2605</v>
      </c>
      <c r="D13" s="243" t="s">
        <v>2048</v>
      </c>
      <c r="E13" s="244">
        <v>2</v>
      </c>
      <c r="F13" s="245"/>
      <c r="G13" s="246">
        <f>ROUND(E13*F13,2)</f>
        <v>0</v>
      </c>
      <c r="H13" s="245"/>
      <c r="I13" s="246">
        <f>ROUND(E13*H13,2)</f>
        <v>0</v>
      </c>
      <c r="J13" s="245"/>
      <c r="K13" s="246">
        <f>ROUND(E13*J13,2)</f>
        <v>0</v>
      </c>
      <c r="L13" s="246">
        <v>21</v>
      </c>
      <c r="M13" s="246">
        <f>G13*(1+L13/100)</f>
        <v>0</v>
      </c>
      <c r="N13" s="244">
        <v>6.9999999999999994E-5</v>
      </c>
      <c r="O13" s="244">
        <f>ROUND(E13*N13,2)</f>
        <v>0</v>
      </c>
      <c r="P13" s="244">
        <v>0</v>
      </c>
      <c r="Q13" s="244">
        <f>ROUND(E13*P13,2)</f>
        <v>0</v>
      </c>
      <c r="R13" s="246"/>
      <c r="S13" s="246" t="s">
        <v>435</v>
      </c>
      <c r="T13" s="247" t="s">
        <v>389</v>
      </c>
      <c r="U13" s="222">
        <v>0.5</v>
      </c>
      <c r="V13" s="222">
        <f>ROUND(E13*U13,2)</f>
        <v>1</v>
      </c>
      <c r="W13" s="222"/>
      <c r="X13" s="222" t="s">
        <v>449</v>
      </c>
      <c r="Y13" s="222" t="s">
        <v>391</v>
      </c>
      <c r="Z13" s="212"/>
      <c r="AA13" s="212"/>
      <c r="AB13" s="212"/>
      <c r="AC13" s="212"/>
      <c r="AD13" s="212"/>
      <c r="AE13" s="212"/>
      <c r="AF13" s="212"/>
      <c r="AG13" s="212" t="s">
        <v>2597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2371</v>
      </c>
      <c r="C14" s="252" t="s">
        <v>2606</v>
      </c>
      <c r="D14" s="243" t="s">
        <v>2048</v>
      </c>
      <c r="E14" s="244">
        <v>2</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0.59</v>
      </c>
      <c r="V14" s="222">
        <f>ROUND(E14*U14,2)</f>
        <v>1.18</v>
      </c>
      <c r="W14" s="222"/>
      <c r="X14" s="222" t="s">
        <v>449</v>
      </c>
      <c r="Y14" s="222" t="s">
        <v>391</v>
      </c>
      <c r="Z14" s="212"/>
      <c r="AA14" s="212"/>
      <c r="AB14" s="212"/>
      <c r="AC14" s="212"/>
      <c r="AD14" s="212"/>
      <c r="AE14" s="212"/>
      <c r="AF14" s="212"/>
      <c r="AG14" s="212" t="s">
        <v>2597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2607</v>
      </c>
      <c r="C15" s="252" t="s">
        <v>2608</v>
      </c>
      <c r="D15" s="243" t="s">
        <v>2048</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1.714</v>
      </c>
      <c r="V15" s="222">
        <f>ROUND(E15*U15,2)</f>
        <v>3.43</v>
      </c>
      <c r="W15" s="222"/>
      <c r="X15" s="222" t="s">
        <v>449</v>
      </c>
      <c r="Y15" s="222" t="s">
        <v>391</v>
      </c>
      <c r="Z15" s="212"/>
      <c r="AA15" s="212"/>
      <c r="AB15" s="212"/>
      <c r="AC15" s="212"/>
      <c r="AD15" s="212"/>
      <c r="AE15" s="212"/>
      <c r="AF15" s="212"/>
      <c r="AG15" s="212" t="s">
        <v>2597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2609</v>
      </c>
      <c r="C16" s="252" t="s">
        <v>2610</v>
      </c>
      <c r="D16" s="243" t="s">
        <v>2048</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8.827</v>
      </c>
      <c r="V16" s="222">
        <f>ROUND(E16*U16,2)</f>
        <v>17.649999999999999</v>
      </c>
      <c r="W16" s="222"/>
      <c r="X16" s="222" t="s">
        <v>449</v>
      </c>
      <c r="Y16" s="222" t="s">
        <v>391</v>
      </c>
      <c r="Z16" s="212"/>
      <c r="AA16" s="212"/>
      <c r="AB16" s="212"/>
      <c r="AC16" s="212"/>
      <c r="AD16" s="212"/>
      <c r="AE16" s="212"/>
      <c r="AF16" s="212"/>
      <c r="AG16" s="212" t="s">
        <v>2597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2611</v>
      </c>
      <c r="C17" s="252" t="s">
        <v>2612</v>
      </c>
      <c r="D17" s="243" t="s">
        <v>2095</v>
      </c>
      <c r="E17" s="244">
        <v>40</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0.2</v>
      </c>
      <c r="V17" s="222">
        <f>ROUND(E17*U17,2)</f>
        <v>8</v>
      </c>
      <c r="W17" s="222"/>
      <c r="X17" s="222" t="s">
        <v>449</v>
      </c>
      <c r="Y17" s="222" t="s">
        <v>391</v>
      </c>
      <c r="Z17" s="212"/>
      <c r="AA17" s="212"/>
      <c r="AB17" s="212"/>
      <c r="AC17" s="212"/>
      <c r="AD17" s="212"/>
      <c r="AE17" s="212"/>
      <c r="AF17" s="212"/>
      <c r="AG17" s="212" t="s">
        <v>2597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34">
        <v>10</v>
      </c>
      <c r="B18" s="235" t="s">
        <v>2613</v>
      </c>
      <c r="C18" s="253" t="s">
        <v>2614</v>
      </c>
      <c r="D18" s="236" t="s">
        <v>2095</v>
      </c>
      <c r="E18" s="237">
        <v>40</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435</v>
      </c>
      <c r="T18" s="240" t="s">
        <v>389</v>
      </c>
      <c r="U18" s="222">
        <v>0.218</v>
      </c>
      <c r="V18" s="222">
        <f>ROUND(E18*U18,2)</f>
        <v>8.7200000000000006</v>
      </c>
      <c r="W18" s="222"/>
      <c r="X18" s="222" t="s">
        <v>449</v>
      </c>
      <c r="Y18" s="222" t="s">
        <v>391</v>
      </c>
      <c r="Z18" s="212"/>
      <c r="AA18" s="212"/>
      <c r="AB18" s="212"/>
      <c r="AC18" s="212"/>
      <c r="AD18" s="212"/>
      <c r="AE18" s="212"/>
      <c r="AF18" s="212"/>
      <c r="AG18" s="212" t="s">
        <v>2597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54" t="s">
        <v>2615</v>
      </c>
      <c r="D19" s="248"/>
      <c r="E19" s="248"/>
      <c r="F19" s="248"/>
      <c r="G19" s="248"/>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395</v>
      </c>
      <c r="AH19" s="212"/>
      <c r="AI19" s="212"/>
      <c r="AJ19" s="212"/>
      <c r="AK19" s="212"/>
      <c r="AL19" s="212"/>
      <c r="AM19" s="212"/>
      <c r="AN19" s="212"/>
      <c r="AO19" s="212"/>
      <c r="AP19" s="212"/>
      <c r="AQ19" s="212"/>
      <c r="AR19" s="212"/>
      <c r="AS19" s="212"/>
      <c r="AT19" s="212"/>
      <c r="AU19" s="212"/>
      <c r="AV19" s="212"/>
      <c r="AW19" s="212"/>
      <c r="AX19" s="212"/>
      <c r="AY19" s="212"/>
      <c r="AZ19" s="212"/>
      <c r="BA19" s="249" t="str">
        <f>C19</f>
        <v>Prostup střechou pro rozvody CHL d160 mm, s integr. PVC manžetou vč. prostupu parozábranou - dodávkou stavby</v>
      </c>
      <c r="BB19" s="212"/>
      <c r="BC19" s="212"/>
      <c r="BD19" s="212"/>
      <c r="BE19" s="212"/>
      <c r="BF19" s="212"/>
      <c r="BG19" s="212"/>
      <c r="BH19" s="212"/>
    </row>
    <row r="20" spans="1:60" outlineLevel="1" x14ac:dyDescent="0.25">
      <c r="A20" s="241">
        <v>11</v>
      </c>
      <c r="B20" s="242" t="s">
        <v>2616</v>
      </c>
      <c r="C20" s="252" t="s">
        <v>2617</v>
      </c>
      <c r="D20" s="243" t="s">
        <v>2048</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0.35</v>
      </c>
      <c r="V20" s="222">
        <f>ROUND(E20*U20,2)</f>
        <v>0.7</v>
      </c>
      <c r="W20" s="222"/>
      <c r="X20" s="222" t="s">
        <v>449</v>
      </c>
      <c r="Y20" s="222" t="s">
        <v>391</v>
      </c>
      <c r="Z20" s="212"/>
      <c r="AA20" s="212"/>
      <c r="AB20" s="212"/>
      <c r="AC20" s="212"/>
      <c r="AD20" s="212"/>
      <c r="AE20" s="212"/>
      <c r="AF20" s="212"/>
      <c r="AG20" s="212" t="s">
        <v>2597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12</v>
      </c>
      <c r="B21" s="242" t="s">
        <v>2618</v>
      </c>
      <c r="C21" s="252" t="s">
        <v>2619</v>
      </c>
      <c r="D21" s="243" t="s">
        <v>2048</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0.37</v>
      </c>
      <c r="V21" s="222">
        <f>ROUND(E21*U21,2)</f>
        <v>0.74</v>
      </c>
      <c r="W21" s="222"/>
      <c r="X21" s="222" t="s">
        <v>449</v>
      </c>
      <c r="Y21" s="222" t="s">
        <v>391</v>
      </c>
      <c r="Z21" s="212"/>
      <c r="AA21" s="212"/>
      <c r="AB21" s="212"/>
      <c r="AC21" s="212"/>
      <c r="AD21" s="212"/>
      <c r="AE21" s="212"/>
      <c r="AF21" s="212"/>
      <c r="AG21" s="212" t="s">
        <v>2597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13</v>
      </c>
      <c r="B22" s="242" t="s">
        <v>2620</v>
      </c>
      <c r="C22" s="252" t="s">
        <v>2621</v>
      </c>
      <c r="D22" s="243" t="s">
        <v>1989</v>
      </c>
      <c r="E22" s="244">
        <v>2</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1</v>
      </c>
      <c r="V22" s="222">
        <f>ROUND(E22*U22,2)</f>
        <v>2</v>
      </c>
      <c r="W22" s="222"/>
      <c r="X22" s="222" t="s">
        <v>449</v>
      </c>
      <c r="Y22" s="222" t="s">
        <v>391</v>
      </c>
      <c r="Z22" s="212"/>
      <c r="AA22" s="212"/>
      <c r="AB22" s="212"/>
      <c r="AC22" s="212"/>
      <c r="AD22" s="212"/>
      <c r="AE22" s="212"/>
      <c r="AF22" s="212"/>
      <c r="AG22" s="212" t="s">
        <v>2597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14</v>
      </c>
      <c r="B23" s="242" t="s">
        <v>2622</v>
      </c>
      <c r="C23" s="252" t="s">
        <v>2623</v>
      </c>
      <c r="D23" s="243" t="s">
        <v>1989</v>
      </c>
      <c r="E23" s="244">
        <v>2</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1</v>
      </c>
      <c r="V23" s="222">
        <f>ROUND(E23*U23,2)</f>
        <v>2</v>
      </c>
      <c r="W23" s="222"/>
      <c r="X23" s="222" t="s">
        <v>449</v>
      </c>
      <c r="Y23" s="222" t="s">
        <v>391</v>
      </c>
      <c r="Z23" s="212"/>
      <c r="AA23" s="212"/>
      <c r="AB23" s="212"/>
      <c r="AC23" s="212"/>
      <c r="AD23" s="212"/>
      <c r="AE23" s="212"/>
      <c r="AF23" s="212"/>
      <c r="AG23" s="212" t="s">
        <v>2597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15</v>
      </c>
      <c r="B24" s="242" t="s">
        <v>2624</v>
      </c>
      <c r="C24" s="252" t="s">
        <v>2381</v>
      </c>
      <c r="D24" s="243" t="s">
        <v>1989</v>
      </c>
      <c r="E24" s="244">
        <v>3</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435</v>
      </c>
      <c r="T24" s="247" t="s">
        <v>389</v>
      </c>
      <c r="U24" s="222">
        <v>1</v>
      </c>
      <c r="V24" s="222">
        <f>ROUND(E24*U24,2)</f>
        <v>3</v>
      </c>
      <c r="W24" s="222"/>
      <c r="X24" s="222" t="s">
        <v>449</v>
      </c>
      <c r="Y24" s="222" t="s">
        <v>391</v>
      </c>
      <c r="Z24" s="212"/>
      <c r="AA24" s="212"/>
      <c r="AB24" s="212"/>
      <c r="AC24" s="212"/>
      <c r="AD24" s="212"/>
      <c r="AE24" s="212"/>
      <c r="AF24" s="212"/>
      <c r="AG24" s="212" t="s">
        <v>2597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16</v>
      </c>
      <c r="B25" s="242" t="s">
        <v>2385</v>
      </c>
      <c r="C25" s="252" t="s">
        <v>2386</v>
      </c>
      <c r="D25" s="243" t="s">
        <v>562</v>
      </c>
      <c r="E25" s="244">
        <v>0.5</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14.803000000000001</v>
      </c>
      <c r="V25" s="222">
        <f>ROUND(E25*U25,2)</f>
        <v>7.4</v>
      </c>
      <c r="W25" s="222"/>
      <c r="X25" s="222" t="s">
        <v>449</v>
      </c>
      <c r="Y25" s="222" t="s">
        <v>391</v>
      </c>
      <c r="Z25" s="212"/>
      <c r="AA25" s="212"/>
      <c r="AB25" s="212"/>
      <c r="AC25" s="212"/>
      <c r="AD25" s="212"/>
      <c r="AE25" s="212"/>
      <c r="AF25" s="212"/>
      <c r="AG25" s="212" t="s">
        <v>2597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4">
        <v>17</v>
      </c>
      <c r="B26" s="235" t="s">
        <v>2539</v>
      </c>
      <c r="C26" s="253" t="s">
        <v>2625</v>
      </c>
      <c r="D26" s="236" t="s">
        <v>2048</v>
      </c>
      <c r="E26" s="237">
        <v>2</v>
      </c>
      <c r="F26" s="238"/>
      <c r="G26" s="239">
        <f>ROUND(E26*F26,2)</f>
        <v>0</v>
      </c>
      <c r="H26" s="238"/>
      <c r="I26" s="239">
        <f>ROUND(E26*H26,2)</f>
        <v>0</v>
      </c>
      <c r="J26" s="238"/>
      <c r="K26" s="239">
        <f>ROUND(E26*J26,2)</f>
        <v>0</v>
      </c>
      <c r="L26" s="239">
        <v>21</v>
      </c>
      <c r="M26" s="239">
        <f>G26*(1+L26/100)</f>
        <v>0</v>
      </c>
      <c r="N26" s="237">
        <v>1E-3</v>
      </c>
      <c r="O26" s="237">
        <f>ROUND(E26*N26,2)</f>
        <v>0</v>
      </c>
      <c r="P26" s="237">
        <v>0</v>
      </c>
      <c r="Q26" s="237">
        <f>ROUND(E26*P26,2)</f>
        <v>0</v>
      </c>
      <c r="R26" s="239"/>
      <c r="S26" s="239" t="s">
        <v>435</v>
      </c>
      <c r="T26" s="240" t="s">
        <v>389</v>
      </c>
      <c r="U26" s="222">
        <v>0</v>
      </c>
      <c r="V26" s="222">
        <f>ROUND(E26*U26,2)</f>
        <v>0</v>
      </c>
      <c r="W26" s="222"/>
      <c r="X26" s="222" t="s">
        <v>449</v>
      </c>
      <c r="Y26" s="222" t="s">
        <v>391</v>
      </c>
      <c r="Z26" s="212"/>
      <c r="AA26" s="212"/>
      <c r="AB26" s="212"/>
      <c r="AC26" s="212"/>
      <c r="AD26" s="212"/>
      <c r="AE26" s="212"/>
      <c r="AF26" s="212"/>
      <c r="AG26" s="212" t="s">
        <v>2597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54" t="s">
        <v>2626</v>
      </c>
      <c r="D27" s="248"/>
      <c r="E27" s="248"/>
      <c r="F27" s="248"/>
      <c r="G27" s="248"/>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395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18</v>
      </c>
      <c r="B28" s="235" t="s">
        <v>2542</v>
      </c>
      <c r="C28" s="253" t="s">
        <v>2627</v>
      </c>
      <c r="D28" s="236" t="s">
        <v>2095</v>
      </c>
      <c r="E28" s="237">
        <v>40</v>
      </c>
      <c r="F28" s="238"/>
      <c r="G28" s="239">
        <f>ROUND(E28*F28,2)</f>
        <v>0</v>
      </c>
      <c r="H28" s="238"/>
      <c r="I28" s="239">
        <f>ROUND(E28*H28,2)</f>
        <v>0</v>
      </c>
      <c r="J28" s="238"/>
      <c r="K28" s="239">
        <f>ROUND(E28*J28,2)</f>
        <v>0</v>
      </c>
      <c r="L28" s="239">
        <v>21</v>
      </c>
      <c r="M28" s="239">
        <f>G28*(1+L28/100)</f>
        <v>0</v>
      </c>
      <c r="N28" s="237">
        <v>5.9999999999999995E-4</v>
      </c>
      <c r="O28" s="237">
        <f>ROUND(E28*N28,2)</f>
        <v>0.02</v>
      </c>
      <c r="P28" s="237">
        <v>0</v>
      </c>
      <c r="Q28" s="237">
        <f>ROUND(E28*P28,2)</f>
        <v>0</v>
      </c>
      <c r="R28" s="239"/>
      <c r="S28" s="239" t="s">
        <v>435</v>
      </c>
      <c r="T28" s="240" t="s">
        <v>389</v>
      </c>
      <c r="U28" s="222">
        <v>0</v>
      </c>
      <c r="V28" s="222">
        <f>ROUND(E28*U28,2)</f>
        <v>0</v>
      </c>
      <c r="W28" s="222"/>
      <c r="X28" s="222" t="s">
        <v>449</v>
      </c>
      <c r="Y28" s="222" t="s">
        <v>391</v>
      </c>
      <c r="Z28" s="212"/>
      <c r="AA28" s="212"/>
      <c r="AB28" s="212"/>
      <c r="AC28" s="212"/>
      <c r="AD28" s="212"/>
      <c r="AE28" s="212"/>
      <c r="AF28" s="212"/>
      <c r="AG28" s="212" t="s">
        <v>2597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4" t="s">
        <v>2628</v>
      </c>
      <c r="D29" s="248"/>
      <c r="E29" s="248"/>
      <c r="F29" s="248"/>
      <c r="G29" s="248"/>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19</v>
      </c>
      <c r="B30" s="242" t="s">
        <v>2629</v>
      </c>
      <c r="C30" s="252" t="s">
        <v>2630</v>
      </c>
      <c r="D30" s="243" t="s">
        <v>1075</v>
      </c>
      <c r="E30" s="244">
        <v>0.5</v>
      </c>
      <c r="F30" s="245"/>
      <c r="G30" s="246">
        <f>ROUND(E30*F30,2)</f>
        <v>0</v>
      </c>
      <c r="H30" s="245"/>
      <c r="I30" s="246">
        <f>ROUND(E30*H30,2)</f>
        <v>0</v>
      </c>
      <c r="J30" s="245"/>
      <c r="K30" s="246">
        <f>ROUND(E30*J30,2)</f>
        <v>0</v>
      </c>
      <c r="L30" s="246">
        <v>21</v>
      </c>
      <c r="M30" s="246">
        <f>G30*(1+L30/100)</f>
        <v>0</v>
      </c>
      <c r="N30" s="244">
        <v>1E-3</v>
      </c>
      <c r="O30" s="244">
        <f>ROUND(E30*N30,2)</f>
        <v>0</v>
      </c>
      <c r="P30" s="244">
        <v>0</v>
      </c>
      <c r="Q30" s="244">
        <f>ROUND(E30*P30,2)</f>
        <v>0</v>
      </c>
      <c r="R30" s="246"/>
      <c r="S30" s="246" t="s">
        <v>435</v>
      </c>
      <c r="T30" s="247" t="s">
        <v>389</v>
      </c>
      <c r="U30" s="222">
        <v>0</v>
      </c>
      <c r="V30" s="222">
        <f>ROUND(E30*U30,2)</f>
        <v>0</v>
      </c>
      <c r="W30" s="222"/>
      <c r="X30" s="222" t="s">
        <v>604</v>
      </c>
      <c r="Y30" s="222" t="s">
        <v>391</v>
      </c>
      <c r="Z30" s="212"/>
      <c r="AA30" s="212"/>
      <c r="AB30" s="212"/>
      <c r="AC30" s="212"/>
      <c r="AD30" s="212"/>
      <c r="AE30" s="212"/>
      <c r="AF30" s="212"/>
      <c r="AG30" s="212" t="s">
        <v>2008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4">
        <v>20</v>
      </c>
      <c r="B31" s="235" t="s">
        <v>2631</v>
      </c>
      <c r="C31" s="253" t="s">
        <v>2632</v>
      </c>
      <c r="D31" s="236" t="s">
        <v>2048</v>
      </c>
      <c r="E31" s="237">
        <v>2</v>
      </c>
      <c r="F31" s="238"/>
      <c r="G31" s="239">
        <f>ROUND(E31*F31,2)</f>
        <v>0</v>
      </c>
      <c r="H31" s="238"/>
      <c r="I31" s="239">
        <f>ROUND(E31*H31,2)</f>
        <v>0</v>
      </c>
      <c r="J31" s="238"/>
      <c r="K31" s="239">
        <f>ROUND(E31*J31,2)</f>
        <v>0</v>
      </c>
      <c r="L31" s="239">
        <v>21</v>
      </c>
      <c r="M31" s="239">
        <f>G31*(1+L31/100)</f>
        <v>0</v>
      </c>
      <c r="N31" s="237">
        <v>1.4E-2</v>
      </c>
      <c r="O31" s="237">
        <f>ROUND(E31*N31,2)</f>
        <v>0.03</v>
      </c>
      <c r="P31" s="237">
        <v>0</v>
      </c>
      <c r="Q31" s="237">
        <f>ROUND(E31*P31,2)</f>
        <v>0</v>
      </c>
      <c r="R31" s="239"/>
      <c r="S31" s="239" t="s">
        <v>435</v>
      </c>
      <c r="T31" s="240" t="s">
        <v>389</v>
      </c>
      <c r="U31" s="222">
        <v>0</v>
      </c>
      <c r="V31" s="222">
        <f>ROUND(E31*U31,2)</f>
        <v>0</v>
      </c>
      <c r="W31" s="222"/>
      <c r="X31" s="222" t="s">
        <v>604</v>
      </c>
      <c r="Y31" s="222" t="s">
        <v>391</v>
      </c>
      <c r="Z31" s="212"/>
      <c r="AA31" s="212"/>
      <c r="AB31" s="212"/>
      <c r="AC31" s="212"/>
      <c r="AD31" s="212"/>
      <c r="AE31" s="212"/>
      <c r="AF31" s="212"/>
      <c r="AG31" s="212" t="s">
        <v>2008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54" t="s">
        <v>2633</v>
      </c>
      <c r="D32" s="248"/>
      <c r="E32" s="248"/>
      <c r="F32" s="248"/>
      <c r="G32" s="248"/>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395</v>
      </c>
      <c r="AH32" s="212"/>
      <c r="AI32" s="212"/>
      <c r="AJ32" s="212"/>
      <c r="AK32" s="212"/>
      <c r="AL32" s="212"/>
      <c r="AM32" s="212"/>
      <c r="AN32" s="212"/>
      <c r="AO32" s="212"/>
      <c r="AP32" s="212"/>
      <c r="AQ32" s="212"/>
      <c r="AR32" s="212"/>
      <c r="AS32" s="212"/>
      <c r="AT32" s="212"/>
      <c r="AU32" s="212"/>
      <c r="AV32" s="212"/>
      <c r="AW32" s="212"/>
      <c r="AX32" s="212"/>
      <c r="AY32" s="212"/>
      <c r="AZ32" s="212"/>
      <c r="BA32" s="249" t="str">
        <f>C32</f>
        <v>Kazetová klimatizační jednotka vč. pohledového panelu 620x620x49 mm, split, chl. výkon 3,5 kW, top. výkon 4,1 kW, chladivo R32</v>
      </c>
      <c r="BB32" s="212"/>
      <c r="BC32" s="212"/>
      <c r="BD32" s="212"/>
      <c r="BE32" s="212"/>
      <c r="BF32" s="212"/>
      <c r="BG32" s="212"/>
      <c r="BH32" s="212"/>
    </row>
    <row r="33" spans="1:60" outlineLevel="3" x14ac:dyDescent="0.25">
      <c r="A33" s="219"/>
      <c r="B33" s="220"/>
      <c r="C33" s="255" t="s">
        <v>2634</v>
      </c>
      <c r="D33" s="250"/>
      <c r="E33" s="250"/>
      <c r="F33" s="250"/>
      <c r="G33" s="250"/>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395</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55" t="s">
        <v>2635</v>
      </c>
      <c r="D34" s="250"/>
      <c r="E34" s="250"/>
      <c r="F34" s="250"/>
      <c r="G34" s="250"/>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395</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5">
      <c r="A35" s="219"/>
      <c r="B35" s="220"/>
      <c r="C35" s="255" t="s">
        <v>2636</v>
      </c>
      <c r="D35" s="250"/>
      <c r="E35" s="250"/>
      <c r="F35" s="250"/>
      <c r="G35" s="250"/>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395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0.399999999999999" outlineLevel="1" x14ac:dyDescent="0.25">
      <c r="A36" s="234">
        <v>21</v>
      </c>
      <c r="B36" s="235" t="s">
        <v>2637</v>
      </c>
      <c r="C36" s="253" t="s">
        <v>2638</v>
      </c>
      <c r="D36" s="236" t="s">
        <v>2048</v>
      </c>
      <c r="E36" s="237">
        <v>2</v>
      </c>
      <c r="F36" s="238"/>
      <c r="G36" s="239">
        <f>ROUND(E36*F36,2)</f>
        <v>0</v>
      </c>
      <c r="H36" s="238"/>
      <c r="I36" s="239">
        <f>ROUND(E36*H36,2)</f>
        <v>0</v>
      </c>
      <c r="J36" s="238"/>
      <c r="K36" s="239">
        <f>ROUND(E36*J36,2)</f>
        <v>0</v>
      </c>
      <c r="L36" s="239">
        <v>21</v>
      </c>
      <c r="M36" s="239">
        <f>G36*(1+L36/100)</f>
        <v>0</v>
      </c>
      <c r="N36" s="237">
        <v>0.05</v>
      </c>
      <c r="O36" s="237">
        <f>ROUND(E36*N36,2)</f>
        <v>0.1</v>
      </c>
      <c r="P36" s="237">
        <v>0</v>
      </c>
      <c r="Q36" s="237">
        <f>ROUND(E36*P36,2)</f>
        <v>0</v>
      </c>
      <c r="R36" s="239"/>
      <c r="S36" s="239" t="s">
        <v>435</v>
      </c>
      <c r="T36" s="240" t="s">
        <v>389</v>
      </c>
      <c r="U36" s="222">
        <v>0</v>
      </c>
      <c r="V36" s="222">
        <f>ROUND(E36*U36,2)</f>
        <v>0</v>
      </c>
      <c r="W36" s="222"/>
      <c r="X36" s="222" t="s">
        <v>604</v>
      </c>
      <c r="Y36" s="222" t="s">
        <v>391</v>
      </c>
      <c r="Z36" s="212"/>
      <c r="AA36" s="212"/>
      <c r="AB36" s="212"/>
      <c r="AC36" s="212"/>
      <c r="AD36" s="212"/>
      <c r="AE36" s="212"/>
      <c r="AF36" s="212"/>
      <c r="AG36" s="212" t="s">
        <v>2008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54" t="s">
        <v>2639</v>
      </c>
      <c r="D37" s="248"/>
      <c r="E37" s="248"/>
      <c r="F37" s="248"/>
      <c r="G37" s="248"/>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395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55" t="s">
        <v>2640</v>
      </c>
      <c r="D38" s="250"/>
      <c r="E38" s="250"/>
      <c r="F38" s="250"/>
      <c r="G38" s="250"/>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395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55" t="s">
        <v>2641</v>
      </c>
      <c r="D39" s="250"/>
      <c r="E39" s="250"/>
      <c r="F39" s="250"/>
      <c r="G39" s="250"/>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395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5">
      <c r="A40" s="219"/>
      <c r="B40" s="220"/>
      <c r="C40" s="255" t="s">
        <v>2642</v>
      </c>
      <c r="D40" s="250"/>
      <c r="E40" s="250"/>
      <c r="F40" s="250"/>
      <c r="G40" s="250"/>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395</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5">
      <c r="A41" s="219"/>
      <c r="B41" s="220"/>
      <c r="C41" s="255" t="s">
        <v>2643</v>
      </c>
      <c r="D41" s="250"/>
      <c r="E41" s="250"/>
      <c r="F41" s="250"/>
      <c r="G41" s="250"/>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395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55" t="s">
        <v>2644</v>
      </c>
      <c r="D42" s="250"/>
      <c r="E42" s="250"/>
      <c r="F42" s="250"/>
      <c r="G42" s="250"/>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395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5">
      <c r="A43" s="219"/>
      <c r="B43" s="220"/>
      <c r="C43" s="255" t="s">
        <v>2645</v>
      </c>
      <c r="D43" s="250"/>
      <c r="E43" s="250"/>
      <c r="F43" s="250"/>
      <c r="G43" s="250"/>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395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55" t="s">
        <v>2646</v>
      </c>
      <c r="D44" s="250"/>
      <c r="E44" s="250"/>
      <c r="F44" s="250"/>
      <c r="G44" s="250"/>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395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55" t="s">
        <v>2647</v>
      </c>
      <c r="D45" s="250"/>
      <c r="E45" s="250"/>
      <c r="F45" s="250"/>
      <c r="G45" s="250"/>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395</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1">
        <v>22</v>
      </c>
      <c r="B46" s="242" t="s">
        <v>2648</v>
      </c>
      <c r="C46" s="252" t="s">
        <v>2649</v>
      </c>
      <c r="D46" s="243" t="s">
        <v>2048</v>
      </c>
      <c r="E46" s="244">
        <v>4</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435</v>
      </c>
      <c r="T46" s="247" t="s">
        <v>389</v>
      </c>
      <c r="U46" s="222">
        <v>0.3</v>
      </c>
      <c r="V46" s="222">
        <f>ROUND(E46*U46,2)</f>
        <v>1.2</v>
      </c>
      <c r="W46" s="222"/>
      <c r="X46" s="222" t="s">
        <v>604</v>
      </c>
      <c r="Y46" s="222" t="s">
        <v>391</v>
      </c>
      <c r="Z46" s="212"/>
      <c r="AA46" s="212"/>
      <c r="AB46" s="212"/>
      <c r="AC46" s="212"/>
      <c r="AD46" s="212"/>
      <c r="AE46" s="212"/>
      <c r="AF46" s="212"/>
      <c r="AG46" s="212" t="s">
        <v>2008</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1">
        <v>23</v>
      </c>
      <c r="B47" s="242" t="s">
        <v>2650</v>
      </c>
      <c r="C47" s="252" t="s">
        <v>2651</v>
      </c>
      <c r="D47" s="243" t="s">
        <v>1075</v>
      </c>
      <c r="E47" s="244">
        <v>0.5</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435</v>
      </c>
      <c r="T47" s="247" t="s">
        <v>389</v>
      </c>
      <c r="U47" s="222">
        <v>2.12</v>
      </c>
      <c r="V47" s="222">
        <f>ROUND(E47*U47,2)</f>
        <v>1.06</v>
      </c>
      <c r="W47" s="222"/>
      <c r="X47" s="222" t="s">
        <v>604</v>
      </c>
      <c r="Y47" s="222" t="s">
        <v>391</v>
      </c>
      <c r="Z47" s="212"/>
      <c r="AA47" s="212"/>
      <c r="AB47" s="212"/>
      <c r="AC47" s="212"/>
      <c r="AD47" s="212"/>
      <c r="AE47" s="212"/>
      <c r="AF47" s="212"/>
      <c r="AG47" s="212" t="s">
        <v>2008</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1">
        <v>24</v>
      </c>
      <c r="B48" s="242" t="s">
        <v>2537</v>
      </c>
      <c r="C48" s="252" t="s">
        <v>2652</v>
      </c>
      <c r="D48" s="243" t="s">
        <v>1146</v>
      </c>
      <c r="E48" s="244">
        <v>2</v>
      </c>
      <c r="F48" s="245"/>
      <c r="G48" s="246">
        <f>ROUND(E48*F48,2)</f>
        <v>0</v>
      </c>
      <c r="H48" s="245"/>
      <c r="I48" s="246">
        <f>ROUND(E48*H48,2)</f>
        <v>0</v>
      </c>
      <c r="J48" s="245"/>
      <c r="K48" s="246">
        <f>ROUND(E48*J48,2)</f>
        <v>0</v>
      </c>
      <c r="L48" s="246">
        <v>21</v>
      </c>
      <c r="M48" s="246">
        <f>G48*(1+L48/100)</f>
        <v>0</v>
      </c>
      <c r="N48" s="244">
        <v>8.0000000000000002E-3</v>
      </c>
      <c r="O48" s="244">
        <f>ROUND(E48*N48,2)</f>
        <v>0.02</v>
      </c>
      <c r="P48" s="244">
        <v>0</v>
      </c>
      <c r="Q48" s="244">
        <f>ROUND(E48*P48,2)</f>
        <v>0</v>
      </c>
      <c r="R48" s="246"/>
      <c r="S48" s="246" t="s">
        <v>435</v>
      </c>
      <c r="T48" s="247" t="s">
        <v>389</v>
      </c>
      <c r="U48" s="222">
        <v>0</v>
      </c>
      <c r="V48" s="222">
        <f>ROUND(E48*U48,2)</f>
        <v>0</v>
      </c>
      <c r="W48" s="222"/>
      <c r="X48" s="222" t="s">
        <v>604</v>
      </c>
      <c r="Y48" s="222" t="s">
        <v>391</v>
      </c>
      <c r="Z48" s="212"/>
      <c r="AA48" s="212"/>
      <c r="AB48" s="212"/>
      <c r="AC48" s="212"/>
      <c r="AD48" s="212"/>
      <c r="AE48" s="212"/>
      <c r="AF48" s="212"/>
      <c r="AG48" s="212" t="s">
        <v>2008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x14ac:dyDescent="0.25">
      <c r="A49" s="227" t="s">
        <v>383</v>
      </c>
      <c r="B49" s="228" t="s">
        <v>267</v>
      </c>
      <c r="C49" s="251" t="s">
        <v>268</v>
      </c>
      <c r="D49" s="229"/>
      <c r="E49" s="230"/>
      <c r="F49" s="231"/>
      <c r="G49" s="231">
        <f>SUMIF(AG50:AG83,"&lt;&gt;NOR",G50:G83)</f>
        <v>0</v>
      </c>
      <c r="H49" s="231"/>
      <c r="I49" s="231">
        <f>SUM(I50:I83)</f>
        <v>0</v>
      </c>
      <c r="J49" s="231"/>
      <c r="K49" s="231">
        <f>SUM(K50:K83)</f>
        <v>0</v>
      </c>
      <c r="L49" s="231"/>
      <c r="M49" s="231">
        <f>SUM(M50:M83)</f>
        <v>0</v>
      </c>
      <c r="N49" s="230"/>
      <c r="O49" s="230">
        <f>SUM(O50:O83)</f>
        <v>0.11</v>
      </c>
      <c r="P49" s="230"/>
      <c r="Q49" s="230">
        <f>SUM(Q50:Q83)</f>
        <v>0</v>
      </c>
      <c r="R49" s="231"/>
      <c r="S49" s="231"/>
      <c r="T49" s="232"/>
      <c r="U49" s="226"/>
      <c r="V49" s="226">
        <f>SUM(V50:V83)</f>
        <v>28.86</v>
      </c>
      <c r="W49" s="226"/>
      <c r="X49" s="226"/>
      <c r="Y49" s="226"/>
      <c r="AG49" t="s">
        <v>384</v>
      </c>
    </row>
    <row r="50" spans="1:60" outlineLevel="1" x14ac:dyDescent="0.25">
      <c r="A50" s="241">
        <v>25</v>
      </c>
      <c r="B50" s="242" t="s">
        <v>2653</v>
      </c>
      <c r="C50" s="252" t="s">
        <v>2654</v>
      </c>
      <c r="D50" s="243" t="s">
        <v>2095</v>
      </c>
      <c r="E50" s="244">
        <v>10</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435</v>
      </c>
      <c r="T50" s="247" t="s">
        <v>389</v>
      </c>
      <c r="U50" s="222">
        <v>0.1</v>
      </c>
      <c r="V50" s="222">
        <f>ROUND(E50*U50,2)</f>
        <v>1</v>
      </c>
      <c r="W50" s="222"/>
      <c r="X50" s="222" t="s">
        <v>449</v>
      </c>
      <c r="Y50" s="222" t="s">
        <v>391</v>
      </c>
      <c r="Z50" s="212"/>
      <c r="AA50" s="212"/>
      <c r="AB50" s="212"/>
      <c r="AC50" s="212"/>
      <c r="AD50" s="212"/>
      <c r="AE50" s="212"/>
      <c r="AF50" s="212"/>
      <c r="AG50" s="212" t="s">
        <v>2597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1">
        <v>26</v>
      </c>
      <c r="B51" s="242" t="s">
        <v>2595</v>
      </c>
      <c r="C51" s="252" t="s">
        <v>2596</v>
      </c>
      <c r="D51" s="243" t="s">
        <v>2095</v>
      </c>
      <c r="E51" s="244">
        <v>10</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435</v>
      </c>
      <c r="T51" s="247" t="s">
        <v>389</v>
      </c>
      <c r="U51" s="222">
        <v>0.1</v>
      </c>
      <c r="V51" s="222">
        <f>ROUND(E51*U51,2)</f>
        <v>1</v>
      </c>
      <c r="W51" s="222"/>
      <c r="X51" s="222" t="s">
        <v>449</v>
      </c>
      <c r="Y51" s="222" t="s">
        <v>391</v>
      </c>
      <c r="Z51" s="212"/>
      <c r="AA51" s="212"/>
      <c r="AB51" s="212"/>
      <c r="AC51" s="212"/>
      <c r="AD51" s="212"/>
      <c r="AE51" s="212"/>
      <c r="AF51" s="212"/>
      <c r="AG51" s="212" t="s">
        <v>2597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27</v>
      </c>
      <c r="B52" s="242" t="s">
        <v>2655</v>
      </c>
      <c r="C52" s="252" t="s">
        <v>2656</v>
      </c>
      <c r="D52" s="243" t="s">
        <v>2048</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435</v>
      </c>
      <c r="T52" s="247" t="s">
        <v>389</v>
      </c>
      <c r="U52" s="222">
        <v>0.16</v>
      </c>
      <c r="V52" s="222">
        <f>ROUND(E52*U52,2)</f>
        <v>0.16</v>
      </c>
      <c r="W52" s="222"/>
      <c r="X52" s="222" t="s">
        <v>449</v>
      </c>
      <c r="Y52" s="222" t="s">
        <v>391</v>
      </c>
      <c r="Z52" s="212"/>
      <c r="AA52" s="212"/>
      <c r="AB52" s="212"/>
      <c r="AC52" s="212"/>
      <c r="AD52" s="212"/>
      <c r="AE52" s="212"/>
      <c r="AF52" s="212"/>
      <c r="AG52" s="212" t="s">
        <v>2597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0.399999999999999" outlineLevel="1" x14ac:dyDescent="0.25">
      <c r="A53" s="241">
        <v>28</v>
      </c>
      <c r="B53" s="242" t="s">
        <v>2604</v>
      </c>
      <c r="C53" s="252" t="s">
        <v>2605</v>
      </c>
      <c r="D53" s="243" t="s">
        <v>2048</v>
      </c>
      <c r="E53" s="244">
        <v>1</v>
      </c>
      <c r="F53" s="245"/>
      <c r="G53" s="246">
        <f>ROUND(E53*F53,2)</f>
        <v>0</v>
      </c>
      <c r="H53" s="245"/>
      <c r="I53" s="246">
        <f>ROUND(E53*H53,2)</f>
        <v>0</v>
      </c>
      <c r="J53" s="245"/>
      <c r="K53" s="246">
        <f>ROUND(E53*J53,2)</f>
        <v>0</v>
      </c>
      <c r="L53" s="246">
        <v>21</v>
      </c>
      <c r="M53" s="246">
        <f>G53*(1+L53/100)</f>
        <v>0</v>
      </c>
      <c r="N53" s="244">
        <v>6.9999999999999994E-5</v>
      </c>
      <c r="O53" s="244">
        <f>ROUND(E53*N53,2)</f>
        <v>0</v>
      </c>
      <c r="P53" s="244">
        <v>0</v>
      </c>
      <c r="Q53" s="244">
        <f>ROUND(E53*P53,2)</f>
        <v>0</v>
      </c>
      <c r="R53" s="246"/>
      <c r="S53" s="246" t="s">
        <v>435</v>
      </c>
      <c r="T53" s="247" t="s">
        <v>389</v>
      </c>
      <c r="U53" s="222">
        <v>0.5</v>
      </c>
      <c r="V53" s="222">
        <f>ROUND(E53*U53,2)</f>
        <v>0.5</v>
      </c>
      <c r="W53" s="222"/>
      <c r="X53" s="222" t="s">
        <v>449</v>
      </c>
      <c r="Y53" s="222" t="s">
        <v>391</v>
      </c>
      <c r="Z53" s="212"/>
      <c r="AA53" s="212"/>
      <c r="AB53" s="212"/>
      <c r="AC53" s="212"/>
      <c r="AD53" s="212"/>
      <c r="AE53" s="212"/>
      <c r="AF53" s="212"/>
      <c r="AG53" s="212" t="s">
        <v>2597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1">
        <v>29</v>
      </c>
      <c r="B54" s="242" t="s">
        <v>2609</v>
      </c>
      <c r="C54" s="252" t="s">
        <v>2610</v>
      </c>
      <c r="D54" s="243" t="s">
        <v>2048</v>
      </c>
      <c r="E54" s="244">
        <v>1</v>
      </c>
      <c r="F54" s="245"/>
      <c r="G54" s="246">
        <f>ROUND(E54*F54,2)</f>
        <v>0</v>
      </c>
      <c r="H54" s="245"/>
      <c r="I54" s="246">
        <f>ROUND(E54*H54,2)</f>
        <v>0</v>
      </c>
      <c r="J54" s="245"/>
      <c r="K54" s="246">
        <f>ROUND(E54*J54,2)</f>
        <v>0</v>
      </c>
      <c r="L54" s="246">
        <v>21</v>
      </c>
      <c r="M54" s="246">
        <f>G54*(1+L54/100)</f>
        <v>0</v>
      </c>
      <c r="N54" s="244">
        <v>0.05</v>
      </c>
      <c r="O54" s="244">
        <f>ROUND(E54*N54,2)</f>
        <v>0.05</v>
      </c>
      <c r="P54" s="244">
        <v>0</v>
      </c>
      <c r="Q54" s="244">
        <f>ROUND(E54*P54,2)</f>
        <v>0</v>
      </c>
      <c r="R54" s="246"/>
      <c r="S54" s="246" t="s">
        <v>435</v>
      </c>
      <c r="T54" s="247" t="s">
        <v>389</v>
      </c>
      <c r="U54" s="222">
        <v>8.827</v>
      </c>
      <c r="V54" s="222">
        <f>ROUND(E54*U54,2)</f>
        <v>8.83</v>
      </c>
      <c r="W54" s="222"/>
      <c r="X54" s="222" t="s">
        <v>449</v>
      </c>
      <c r="Y54" s="222" t="s">
        <v>391</v>
      </c>
      <c r="Z54" s="212"/>
      <c r="AA54" s="212"/>
      <c r="AB54" s="212"/>
      <c r="AC54" s="212"/>
      <c r="AD54" s="212"/>
      <c r="AE54" s="212"/>
      <c r="AF54" s="212"/>
      <c r="AG54" s="212" t="s">
        <v>2597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1">
        <v>30</v>
      </c>
      <c r="B55" s="242" t="s">
        <v>2611</v>
      </c>
      <c r="C55" s="252" t="s">
        <v>2612</v>
      </c>
      <c r="D55" s="243" t="s">
        <v>2095</v>
      </c>
      <c r="E55" s="244">
        <v>7</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435</v>
      </c>
      <c r="T55" s="247" t="s">
        <v>389</v>
      </c>
      <c r="U55" s="222">
        <v>0.2</v>
      </c>
      <c r="V55" s="222">
        <f>ROUND(E55*U55,2)</f>
        <v>1.4</v>
      </c>
      <c r="W55" s="222"/>
      <c r="X55" s="222" t="s">
        <v>449</v>
      </c>
      <c r="Y55" s="222" t="s">
        <v>391</v>
      </c>
      <c r="Z55" s="212"/>
      <c r="AA55" s="212"/>
      <c r="AB55" s="212"/>
      <c r="AC55" s="212"/>
      <c r="AD55" s="212"/>
      <c r="AE55" s="212"/>
      <c r="AF55" s="212"/>
      <c r="AG55" s="212" t="s">
        <v>2597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34">
        <v>31</v>
      </c>
      <c r="B56" s="235" t="s">
        <v>2613</v>
      </c>
      <c r="C56" s="253" t="s">
        <v>2614</v>
      </c>
      <c r="D56" s="236" t="s">
        <v>2095</v>
      </c>
      <c r="E56" s="237">
        <v>7</v>
      </c>
      <c r="F56" s="238"/>
      <c r="G56" s="239">
        <f>ROUND(E56*F56,2)</f>
        <v>0</v>
      </c>
      <c r="H56" s="238"/>
      <c r="I56" s="239">
        <f>ROUND(E56*H56,2)</f>
        <v>0</v>
      </c>
      <c r="J56" s="238"/>
      <c r="K56" s="239">
        <f>ROUND(E56*J56,2)</f>
        <v>0</v>
      </c>
      <c r="L56" s="239">
        <v>21</v>
      </c>
      <c r="M56" s="239">
        <f>G56*(1+L56/100)</f>
        <v>0</v>
      </c>
      <c r="N56" s="237">
        <v>0</v>
      </c>
      <c r="O56" s="237">
        <f>ROUND(E56*N56,2)</f>
        <v>0</v>
      </c>
      <c r="P56" s="237">
        <v>0</v>
      </c>
      <c r="Q56" s="237">
        <f>ROUND(E56*P56,2)</f>
        <v>0</v>
      </c>
      <c r="R56" s="239"/>
      <c r="S56" s="239" t="s">
        <v>435</v>
      </c>
      <c r="T56" s="240" t="s">
        <v>389</v>
      </c>
      <c r="U56" s="222">
        <v>0.218</v>
      </c>
      <c r="V56" s="222">
        <f>ROUND(E56*U56,2)</f>
        <v>1.53</v>
      </c>
      <c r="W56" s="222"/>
      <c r="X56" s="222" t="s">
        <v>449</v>
      </c>
      <c r="Y56" s="222" t="s">
        <v>391</v>
      </c>
      <c r="Z56" s="212"/>
      <c r="AA56" s="212"/>
      <c r="AB56" s="212"/>
      <c r="AC56" s="212"/>
      <c r="AD56" s="212"/>
      <c r="AE56" s="212"/>
      <c r="AF56" s="212"/>
      <c r="AG56" s="212" t="s">
        <v>2597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5">
      <c r="A57" s="219"/>
      <c r="B57" s="220"/>
      <c r="C57" s="254" t="s">
        <v>2615</v>
      </c>
      <c r="D57" s="248"/>
      <c r="E57" s="248"/>
      <c r="F57" s="248"/>
      <c r="G57" s="248"/>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395</v>
      </c>
      <c r="AH57" s="212"/>
      <c r="AI57" s="212"/>
      <c r="AJ57" s="212"/>
      <c r="AK57" s="212"/>
      <c r="AL57" s="212"/>
      <c r="AM57" s="212"/>
      <c r="AN57" s="212"/>
      <c r="AO57" s="212"/>
      <c r="AP57" s="212"/>
      <c r="AQ57" s="212"/>
      <c r="AR57" s="212"/>
      <c r="AS57" s="212"/>
      <c r="AT57" s="212"/>
      <c r="AU57" s="212"/>
      <c r="AV57" s="212"/>
      <c r="AW57" s="212"/>
      <c r="AX57" s="212"/>
      <c r="AY57" s="212"/>
      <c r="AZ57" s="212"/>
      <c r="BA57" s="249" t="str">
        <f>C57</f>
        <v>Prostup střechou pro rozvody CHL d160 mm, s integr. PVC manžetou vč. prostupu parozábranou - dodávkou stavby</v>
      </c>
      <c r="BB57" s="212"/>
      <c r="BC57" s="212"/>
      <c r="BD57" s="212"/>
      <c r="BE57" s="212"/>
      <c r="BF57" s="212"/>
      <c r="BG57" s="212"/>
      <c r="BH57" s="212"/>
    </row>
    <row r="58" spans="1:60" outlineLevel="1" x14ac:dyDescent="0.25">
      <c r="A58" s="241">
        <v>32</v>
      </c>
      <c r="B58" s="242" t="s">
        <v>2616</v>
      </c>
      <c r="C58" s="252" t="s">
        <v>2617</v>
      </c>
      <c r="D58" s="243" t="s">
        <v>2048</v>
      </c>
      <c r="E58" s="244">
        <v>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435</v>
      </c>
      <c r="T58" s="247" t="s">
        <v>389</v>
      </c>
      <c r="U58" s="222">
        <v>0.35</v>
      </c>
      <c r="V58" s="222">
        <f>ROUND(E58*U58,2)</f>
        <v>0.7</v>
      </c>
      <c r="W58" s="222"/>
      <c r="X58" s="222" t="s">
        <v>449</v>
      </c>
      <c r="Y58" s="222" t="s">
        <v>391</v>
      </c>
      <c r="Z58" s="212"/>
      <c r="AA58" s="212"/>
      <c r="AB58" s="212"/>
      <c r="AC58" s="212"/>
      <c r="AD58" s="212"/>
      <c r="AE58" s="212"/>
      <c r="AF58" s="212"/>
      <c r="AG58" s="212" t="s">
        <v>2597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1">
        <v>33</v>
      </c>
      <c r="B59" s="242" t="s">
        <v>2618</v>
      </c>
      <c r="C59" s="252" t="s">
        <v>2619</v>
      </c>
      <c r="D59" s="243" t="s">
        <v>2048</v>
      </c>
      <c r="E59" s="244">
        <v>2</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435</v>
      </c>
      <c r="T59" s="247" t="s">
        <v>389</v>
      </c>
      <c r="U59" s="222">
        <v>0.37</v>
      </c>
      <c r="V59" s="222">
        <f>ROUND(E59*U59,2)</f>
        <v>0.74</v>
      </c>
      <c r="W59" s="222"/>
      <c r="X59" s="222" t="s">
        <v>449</v>
      </c>
      <c r="Y59" s="222" t="s">
        <v>391</v>
      </c>
      <c r="Z59" s="212"/>
      <c r="AA59" s="212"/>
      <c r="AB59" s="212"/>
      <c r="AC59" s="212"/>
      <c r="AD59" s="212"/>
      <c r="AE59" s="212"/>
      <c r="AF59" s="212"/>
      <c r="AG59" s="212" t="s">
        <v>2597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1">
        <v>34</v>
      </c>
      <c r="B60" s="242" t="s">
        <v>2620</v>
      </c>
      <c r="C60" s="252" t="s">
        <v>2621</v>
      </c>
      <c r="D60" s="243" t="s">
        <v>1989</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435</v>
      </c>
      <c r="T60" s="247" t="s">
        <v>389</v>
      </c>
      <c r="U60" s="222">
        <v>1</v>
      </c>
      <c r="V60" s="222">
        <f>ROUND(E60*U60,2)</f>
        <v>1</v>
      </c>
      <c r="W60" s="222"/>
      <c r="X60" s="222" t="s">
        <v>449</v>
      </c>
      <c r="Y60" s="222" t="s">
        <v>391</v>
      </c>
      <c r="Z60" s="212"/>
      <c r="AA60" s="212"/>
      <c r="AB60" s="212"/>
      <c r="AC60" s="212"/>
      <c r="AD60" s="212"/>
      <c r="AE60" s="212"/>
      <c r="AF60" s="212"/>
      <c r="AG60" s="212" t="s">
        <v>2597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1">
        <v>35</v>
      </c>
      <c r="B61" s="242" t="s">
        <v>2622</v>
      </c>
      <c r="C61" s="252" t="s">
        <v>2623</v>
      </c>
      <c r="D61" s="243" t="s">
        <v>1989</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435</v>
      </c>
      <c r="T61" s="247" t="s">
        <v>389</v>
      </c>
      <c r="U61" s="222">
        <v>1</v>
      </c>
      <c r="V61" s="222">
        <f>ROUND(E61*U61,2)</f>
        <v>1</v>
      </c>
      <c r="W61" s="222"/>
      <c r="X61" s="222" t="s">
        <v>449</v>
      </c>
      <c r="Y61" s="222" t="s">
        <v>391</v>
      </c>
      <c r="Z61" s="212"/>
      <c r="AA61" s="212"/>
      <c r="AB61" s="212"/>
      <c r="AC61" s="212"/>
      <c r="AD61" s="212"/>
      <c r="AE61" s="212"/>
      <c r="AF61" s="212"/>
      <c r="AG61" s="212" t="s">
        <v>2597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1">
        <v>36</v>
      </c>
      <c r="B62" s="242" t="s">
        <v>2624</v>
      </c>
      <c r="C62" s="252" t="s">
        <v>2381</v>
      </c>
      <c r="D62" s="243" t="s">
        <v>1989</v>
      </c>
      <c r="E62" s="244">
        <v>3</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435</v>
      </c>
      <c r="T62" s="247" t="s">
        <v>389</v>
      </c>
      <c r="U62" s="222">
        <v>1</v>
      </c>
      <c r="V62" s="222">
        <f>ROUND(E62*U62,2)</f>
        <v>3</v>
      </c>
      <c r="W62" s="222"/>
      <c r="X62" s="222" t="s">
        <v>449</v>
      </c>
      <c r="Y62" s="222" t="s">
        <v>391</v>
      </c>
      <c r="Z62" s="212"/>
      <c r="AA62" s="212"/>
      <c r="AB62" s="212"/>
      <c r="AC62" s="212"/>
      <c r="AD62" s="212"/>
      <c r="AE62" s="212"/>
      <c r="AF62" s="212"/>
      <c r="AG62" s="212" t="s">
        <v>2597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1">
        <v>37</v>
      </c>
      <c r="B63" s="242" t="s">
        <v>2385</v>
      </c>
      <c r="C63" s="252" t="s">
        <v>2386</v>
      </c>
      <c r="D63" s="243" t="s">
        <v>562</v>
      </c>
      <c r="E63" s="244">
        <v>0.5</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435</v>
      </c>
      <c r="T63" s="247" t="s">
        <v>389</v>
      </c>
      <c r="U63" s="222">
        <v>14.803000000000001</v>
      </c>
      <c r="V63" s="222">
        <f>ROUND(E63*U63,2)</f>
        <v>7.4</v>
      </c>
      <c r="W63" s="222"/>
      <c r="X63" s="222" t="s">
        <v>449</v>
      </c>
      <c r="Y63" s="222" t="s">
        <v>391</v>
      </c>
      <c r="Z63" s="212"/>
      <c r="AA63" s="212"/>
      <c r="AB63" s="212"/>
      <c r="AC63" s="212"/>
      <c r="AD63" s="212"/>
      <c r="AE63" s="212"/>
      <c r="AF63" s="212"/>
      <c r="AG63" s="212" t="s">
        <v>2597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38</v>
      </c>
      <c r="B64" s="235" t="s">
        <v>2542</v>
      </c>
      <c r="C64" s="253" t="s">
        <v>2627</v>
      </c>
      <c r="D64" s="236" t="s">
        <v>2095</v>
      </c>
      <c r="E64" s="237">
        <v>7</v>
      </c>
      <c r="F64" s="238"/>
      <c r="G64" s="239">
        <f>ROUND(E64*F64,2)</f>
        <v>0</v>
      </c>
      <c r="H64" s="238"/>
      <c r="I64" s="239">
        <f>ROUND(E64*H64,2)</f>
        <v>0</v>
      </c>
      <c r="J64" s="238"/>
      <c r="K64" s="239">
        <f>ROUND(E64*J64,2)</f>
        <v>0</v>
      </c>
      <c r="L64" s="239">
        <v>21</v>
      </c>
      <c r="M64" s="239">
        <f>G64*(1+L64/100)</f>
        <v>0</v>
      </c>
      <c r="N64" s="237">
        <v>5.9999999999999995E-4</v>
      </c>
      <c r="O64" s="237">
        <f>ROUND(E64*N64,2)</f>
        <v>0</v>
      </c>
      <c r="P64" s="237">
        <v>0</v>
      </c>
      <c r="Q64" s="237">
        <f>ROUND(E64*P64,2)</f>
        <v>0</v>
      </c>
      <c r="R64" s="239"/>
      <c r="S64" s="239" t="s">
        <v>435</v>
      </c>
      <c r="T64" s="240" t="s">
        <v>389</v>
      </c>
      <c r="U64" s="222">
        <v>0</v>
      </c>
      <c r="V64" s="222">
        <f>ROUND(E64*U64,2)</f>
        <v>0</v>
      </c>
      <c r="W64" s="222"/>
      <c r="X64" s="222" t="s">
        <v>449</v>
      </c>
      <c r="Y64" s="222" t="s">
        <v>391</v>
      </c>
      <c r="Z64" s="212"/>
      <c r="AA64" s="212"/>
      <c r="AB64" s="212"/>
      <c r="AC64" s="212"/>
      <c r="AD64" s="212"/>
      <c r="AE64" s="212"/>
      <c r="AF64" s="212"/>
      <c r="AG64" s="212" t="s">
        <v>2597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54" t="s">
        <v>2628</v>
      </c>
      <c r="D65" s="248"/>
      <c r="E65" s="248"/>
      <c r="F65" s="248"/>
      <c r="G65" s="248"/>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395</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4">
        <v>39</v>
      </c>
      <c r="B66" s="235" t="s">
        <v>2548</v>
      </c>
      <c r="C66" s="253" t="s">
        <v>2657</v>
      </c>
      <c r="D66" s="236" t="s">
        <v>2048</v>
      </c>
      <c r="E66" s="237">
        <v>1</v>
      </c>
      <c r="F66" s="238"/>
      <c r="G66" s="239">
        <f>ROUND(E66*F66,2)</f>
        <v>0</v>
      </c>
      <c r="H66" s="238"/>
      <c r="I66" s="239">
        <f>ROUND(E66*H66,2)</f>
        <v>0</v>
      </c>
      <c r="J66" s="238"/>
      <c r="K66" s="239">
        <f>ROUND(E66*J66,2)</f>
        <v>0</v>
      </c>
      <c r="L66" s="239">
        <v>21</v>
      </c>
      <c r="M66" s="239">
        <f>G66*(1+L66/100)</f>
        <v>0</v>
      </c>
      <c r="N66" s="237">
        <v>0</v>
      </c>
      <c r="O66" s="237">
        <f>ROUND(E66*N66,2)</f>
        <v>0</v>
      </c>
      <c r="P66" s="237">
        <v>0</v>
      </c>
      <c r="Q66" s="237">
        <f>ROUND(E66*P66,2)</f>
        <v>0</v>
      </c>
      <c r="R66" s="239"/>
      <c r="S66" s="239" t="s">
        <v>435</v>
      </c>
      <c r="T66" s="240" t="s">
        <v>389</v>
      </c>
      <c r="U66" s="222">
        <v>0</v>
      </c>
      <c r="V66" s="222">
        <f>ROUND(E66*U66,2)</f>
        <v>0</v>
      </c>
      <c r="W66" s="222"/>
      <c r="X66" s="222" t="s">
        <v>449</v>
      </c>
      <c r="Y66" s="222" t="s">
        <v>391</v>
      </c>
      <c r="Z66" s="212"/>
      <c r="AA66" s="212"/>
      <c r="AB66" s="212"/>
      <c r="AC66" s="212"/>
      <c r="AD66" s="212"/>
      <c r="AE66" s="212"/>
      <c r="AF66" s="212"/>
      <c r="AG66" s="212" t="s">
        <v>2597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54" t="s">
        <v>2658</v>
      </c>
      <c r="D67" s="248"/>
      <c r="E67" s="248"/>
      <c r="F67" s="248"/>
      <c r="G67" s="248"/>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395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0.399999999999999" outlineLevel="1" x14ac:dyDescent="0.25">
      <c r="A68" s="234">
        <v>40</v>
      </c>
      <c r="B68" s="235" t="s">
        <v>2637</v>
      </c>
      <c r="C68" s="253" t="s">
        <v>2659</v>
      </c>
      <c r="D68" s="236" t="s">
        <v>2048</v>
      </c>
      <c r="E68" s="237">
        <v>1</v>
      </c>
      <c r="F68" s="238"/>
      <c r="G68" s="239">
        <f>ROUND(E68*F68,2)</f>
        <v>0</v>
      </c>
      <c r="H68" s="238"/>
      <c r="I68" s="239">
        <f>ROUND(E68*H68,2)</f>
        <v>0</v>
      </c>
      <c r="J68" s="238"/>
      <c r="K68" s="239">
        <f>ROUND(E68*J68,2)</f>
        <v>0</v>
      </c>
      <c r="L68" s="239">
        <v>21</v>
      </c>
      <c r="M68" s="239">
        <f>G68*(1+L68/100)</f>
        <v>0</v>
      </c>
      <c r="N68" s="237">
        <v>0.05</v>
      </c>
      <c r="O68" s="237">
        <f>ROUND(E68*N68,2)</f>
        <v>0.05</v>
      </c>
      <c r="P68" s="237">
        <v>0</v>
      </c>
      <c r="Q68" s="237">
        <f>ROUND(E68*P68,2)</f>
        <v>0</v>
      </c>
      <c r="R68" s="239"/>
      <c r="S68" s="239" t="s">
        <v>435</v>
      </c>
      <c r="T68" s="240" t="s">
        <v>389</v>
      </c>
      <c r="U68" s="222">
        <v>0</v>
      </c>
      <c r="V68" s="222">
        <f>ROUND(E68*U68,2)</f>
        <v>0</v>
      </c>
      <c r="W68" s="222"/>
      <c r="X68" s="222" t="s">
        <v>2389</v>
      </c>
      <c r="Y68" s="222" t="s">
        <v>391</v>
      </c>
      <c r="Z68" s="212"/>
      <c r="AA68" s="212"/>
      <c r="AB68" s="212"/>
      <c r="AC68" s="212"/>
      <c r="AD68" s="212"/>
      <c r="AE68" s="212"/>
      <c r="AF68" s="212"/>
      <c r="AG68" s="212" t="s">
        <v>2390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5">
      <c r="A69" s="219"/>
      <c r="B69" s="220"/>
      <c r="C69" s="254" t="s">
        <v>2660</v>
      </c>
      <c r="D69" s="248"/>
      <c r="E69" s="248"/>
      <c r="F69" s="248"/>
      <c r="G69" s="248"/>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395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5">
      <c r="A70" s="219"/>
      <c r="B70" s="220"/>
      <c r="C70" s="255" t="s">
        <v>2640</v>
      </c>
      <c r="D70" s="250"/>
      <c r="E70" s="250"/>
      <c r="F70" s="250"/>
      <c r="G70" s="250"/>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5">
      <c r="A71" s="219"/>
      <c r="B71" s="220"/>
      <c r="C71" s="255" t="s">
        <v>2661</v>
      </c>
      <c r="D71" s="250"/>
      <c r="E71" s="250"/>
      <c r="F71" s="250"/>
      <c r="G71" s="250"/>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395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5">
      <c r="A72" s="219"/>
      <c r="B72" s="220"/>
      <c r="C72" s="255" t="s">
        <v>2642</v>
      </c>
      <c r="D72" s="250"/>
      <c r="E72" s="250"/>
      <c r="F72" s="250"/>
      <c r="G72" s="250"/>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5">
      <c r="A73" s="219"/>
      <c r="B73" s="220"/>
      <c r="C73" s="255" t="s">
        <v>2643</v>
      </c>
      <c r="D73" s="250"/>
      <c r="E73" s="250"/>
      <c r="F73" s="250"/>
      <c r="G73" s="250"/>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395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5">
      <c r="A74" s="219"/>
      <c r="B74" s="220"/>
      <c r="C74" s="255" t="s">
        <v>2644</v>
      </c>
      <c r="D74" s="250"/>
      <c r="E74" s="250"/>
      <c r="F74" s="250"/>
      <c r="G74" s="250"/>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395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5">
      <c r="A75" s="219"/>
      <c r="B75" s="220"/>
      <c r="C75" s="255" t="s">
        <v>2662</v>
      </c>
      <c r="D75" s="250"/>
      <c r="E75" s="250"/>
      <c r="F75" s="250"/>
      <c r="G75" s="250"/>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395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5">
      <c r="A76" s="219"/>
      <c r="B76" s="220"/>
      <c r="C76" s="255" t="s">
        <v>2646</v>
      </c>
      <c r="D76" s="250"/>
      <c r="E76" s="250"/>
      <c r="F76" s="250"/>
      <c r="G76" s="250"/>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395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5">
      <c r="A77" s="219"/>
      <c r="B77" s="220"/>
      <c r="C77" s="255" t="s">
        <v>2647</v>
      </c>
      <c r="D77" s="250"/>
      <c r="E77" s="250"/>
      <c r="F77" s="250"/>
      <c r="G77" s="250"/>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395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41</v>
      </c>
      <c r="B78" s="242" t="s">
        <v>2648</v>
      </c>
      <c r="C78" s="252" t="s">
        <v>2649</v>
      </c>
      <c r="D78" s="243" t="s">
        <v>2048</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435</v>
      </c>
      <c r="T78" s="247" t="s">
        <v>389</v>
      </c>
      <c r="U78" s="222">
        <v>0.3</v>
      </c>
      <c r="V78" s="222">
        <f>ROUND(E78*U78,2)</f>
        <v>0.6</v>
      </c>
      <c r="W78" s="222"/>
      <c r="X78" s="222" t="s">
        <v>604</v>
      </c>
      <c r="Y78" s="222" t="s">
        <v>391</v>
      </c>
      <c r="Z78" s="212"/>
      <c r="AA78" s="212"/>
      <c r="AB78" s="212"/>
      <c r="AC78" s="212"/>
      <c r="AD78" s="212"/>
      <c r="AE78" s="212"/>
      <c r="AF78" s="212"/>
      <c r="AG78" s="212" t="s">
        <v>2008</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41">
        <v>42</v>
      </c>
      <c r="B79" s="242" t="s">
        <v>2537</v>
      </c>
      <c r="C79" s="252" t="s">
        <v>2652</v>
      </c>
      <c r="D79" s="243" t="s">
        <v>1146</v>
      </c>
      <c r="E79" s="244">
        <v>1</v>
      </c>
      <c r="F79" s="245"/>
      <c r="G79" s="246">
        <f>ROUND(E79*F79,2)</f>
        <v>0</v>
      </c>
      <c r="H79" s="245"/>
      <c r="I79" s="246">
        <f>ROUND(E79*H79,2)</f>
        <v>0</v>
      </c>
      <c r="J79" s="245"/>
      <c r="K79" s="246">
        <f>ROUND(E79*J79,2)</f>
        <v>0</v>
      </c>
      <c r="L79" s="246">
        <v>21</v>
      </c>
      <c r="M79" s="246">
        <f>G79*(1+L79/100)</f>
        <v>0</v>
      </c>
      <c r="N79" s="244">
        <v>8.0000000000000002E-3</v>
      </c>
      <c r="O79" s="244">
        <f>ROUND(E79*N79,2)</f>
        <v>0.01</v>
      </c>
      <c r="P79" s="244">
        <v>0</v>
      </c>
      <c r="Q79" s="244">
        <f>ROUND(E79*P79,2)</f>
        <v>0</v>
      </c>
      <c r="R79" s="246"/>
      <c r="S79" s="246" t="s">
        <v>435</v>
      </c>
      <c r="T79" s="247" t="s">
        <v>389</v>
      </c>
      <c r="U79" s="222">
        <v>0</v>
      </c>
      <c r="V79" s="222">
        <f>ROUND(E79*U79,2)</f>
        <v>0</v>
      </c>
      <c r="W79" s="222"/>
      <c r="X79" s="222" t="s">
        <v>604</v>
      </c>
      <c r="Y79" s="222" t="s">
        <v>391</v>
      </c>
      <c r="Z79" s="212"/>
      <c r="AA79" s="212"/>
      <c r="AB79" s="212"/>
      <c r="AC79" s="212"/>
      <c r="AD79" s="212"/>
      <c r="AE79" s="212"/>
      <c r="AF79" s="212"/>
      <c r="AG79" s="212" t="s">
        <v>2008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34">
        <v>43</v>
      </c>
      <c r="B80" s="235" t="s">
        <v>2545</v>
      </c>
      <c r="C80" s="253" t="s">
        <v>2663</v>
      </c>
      <c r="D80" s="236" t="s">
        <v>2048</v>
      </c>
      <c r="E80" s="237">
        <v>1</v>
      </c>
      <c r="F80" s="238"/>
      <c r="G80" s="239">
        <f>ROUND(E80*F80,2)</f>
        <v>0</v>
      </c>
      <c r="H80" s="238"/>
      <c r="I80" s="239">
        <f>ROUND(E80*H80,2)</f>
        <v>0</v>
      </c>
      <c r="J80" s="238"/>
      <c r="K80" s="239">
        <f>ROUND(E80*J80,2)</f>
        <v>0</v>
      </c>
      <c r="L80" s="239">
        <v>21</v>
      </c>
      <c r="M80" s="239">
        <f>G80*(1+L80/100)</f>
        <v>0</v>
      </c>
      <c r="N80" s="237">
        <v>1E-3</v>
      </c>
      <c r="O80" s="237">
        <f>ROUND(E80*N80,2)</f>
        <v>0</v>
      </c>
      <c r="P80" s="237">
        <v>0</v>
      </c>
      <c r="Q80" s="237">
        <f>ROUND(E80*P80,2)</f>
        <v>0</v>
      </c>
      <c r="R80" s="239"/>
      <c r="S80" s="239" t="s">
        <v>435</v>
      </c>
      <c r="T80" s="240" t="s">
        <v>389</v>
      </c>
      <c r="U80" s="222">
        <v>0</v>
      </c>
      <c r="V80" s="222">
        <f>ROUND(E80*U80,2)</f>
        <v>0</v>
      </c>
      <c r="W80" s="222"/>
      <c r="X80" s="222" t="s">
        <v>604</v>
      </c>
      <c r="Y80" s="222" t="s">
        <v>391</v>
      </c>
      <c r="Z80" s="212"/>
      <c r="AA80" s="212"/>
      <c r="AB80" s="212"/>
      <c r="AC80" s="212"/>
      <c r="AD80" s="212"/>
      <c r="AE80" s="212"/>
      <c r="AF80" s="212"/>
      <c r="AG80" s="212" t="s">
        <v>2008</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54" t="s">
        <v>2664</v>
      </c>
      <c r="D81" s="248"/>
      <c r="E81" s="248"/>
      <c r="F81" s="248"/>
      <c r="G81" s="248"/>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395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5">
      <c r="A82" s="219"/>
      <c r="B82" s="220"/>
      <c r="C82" s="255" t="s">
        <v>2665</v>
      </c>
      <c r="D82" s="250"/>
      <c r="E82" s="250"/>
      <c r="F82" s="250"/>
      <c r="G82" s="250"/>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395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5">
      <c r="A83" s="219"/>
      <c r="B83" s="220"/>
      <c r="C83" s="255" t="s">
        <v>2636</v>
      </c>
      <c r="D83" s="250"/>
      <c r="E83" s="250"/>
      <c r="F83" s="250"/>
      <c r="G83" s="250"/>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395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x14ac:dyDescent="0.25">
      <c r="A84" s="227" t="s">
        <v>383</v>
      </c>
      <c r="B84" s="228" t="s">
        <v>352</v>
      </c>
      <c r="C84" s="251" t="s">
        <v>27</v>
      </c>
      <c r="D84" s="229"/>
      <c r="E84" s="230"/>
      <c r="F84" s="231"/>
      <c r="G84" s="231">
        <f>SUMIF(AG85:AG85,"&lt;&gt;NOR",G85:G85)</f>
        <v>0</v>
      </c>
      <c r="H84" s="231"/>
      <c r="I84" s="231">
        <f>SUM(I85:I85)</f>
        <v>0</v>
      </c>
      <c r="J84" s="231"/>
      <c r="K84" s="231">
        <f>SUM(K85:K85)</f>
        <v>0</v>
      </c>
      <c r="L84" s="231"/>
      <c r="M84" s="231">
        <f>SUM(M85:M85)</f>
        <v>0</v>
      </c>
      <c r="N84" s="230"/>
      <c r="O84" s="230">
        <f>SUM(O85:O85)</f>
        <v>0</v>
      </c>
      <c r="P84" s="230"/>
      <c r="Q84" s="230">
        <f>SUM(Q85:Q85)</f>
        <v>0</v>
      </c>
      <c r="R84" s="231"/>
      <c r="S84" s="231"/>
      <c r="T84" s="232"/>
      <c r="U84" s="226"/>
      <c r="V84" s="226">
        <f>SUM(V85:V85)</f>
        <v>0</v>
      </c>
      <c r="W84" s="226"/>
      <c r="X84" s="226"/>
      <c r="Y84" s="226"/>
      <c r="AG84" t="s">
        <v>384</v>
      </c>
    </row>
    <row r="85" spans="1:60" outlineLevel="1" x14ac:dyDescent="0.25">
      <c r="A85" s="234">
        <v>44</v>
      </c>
      <c r="B85" s="235" t="s">
        <v>2593</v>
      </c>
      <c r="C85" s="253" t="s">
        <v>2666</v>
      </c>
      <c r="D85" s="236" t="s">
        <v>434</v>
      </c>
      <c r="E85" s="237">
        <v>1</v>
      </c>
      <c r="F85" s="238"/>
      <c r="G85" s="239">
        <f>ROUND(E85*F85,2)</f>
        <v>0</v>
      </c>
      <c r="H85" s="238"/>
      <c r="I85" s="239">
        <f>ROUND(E85*H85,2)</f>
        <v>0</v>
      </c>
      <c r="J85" s="238"/>
      <c r="K85" s="239">
        <f>ROUND(E85*J85,2)</f>
        <v>0</v>
      </c>
      <c r="L85" s="239">
        <v>21</v>
      </c>
      <c r="M85" s="239">
        <f>G85*(1+L85/100)</f>
        <v>0</v>
      </c>
      <c r="N85" s="237">
        <v>0</v>
      </c>
      <c r="O85" s="237">
        <f>ROUND(E85*N85,2)</f>
        <v>0</v>
      </c>
      <c r="P85" s="237">
        <v>0</v>
      </c>
      <c r="Q85" s="237">
        <f>ROUND(E85*P85,2)</f>
        <v>0</v>
      </c>
      <c r="R85" s="239"/>
      <c r="S85" s="239" t="s">
        <v>435</v>
      </c>
      <c r="T85" s="240" t="s">
        <v>389</v>
      </c>
      <c r="U85" s="222">
        <v>0</v>
      </c>
      <c r="V85" s="222">
        <f>ROUND(E85*U85,2)</f>
        <v>0</v>
      </c>
      <c r="W85" s="222"/>
      <c r="X85" s="222" t="s">
        <v>390</v>
      </c>
      <c r="Y85" s="222" t="s">
        <v>391</v>
      </c>
      <c r="Z85" s="212"/>
      <c r="AA85" s="212"/>
      <c r="AB85" s="212"/>
      <c r="AC85" s="212"/>
      <c r="AD85" s="212"/>
      <c r="AE85" s="212"/>
      <c r="AF85" s="212"/>
      <c r="AG85" s="212" t="s">
        <v>402</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5">
      <c r="A86" s="3"/>
      <c r="B86" s="4"/>
      <c r="C86" s="256"/>
      <c r="D86" s="6"/>
      <c r="E86" s="3"/>
      <c r="F86" s="3"/>
      <c r="G86" s="3"/>
      <c r="H86" s="3"/>
      <c r="I86" s="3"/>
      <c r="J86" s="3"/>
      <c r="K86" s="3"/>
      <c r="L86" s="3"/>
      <c r="M86" s="3"/>
      <c r="N86" s="3"/>
      <c r="O86" s="3"/>
      <c r="P86" s="3"/>
      <c r="Q86" s="3"/>
      <c r="R86" s="3"/>
      <c r="S86" s="3"/>
      <c r="T86" s="3"/>
      <c r="U86" s="3"/>
      <c r="V86" s="3"/>
      <c r="W86" s="3"/>
      <c r="X86" s="3"/>
      <c r="Y86" s="3"/>
      <c r="AE86">
        <v>12</v>
      </c>
      <c r="AF86">
        <v>21</v>
      </c>
      <c r="AG86" t="s">
        <v>369</v>
      </c>
    </row>
    <row r="87" spans="1:60" x14ac:dyDescent="0.25">
      <c r="A87" s="215"/>
      <c r="B87" s="216" t="s">
        <v>29</v>
      </c>
      <c r="C87" s="257"/>
      <c r="D87" s="217"/>
      <c r="E87" s="218"/>
      <c r="F87" s="218"/>
      <c r="G87" s="233">
        <f>G8+G49+G84</f>
        <v>0</v>
      </c>
      <c r="H87" s="3"/>
      <c r="I87" s="3"/>
      <c r="J87" s="3"/>
      <c r="K87" s="3"/>
      <c r="L87" s="3"/>
      <c r="M87" s="3"/>
      <c r="N87" s="3"/>
      <c r="O87" s="3"/>
      <c r="P87" s="3"/>
      <c r="Q87" s="3"/>
      <c r="R87" s="3"/>
      <c r="S87" s="3"/>
      <c r="T87" s="3"/>
      <c r="U87" s="3"/>
      <c r="V87" s="3"/>
      <c r="W87" s="3"/>
      <c r="X87" s="3"/>
      <c r="Y87" s="3"/>
      <c r="AE87">
        <f>SUMIF(L7:L85,AE86,G7:G85)</f>
        <v>0</v>
      </c>
      <c r="AF87">
        <f>SUMIF(L7:L85,AF86,G7:G85)</f>
        <v>0</v>
      </c>
      <c r="AG87" t="s">
        <v>440</v>
      </c>
    </row>
    <row r="88" spans="1:60" x14ac:dyDescent="0.25">
      <c r="A88" s="259" t="s">
        <v>1936</v>
      </c>
      <c r="B88" s="259"/>
      <c r="C88" s="256"/>
      <c r="D88" s="6"/>
      <c r="E88" s="3"/>
      <c r="F88" s="3"/>
      <c r="G88" s="3"/>
      <c r="H88" s="3"/>
      <c r="I88" s="3"/>
      <c r="J88" s="3"/>
      <c r="K88" s="3"/>
      <c r="L88" s="3"/>
      <c r="M88" s="3"/>
      <c r="N88" s="3"/>
      <c r="O88" s="3"/>
      <c r="P88" s="3"/>
      <c r="Q88" s="3"/>
      <c r="R88" s="3"/>
      <c r="S88" s="3"/>
      <c r="T88" s="3"/>
      <c r="U88" s="3"/>
      <c r="V88" s="3"/>
      <c r="W88" s="3"/>
      <c r="X88" s="3"/>
      <c r="Y88" s="3"/>
    </row>
    <row r="89" spans="1:60" x14ac:dyDescent="0.25">
      <c r="A89" s="3"/>
      <c r="B89" s="4" t="s">
        <v>1937</v>
      </c>
      <c r="C89" s="256" t="s">
        <v>1938</v>
      </c>
      <c r="D89" s="6"/>
      <c r="E89" s="3"/>
      <c r="F89" s="3"/>
      <c r="G89" s="3"/>
      <c r="H89" s="3"/>
      <c r="I89" s="3"/>
      <c r="J89" s="3"/>
      <c r="K89" s="3"/>
      <c r="L89" s="3"/>
      <c r="M89" s="3"/>
      <c r="N89" s="3"/>
      <c r="O89" s="3"/>
      <c r="P89" s="3"/>
      <c r="Q89" s="3"/>
      <c r="R89" s="3"/>
      <c r="S89" s="3"/>
      <c r="T89" s="3"/>
      <c r="U89" s="3"/>
      <c r="V89" s="3"/>
      <c r="W89" s="3"/>
      <c r="X89" s="3"/>
      <c r="Y89" s="3"/>
      <c r="AG89" t="s">
        <v>1939</v>
      </c>
    </row>
    <row r="90" spans="1:60" x14ac:dyDescent="0.25">
      <c r="A90" s="3"/>
      <c r="B90" s="4" t="s">
        <v>1940</v>
      </c>
      <c r="C90" s="256" t="s">
        <v>1941</v>
      </c>
      <c r="D90" s="6"/>
      <c r="E90" s="3"/>
      <c r="F90" s="3"/>
      <c r="G90" s="3"/>
      <c r="H90" s="3"/>
      <c r="I90" s="3"/>
      <c r="J90" s="3"/>
      <c r="K90" s="3"/>
      <c r="L90" s="3"/>
      <c r="M90" s="3"/>
      <c r="N90" s="3"/>
      <c r="O90" s="3"/>
      <c r="P90" s="3"/>
      <c r="Q90" s="3"/>
      <c r="R90" s="3"/>
      <c r="S90" s="3"/>
      <c r="T90" s="3"/>
      <c r="U90" s="3"/>
      <c r="V90" s="3"/>
      <c r="W90" s="3"/>
      <c r="X90" s="3"/>
      <c r="Y90" s="3"/>
      <c r="AG90" t="s">
        <v>1942</v>
      </c>
    </row>
    <row r="91" spans="1:60" x14ac:dyDescent="0.25">
      <c r="A91" s="3"/>
      <c r="B91" s="4"/>
      <c r="C91" s="256" t="s">
        <v>1943</v>
      </c>
      <c r="D91" s="6"/>
      <c r="E91" s="3"/>
      <c r="F91" s="3"/>
      <c r="G91" s="3"/>
      <c r="H91" s="3"/>
      <c r="I91" s="3"/>
      <c r="J91" s="3"/>
      <c r="K91" s="3"/>
      <c r="L91" s="3"/>
      <c r="M91" s="3"/>
      <c r="N91" s="3"/>
      <c r="O91" s="3"/>
      <c r="P91" s="3"/>
      <c r="Q91" s="3"/>
      <c r="R91" s="3"/>
      <c r="S91" s="3"/>
      <c r="T91" s="3"/>
      <c r="U91" s="3"/>
      <c r="V91" s="3"/>
      <c r="W91" s="3"/>
      <c r="X91" s="3"/>
      <c r="Y91" s="3"/>
      <c r="AG91" t="s">
        <v>1944</v>
      </c>
    </row>
    <row r="92" spans="1:60" x14ac:dyDescent="0.25">
      <c r="A92" s="3"/>
      <c r="B92" s="4"/>
      <c r="C92" s="256"/>
      <c r="D92" s="6"/>
      <c r="E92" s="3"/>
      <c r="F92" s="3"/>
      <c r="G92" s="3"/>
      <c r="H92" s="3"/>
      <c r="I92" s="3"/>
      <c r="J92" s="3"/>
      <c r="K92" s="3"/>
      <c r="L92" s="3"/>
      <c r="M92" s="3"/>
      <c r="N92" s="3"/>
      <c r="O92" s="3"/>
      <c r="P92" s="3"/>
      <c r="Q92" s="3"/>
      <c r="R92" s="3"/>
      <c r="S92" s="3"/>
      <c r="T92" s="3"/>
      <c r="U92" s="3"/>
      <c r="V92" s="3"/>
      <c r="W92" s="3"/>
      <c r="X92" s="3"/>
      <c r="Y92" s="3"/>
    </row>
    <row r="93" spans="1:60" x14ac:dyDescent="0.25">
      <c r="C93" s="258"/>
      <c r="D93" s="10"/>
      <c r="AG93" t="s">
        <v>442</v>
      </c>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klmSZbV/qOJZq040YWbfY2MnNz/HTSNpY6EJslvzDVYvtfjcm9jCjmcCBt7cbcRoNdFsbgXpHZjo85T6pyi4w==" saltValue="7pdH9dXhAVfJyhiuf+hiwQ==" spinCount="100000" sheet="1" formatRows="0"/>
  <mergeCells count="36">
    <mergeCell ref="C82:G82"/>
    <mergeCell ref="C83:G83"/>
    <mergeCell ref="C73:G73"/>
    <mergeCell ref="C74:G74"/>
    <mergeCell ref="C75:G75"/>
    <mergeCell ref="C76:G76"/>
    <mergeCell ref="C77:G77"/>
    <mergeCell ref="C81:G81"/>
    <mergeCell ref="C65:G65"/>
    <mergeCell ref="C67:G67"/>
    <mergeCell ref="C69:G69"/>
    <mergeCell ref="C70:G70"/>
    <mergeCell ref="C71:G71"/>
    <mergeCell ref="C72:G72"/>
    <mergeCell ref="C41:G41"/>
    <mergeCell ref="C42:G42"/>
    <mergeCell ref="C43:G43"/>
    <mergeCell ref="C44:G44"/>
    <mergeCell ref="C45:G45"/>
    <mergeCell ref="C57:G57"/>
    <mergeCell ref="C34:G34"/>
    <mergeCell ref="C35:G35"/>
    <mergeCell ref="C37:G37"/>
    <mergeCell ref="C38:G38"/>
    <mergeCell ref="C39:G39"/>
    <mergeCell ref="C40:G40"/>
    <mergeCell ref="A1:G1"/>
    <mergeCell ref="C2:G2"/>
    <mergeCell ref="C3:G3"/>
    <mergeCell ref="C4:G4"/>
    <mergeCell ref="A88:B88"/>
    <mergeCell ref="C19:G19"/>
    <mergeCell ref="C27:G27"/>
    <mergeCell ref="C29:G29"/>
    <mergeCell ref="C32:G32"/>
    <mergeCell ref="C33:G3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41A07-DDD2-4756-8E76-C8BA0516A04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76</v>
      </c>
      <c r="C4" s="204" t="s">
        <v>77</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SUMIF(AG9:AG29,"&lt;&gt;NOR",G9:G29)</f>
        <v>0</v>
      </c>
      <c r="H8" s="231"/>
      <c r="I8" s="231">
        <f>SUM(I9:I29)</f>
        <v>0</v>
      </c>
      <c r="J8" s="231"/>
      <c r="K8" s="231">
        <f>SUM(K9:K29)</f>
        <v>0</v>
      </c>
      <c r="L8" s="231"/>
      <c r="M8" s="231">
        <f>SUM(M9:M29)</f>
        <v>0</v>
      </c>
      <c r="N8" s="230"/>
      <c r="O8" s="230">
        <f>SUM(O9:O29)</f>
        <v>133.5</v>
      </c>
      <c r="P8" s="230"/>
      <c r="Q8" s="230">
        <f>SUM(Q9:Q29)</f>
        <v>0</v>
      </c>
      <c r="R8" s="231"/>
      <c r="S8" s="231"/>
      <c r="T8" s="232"/>
      <c r="U8" s="226"/>
      <c r="V8" s="226">
        <f>SUM(V9:V29)</f>
        <v>581.37999999999988</v>
      </c>
      <c r="W8" s="226"/>
      <c r="X8" s="226"/>
      <c r="Y8" s="226"/>
      <c r="AG8" t="s">
        <v>384</v>
      </c>
    </row>
    <row r="9" spans="1:60" outlineLevel="1" x14ac:dyDescent="0.25">
      <c r="A9" s="241">
        <v>1</v>
      </c>
      <c r="B9" s="242" t="s">
        <v>2667</v>
      </c>
      <c r="C9" s="252" t="s">
        <v>2668</v>
      </c>
      <c r="D9" s="243" t="s">
        <v>446</v>
      </c>
      <c r="E9" s="244">
        <v>103.9</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2.2490000000000001</v>
      </c>
      <c r="V9" s="222">
        <f>ROUND(E9*U9,2)</f>
        <v>233.67</v>
      </c>
      <c r="W9" s="222"/>
      <c r="X9" s="222" t="s">
        <v>449</v>
      </c>
      <c r="Y9" s="222" t="s">
        <v>391</v>
      </c>
      <c r="Z9" s="212"/>
      <c r="AA9" s="212"/>
      <c r="AB9" s="212"/>
      <c r="AC9" s="212"/>
      <c r="AD9" s="212"/>
      <c r="AE9" s="212"/>
      <c r="AF9" s="212"/>
      <c r="AG9" s="212" t="s">
        <v>2597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2669</v>
      </c>
      <c r="C10" s="252" t="s">
        <v>2670</v>
      </c>
      <c r="D10" s="243" t="s">
        <v>446</v>
      </c>
      <c r="E10" s="244">
        <v>52.44</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0.36499999999999999</v>
      </c>
      <c r="V10" s="222">
        <f>ROUND(E10*U10,2)</f>
        <v>19.14</v>
      </c>
      <c r="W10" s="222"/>
      <c r="X10" s="222" t="s">
        <v>449</v>
      </c>
      <c r="Y10" s="222" t="s">
        <v>391</v>
      </c>
      <c r="Z10" s="212"/>
      <c r="AA10" s="212"/>
      <c r="AB10" s="212"/>
      <c r="AC10" s="212"/>
      <c r="AD10" s="212"/>
      <c r="AE10" s="212"/>
      <c r="AF10" s="212"/>
      <c r="AG10" s="212" t="s">
        <v>2597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2671</v>
      </c>
      <c r="C11" s="252" t="s">
        <v>2672</v>
      </c>
      <c r="D11" s="243" t="s">
        <v>446</v>
      </c>
      <c r="E11" s="244">
        <v>5.43</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3.5329999999999999</v>
      </c>
      <c r="V11" s="222">
        <f>ROUND(E11*U11,2)</f>
        <v>19.18</v>
      </c>
      <c r="W11" s="222"/>
      <c r="X11" s="222" t="s">
        <v>449</v>
      </c>
      <c r="Y11" s="222" t="s">
        <v>391</v>
      </c>
      <c r="Z11" s="212"/>
      <c r="AA11" s="212"/>
      <c r="AB11" s="212"/>
      <c r="AC11" s="212"/>
      <c r="AD11" s="212"/>
      <c r="AE11" s="212"/>
      <c r="AF11" s="212"/>
      <c r="AG11" s="212" t="s">
        <v>2597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2673</v>
      </c>
      <c r="C12" s="252" t="s">
        <v>2674</v>
      </c>
      <c r="D12" s="243" t="s">
        <v>506</v>
      </c>
      <c r="E12" s="244">
        <v>149</v>
      </c>
      <c r="F12" s="245"/>
      <c r="G12" s="246">
        <f>ROUND(E12*F12,2)</f>
        <v>0</v>
      </c>
      <c r="H12" s="245"/>
      <c r="I12" s="246">
        <f>ROUND(E12*H12,2)</f>
        <v>0</v>
      </c>
      <c r="J12" s="245"/>
      <c r="K12" s="246">
        <f>ROUND(E12*J12,2)</f>
        <v>0</v>
      </c>
      <c r="L12" s="246">
        <v>21</v>
      </c>
      <c r="M12" s="246">
        <f>G12*(1+L12/100)</f>
        <v>0</v>
      </c>
      <c r="N12" s="244">
        <v>1.99E-3</v>
      </c>
      <c r="O12" s="244">
        <f>ROUND(E12*N12,2)</f>
        <v>0.3</v>
      </c>
      <c r="P12" s="244">
        <v>0</v>
      </c>
      <c r="Q12" s="244">
        <f>ROUND(E12*P12,2)</f>
        <v>0</v>
      </c>
      <c r="R12" s="246"/>
      <c r="S12" s="246" t="s">
        <v>435</v>
      </c>
      <c r="T12" s="247" t="s">
        <v>389</v>
      </c>
      <c r="U12" s="222">
        <v>0.40200000000000002</v>
      </c>
      <c r="V12" s="222">
        <f>ROUND(E12*U12,2)</f>
        <v>59.9</v>
      </c>
      <c r="W12" s="222"/>
      <c r="X12" s="222" t="s">
        <v>449</v>
      </c>
      <c r="Y12" s="222" t="s">
        <v>391</v>
      </c>
      <c r="Z12" s="212"/>
      <c r="AA12" s="212"/>
      <c r="AB12" s="212"/>
      <c r="AC12" s="212"/>
      <c r="AD12" s="212"/>
      <c r="AE12" s="212"/>
      <c r="AF12" s="212"/>
      <c r="AG12" s="212" t="s">
        <v>2597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2675</v>
      </c>
      <c r="C13" s="252" t="s">
        <v>2676</v>
      </c>
      <c r="D13" s="243" t="s">
        <v>506</v>
      </c>
      <c r="E13" s="244">
        <v>149</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0.17799999999999999</v>
      </c>
      <c r="V13" s="222">
        <f>ROUND(E13*U13,2)</f>
        <v>26.52</v>
      </c>
      <c r="W13" s="222"/>
      <c r="X13" s="222" t="s">
        <v>449</v>
      </c>
      <c r="Y13" s="222" t="s">
        <v>391</v>
      </c>
      <c r="Z13" s="212"/>
      <c r="AA13" s="212"/>
      <c r="AB13" s="212"/>
      <c r="AC13" s="212"/>
      <c r="AD13" s="212"/>
      <c r="AE13" s="212"/>
      <c r="AF13" s="212"/>
      <c r="AG13" s="212" t="s">
        <v>2597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2677</v>
      </c>
      <c r="C14" s="252" t="s">
        <v>2678</v>
      </c>
      <c r="D14" s="243" t="s">
        <v>506</v>
      </c>
      <c r="E14" s="244">
        <v>47.5</v>
      </c>
      <c r="F14" s="245"/>
      <c r="G14" s="246">
        <f>ROUND(E14*F14,2)</f>
        <v>0</v>
      </c>
      <c r="H14" s="245"/>
      <c r="I14" s="246">
        <f>ROUND(E14*H14,2)</f>
        <v>0</v>
      </c>
      <c r="J14" s="245"/>
      <c r="K14" s="246">
        <f>ROUND(E14*J14,2)</f>
        <v>0</v>
      </c>
      <c r="L14" s="246">
        <v>21</v>
      </c>
      <c r="M14" s="246">
        <f>G14*(1+L14/100)</f>
        <v>0</v>
      </c>
      <c r="N14" s="244">
        <v>1.49E-3</v>
      </c>
      <c r="O14" s="244">
        <f>ROUND(E14*N14,2)</f>
        <v>7.0000000000000007E-2</v>
      </c>
      <c r="P14" s="244">
        <v>0</v>
      </c>
      <c r="Q14" s="244">
        <f>ROUND(E14*P14,2)</f>
        <v>0</v>
      </c>
      <c r="R14" s="246"/>
      <c r="S14" s="246" t="s">
        <v>435</v>
      </c>
      <c r="T14" s="247" t="s">
        <v>389</v>
      </c>
      <c r="U14" s="222">
        <v>0.32300000000000001</v>
      </c>
      <c r="V14" s="222">
        <f>ROUND(E14*U14,2)</f>
        <v>15.34</v>
      </c>
      <c r="W14" s="222"/>
      <c r="X14" s="222" t="s">
        <v>449</v>
      </c>
      <c r="Y14" s="222" t="s">
        <v>391</v>
      </c>
      <c r="Z14" s="212"/>
      <c r="AA14" s="212"/>
      <c r="AB14" s="212"/>
      <c r="AC14" s="212"/>
      <c r="AD14" s="212"/>
      <c r="AE14" s="212"/>
      <c r="AF14" s="212"/>
      <c r="AG14" s="212" t="s">
        <v>2597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2679</v>
      </c>
      <c r="C15" s="252" t="s">
        <v>2680</v>
      </c>
      <c r="D15" s="243" t="s">
        <v>506</v>
      </c>
      <c r="E15" s="244">
        <v>47.5</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0.17100000000000001</v>
      </c>
      <c r="V15" s="222">
        <f>ROUND(E15*U15,2)</f>
        <v>8.1199999999999992</v>
      </c>
      <c r="W15" s="222"/>
      <c r="X15" s="222" t="s">
        <v>449</v>
      </c>
      <c r="Y15" s="222" t="s">
        <v>391</v>
      </c>
      <c r="Z15" s="212"/>
      <c r="AA15" s="212"/>
      <c r="AB15" s="212"/>
      <c r="AC15" s="212"/>
      <c r="AD15" s="212"/>
      <c r="AE15" s="212"/>
      <c r="AF15" s="212"/>
      <c r="AG15" s="212" t="s">
        <v>2597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468</v>
      </c>
      <c r="C16" s="252" t="s">
        <v>2681</v>
      </c>
      <c r="D16" s="243" t="s">
        <v>446</v>
      </c>
      <c r="E16" s="244">
        <v>87.83</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7.3999999999999996E-2</v>
      </c>
      <c r="V16" s="222">
        <f>ROUND(E16*U16,2)</f>
        <v>6.5</v>
      </c>
      <c r="W16" s="222"/>
      <c r="X16" s="222" t="s">
        <v>449</v>
      </c>
      <c r="Y16" s="222" t="s">
        <v>391</v>
      </c>
      <c r="Z16" s="212"/>
      <c r="AA16" s="212"/>
      <c r="AB16" s="212"/>
      <c r="AC16" s="212"/>
      <c r="AD16" s="212"/>
      <c r="AE16" s="212"/>
      <c r="AF16" s="212"/>
      <c r="AG16" s="212" t="s">
        <v>2597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492</v>
      </c>
      <c r="C17" s="252" t="s">
        <v>2682</v>
      </c>
      <c r="D17" s="243" t="s">
        <v>446</v>
      </c>
      <c r="E17" s="244">
        <v>70</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0.20200000000000001</v>
      </c>
      <c r="V17" s="222">
        <f>ROUND(E17*U17,2)</f>
        <v>14.14</v>
      </c>
      <c r="W17" s="222"/>
      <c r="X17" s="222" t="s">
        <v>449</v>
      </c>
      <c r="Y17" s="222" t="s">
        <v>391</v>
      </c>
      <c r="Z17" s="212"/>
      <c r="AA17" s="212"/>
      <c r="AB17" s="212"/>
      <c r="AC17" s="212"/>
      <c r="AD17" s="212"/>
      <c r="AE17" s="212"/>
      <c r="AF17" s="212"/>
      <c r="AG17" s="212" t="s">
        <v>2597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2683</v>
      </c>
      <c r="C18" s="252" t="s">
        <v>2684</v>
      </c>
      <c r="D18" s="243" t="s">
        <v>446</v>
      </c>
      <c r="E18" s="244">
        <v>3.94</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1.1499999999999999</v>
      </c>
      <c r="V18" s="222">
        <f>ROUND(E18*U18,2)</f>
        <v>4.53</v>
      </c>
      <c r="W18" s="222"/>
      <c r="X18" s="222" t="s">
        <v>449</v>
      </c>
      <c r="Y18" s="222" t="s">
        <v>391</v>
      </c>
      <c r="Z18" s="212"/>
      <c r="AA18" s="212"/>
      <c r="AB18" s="212"/>
      <c r="AC18" s="212"/>
      <c r="AD18" s="212"/>
      <c r="AE18" s="212"/>
      <c r="AF18" s="212"/>
      <c r="AG18" s="212" t="s">
        <v>2597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2685</v>
      </c>
      <c r="C19" s="252" t="s">
        <v>2686</v>
      </c>
      <c r="D19" s="243" t="s">
        <v>446</v>
      </c>
      <c r="E19" s="244">
        <v>24.37</v>
      </c>
      <c r="F19" s="245"/>
      <c r="G19" s="246">
        <f>ROUND(E19*F19,2)</f>
        <v>0</v>
      </c>
      <c r="H19" s="245"/>
      <c r="I19" s="246">
        <f>ROUND(E19*H19,2)</f>
        <v>0</v>
      </c>
      <c r="J19" s="245"/>
      <c r="K19" s="246">
        <f>ROUND(E19*J19,2)</f>
        <v>0</v>
      </c>
      <c r="L19" s="246">
        <v>21</v>
      </c>
      <c r="M19" s="246">
        <f>G19*(1+L19/100)</f>
        <v>0</v>
      </c>
      <c r="N19" s="244">
        <v>1.7</v>
      </c>
      <c r="O19" s="244">
        <f>ROUND(E19*N19,2)</f>
        <v>41.43</v>
      </c>
      <c r="P19" s="244">
        <v>0</v>
      </c>
      <c r="Q19" s="244">
        <f>ROUND(E19*P19,2)</f>
        <v>0</v>
      </c>
      <c r="R19" s="246"/>
      <c r="S19" s="246" t="s">
        <v>435</v>
      </c>
      <c r="T19" s="247" t="s">
        <v>389</v>
      </c>
      <c r="U19" s="222">
        <v>1.587</v>
      </c>
      <c r="V19" s="222">
        <f>ROUND(E19*U19,2)</f>
        <v>38.68</v>
      </c>
      <c r="W19" s="222"/>
      <c r="X19" s="222" t="s">
        <v>449</v>
      </c>
      <c r="Y19" s="222" t="s">
        <v>391</v>
      </c>
      <c r="Z19" s="212"/>
      <c r="AA19" s="212"/>
      <c r="AB19" s="212"/>
      <c r="AC19" s="212"/>
      <c r="AD19" s="212"/>
      <c r="AE19" s="212"/>
      <c r="AF19" s="212"/>
      <c r="AG19" s="212" t="s">
        <v>2597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2687</v>
      </c>
      <c r="C20" s="252" t="s">
        <v>2688</v>
      </c>
      <c r="D20" s="243" t="s">
        <v>562</v>
      </c>
      <c r="E20" s="244">
        <v>175.6</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449</v>
      </c>
      <c r="Y20" s="222" t="s">
        <v>391</v>
      </c>
      <c r="Z20" s="212"/>
      <c r="AA20" s="212"/>
      <c r="AB20" s="212"/>
      <c r="AC20" s="212"/>
      <c r="AD20" s="212"/>
      <c r="AE20" s="212"/>
      <c r="AF20" s="212"/>
      <c r="AG20" s="212" t="s">
        <v>2597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34">
        <v>13</v>
      </c>
      <c r="B21" s="235" t="s">
        <v>2689</v>
      </c>
      <c r="C21" s="253" t="s">
        <v>2690</v>
      </c>
      <c r="D21" s="236" t="s">
        <v>446</v>
      </c>
      <c r="E21" s="237">
        <v>20.100000000000001</v>
      </c>
      <c r="F21" s="238"/>
      <c r="G21" s="239">
        <f>ROUND(E21*F21,2)</f>
        <v>0</v>
      </c>
      <c r="H21" s="238"/>
      <c r="I21" s="239">
        <f>ROUND(E21*H21,2)</f>
        <v>0</v>
      </c>
      <c r="J21" s="238"/>
      <c r="K21" s="239">
        <f>ROUND(E21*J21,2)</f>
        <v>0</v>
      </c>
      <c r="L21" s="239">
        <v>21</v>
      </c>
      <c r="M21" s="239">
        <f>G21*(1+L21/100)</f>
        <v>0</v>
      </c>
      <c r="N21" s="237">
        <v>2.4777</v>
      </c>
      <c r="O21" s="237">
        <f>ROUND(E21*N21,2)</f>
        <v>49.8</v>
      </c>
      <c r="P21" s="237">
        <v>0</v>
      </c>
      <c r="Q21" s="237">
        <f>ROUND(E21*P21,2)</f>
        <v>0</v>
      </c>
      <c r="R21" s="239"/>
      <c r="S21" s="239" t="s">
        <v>435</v>
      </c>
      <c r="T21" s="240" t="s">
        <v>389</v>
      </c>
      <c r="U21" s="222">
        <v>2.62</v>
      </c>
      <c r="V21" s="222">
        <f>ROUND(E21*U21,2)</f>
        <v>52.66</v>
      </c>
      <c r="W21" s="222"/>
      <c r="X21" s="222" t="s">
        <v>449</v>
      </c>
      <c r="Y21" s="222" t="s">
        <v>391</v>
      </c>
      <c r="Z21" s="212"/>
      <c r="AA21" s="212"/>
      <c r="AB21" s="212"/>
      <c r="AC21" s="212"/>
      <c r="AD21" s="212"/>
      <c r="AE21" s="212"/>
      <c r="AF21" s="212"/>
      <c r="AG21" s="212" t="s">
        <v>2597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5">
      <c r="A22" s="219"/>
      <c r="B22" s="220"/>
      <c r="C22" s="254" t="s">
        <v>2691</v>
      </c>
      <c r="D22" s="248"/>
      <c r="E22" s="248"/>
      <c r="F22" s="248"/>
      <c r="G22" s="248"/>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395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14</v>
      </c>
      <c r="B23" s="242" t="s">
        <v>2692</v>
      </c>
      <c r="C23" s="252" t="s">
        <v>2693</v>
      </c>
      <c r="D23" s="243" t="s">
        <v>446</v>
      </c>
      <c r="E23" s="244">
        <v>13.27</v>
      </c>
      <c r="F23" s="245"/>
      <c r="G23" s="246">
        <f>ROUND(E23*F23,2)</f>
        <v>0</v>
      </c>
      <c r="H23" s="245"/>
      <c r="I23" s="246">
        <f>ROUND(E23*H23,2)</f>
        <v>0</v>
      </c>
      <c r="J23" s="245"/>
      <c r="K23" s="246">
        <f>ROUND(E23*J23,2)</f>
        <v>0</v>
      </c>
      <c r="L23" s="246">
        <v>21</v>
      </c>
      <c r="M23" s="246">
        <f>G23*(1+L23/100)</f>
        <v>0</v>
      </c>
      <c r="N23" s="244">
        <v>2.1</v>
      </c>
      <c r="O23" s="244">
        <f>ROUND(E23*N23,2)</f>
        <v>27.87</v>
      </c>
      <c r="P23" s="244">
        <v>0</v>
      </c>
      <c r="Q23" s="244">
        <f>ROUND(E23*P23,2)</f>
        <v>0</v>
      </c>
      <c r="R23" s="246"/>
      <c r="S23" s="246" t="s">
        <v>435</v>
      </c>
      <c r="T23" s="247" t="s">
        <v>389</v>
      </c>
      <c r="U23" s="222">
        <v>0.96499999999999997</v>
      </c>
      <c r="V23" s="222">
        <f>ROUND(E23*U23,2)</f>
        <v>12.81</v>
      </c>
      <c r="W23" s="222"/>
      <c r="X23" s="222" t="s">
        <v>449</v>
      </c>
      <c r="Y23" s="222" t="s">
        <v>391</v>
      </c>
      <c r="Z23" s="212"/>
      <c r="AA23" s="212"/>
      <c r="AB23" s="212"/>
      <c r="AC23" s="212"/>
      <c r="AD23" s="212"/>
      <c r="AE23" s="212"/>
      <c r="AF23" s="212"/>
      <c r="AG23" s="212" t="s">
        <v>2597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15</v>
      </c>
      <c r="B24" s="242" t="s">
        <v>2694</v>
      </c>
      <c r="C24" s="252" t="s">
        <v>2695</v>
      </c>
      <c r="D24" s="243" t="s">
        <v>446</v>
      </c>
      <c r="E24" s="244">
        <v>6.2</v>
      </c>
      <c r="F24" s="245"/>
      <c r="G24" s="246">
        <f>ROUND(E24*F24,2)</f>
        <v>0</v>
      </c>
      <c r="H24" s="245"/>
      <c r="I24" s="246">
        <f>ROUND(E24*H24,2)</f>
        <v>0</v>
      </c>
      <c r="J24" s="245"/>
      <c r="K24" s="246">
        <f>ROUND(E24*J24,2)</f>
        <v>0</v>
      </c>
      <c r="L24" s="246">
        <v>21</v>
      </c>
      <c r="M24" s="246">
        <f>G24*(1+L24/100)</f>
        <v>0</v>
      </c>
      <c r="N24" s="244">
        <v>1.8907700000000001</v>
      </c>
      <c r="O24" s="244">
        <f>ROUND(E24*N24,2)</f>
        <v>11.72</v>
      </c>
      <c r="P24" s="244">
        <v>0</v>
      </c>
      <c r="Q24" s="244">
        <f>ROUND(E24*P24,2)</f>
        <v>0</v>
      </c>
      <c r="R24" s="246"/>
      <c r="S24" s="246" t="s">
        <v>435</v>
      </c>
      <c r="T24" s="247" t="s">
        <v>389</v>
      </c>
      <c r="U24" s="222">
        <v>1.6950000000000001</v>
      </c>
      <c r="V24" s="222">
        <f>ROUND(E24*U24,2)</f>
        <v>10.51</v>
      </c>
      <c r="W24" s="222"/>
      <c r="X24" s="222" t="s">
        <v>449</v>
      </c>
      <c r="Y24" s="222" t="s">
        <v>391</v>
      </c>
      <c r="Z24" s="212"/>
      <c r="AA24" s="212"/>
      <c r="AB24" s="212"/>
      <c r="AC24" s="212"/>
      <c r="AD24" s="212"/>
      <c r="AE24" s="212"/>
      <c r="AF24" s="212"/>
      <c r="AG24" s="212" t="s">
        <v>2597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16</v>
      </c>
      <c r="B25" s="242" t="s">
        <v>2696</v>
      </c>
      <c r="C25" s="252" t="s">
        <v>2697</v>
      </c>
      <c r="D25" s="243" t="s">
        <v>446</v>
      </c>
      <c r="E25" s="244">
        <v>87.83</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0.66300000000000003</v>
      </c>
      <c r="V25" s="222">
        <f>ROUND(E25*U25,2)</f>
        <v>58.23</v>
      </c>
      <c r="W25" s="222"/>
      <c r="X25" s="222" t="s">
        <v>449</v>
      </c>
      <c r="Y25" s="222" t="s">
        <v>391</v>
      </c>
      <c r="Z25" s="212"/>
      <c r="AA25" s="212"/>
      <c r="AB25" s="212"/>
      <c r="AC25" s="212"/>
      <c r="AD25" s="212"/>
      <c r="AE25" s="212"/>
      <c r="AF25" s="212"/>
      <c r="AG25" s="212" t="s">
        <v>2597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17</v>
      </c>
      <c r="B26" s="242" t="s">
        <v>2698</v>
      </c>
      <c r="C26" s="252" t="s">
        <v>2699</v>
      </c>
      <c r="D26" s="243" t="s">
        <v>446</v>
      </c>
      <c r="E26" s="244">
        <v>439</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449</v>
      </c>
      <c r="Y26" s="222" t="s">
        <v>391</v>
      </c>
      <c r="Z26" s="212"/>
      <c r="AA26" s="212"/>
      <c r="AB26" s="212"/>
      <c r="AC26" s="212"/>
      <c r="AD26" s="212"/>
      <c r="AE26" s="212"/>
      <c r="AF26" s="212"/>
      <c r="AG26" s="212" t="s">
        <v>2597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1">
        <v>18</v>
      </c>
      <c r="B27" s="242" t="s">
        <v>2700</v>
      </c>
      <c r="C27" s="252" t="s">
        <v>2701</v>
      </c>
      <c r="D27" s="243" t="s">
        <v>446</v>
      </c>
      <c r="E27" s="244">
        <v>0.5</v>
      </c>
      <c r="F27" s="245"/>
      <c r="G27" s="246">
        <f>ROUND(E27*F27,2)</f>
        <v>0</v>
      </c>
      <c r="H27" s="245"/>
      <c r="I27" s="246">
        <f>ROUND(E27*H27,2)</f>
        <v>0</v>
      </c>
      <c r="J27" s="245"/>
      <c r="K27" s="246">
        <f>ROUND(E27*J27,2)</f>
        <v>0</v>
      </c>
      <c r="L27" s="246">
        <v>21</v>
      </c>
      <c r="M27" s="246">
        <f>G27*(1+L27/100)</f>
        <v>0</v>
      </c>
      <c r="N27" s="244">
        <v>2.5249999999999999</v>
      </c>
      <c r="O27" s="244">
        <f>ROUND(E27*N27,2)</f>
        <v>1.26</v>
      </c>
      <c r="P27" s="244">
        <v>0</v>
      </c>
      <c r="Q27" s="244">
        <f>ROUND(E27*P27,2)</f>
        <v>0</v>
      </c>
      <c r="R27" s="246"/>
      <c r="S27" s="246" t="s">
        <v>435</v>
      </c>
      <c r="T27" s="247" t="s">
        <v>389</v>
      </c>
      <c r="U27" s="222">
        <v>1.3029999999999999</v>
      </c>
      <c r="V27" s="222">
        <f>ROUND(E27*U27,2)</f>
        <v>0.65</v>
      </c>
      <c r="W27" s="222"/>
      <c r="X27" s="222" t="s">
        <v>449</v>
      </c>
      <c r="Y27" s="222" t="s">
        <v>391</v>
      </c>
      <c r="Z27" s="212"/>
      <c r="AA27" s="212"/>
      <c r="AB27" s="212"/>
      <c r="AC27" s="212"/>
      <c r="AD27" s="212"/>
      <c r="AE27" s="212"/>
      <c r="AF27" s="212"/>
      <c r="AG27" s="212" t="s">
        <v>2597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4">
        <v>19</v>
      </c>
      <c r="B28" s="235" t="s">
        <v>2702</v>
      </c>
      <c r="C28" s="253" t="s">
        <v>2703</v>
      </c>
      <c r="D28" s="236" t="s">
        <v>446</v>
      </c>
      <c r="E28" s="237">
        <v>0.5</v>
      </c>
      <c r="F28" s="238"/>
      <c r="G28" s="239">
        <f>ROUND(E28*F28,2)</f>
        <v>0</v>
      </c>
      <c r="H28" s="238"/>
      <c r="I28" s="239">
        <f>ROUND(E28*H28,2)</f>
        <v>0</v>
      </c>
      <c r="J28" s="238"/>
      <c r="K28" s="239">
        <f>ROUND(E28*J28,2)</f>
        <v>0</v>
      </c>
      <c r="L28" s="239">
        <v>21</v>
      </c>
      <c r="M28" s="239">
        <f>G28*(1+L28/100)</f>
        <v>0</v>
      </c>
      <c r="N28" s="237">
        <v>2.1</v>
      </c>
      <c r="O28" s="237">
        <f>ROUND(E28*N28,2)</f>
        <v>1.05</v>
      </c>
      <c r="P28" s="237">
        <v>0</v>
      </c>
      <c r="Q28" s="237">
        <f>ROUND(E28*P28,2)</f>
        <v>0</v>
      </c>
      <c r="R28" s="239"/>
      <c r="S28" s="239" t="s">
        <v>435</v>
      </c>
      <c r="T28" s="240" t="s">
        <v>389</v>
      </c>
      <c r="U28" s="222">
        <v>1.6096999999999999</v>
      </c>
      <c r="V28" s="222">
        <f>ROUND(E28*U28,2)</f>
        <v>0.8</v>
      </c>
      <c r="W28" s="222"/>
      <c r="X28" s="222" t="s">
        <v>1723</v>
      </c>
      <c r="Y28" s="222" t="s">
        <v>391</v>
      </c>
      <c r="Z28" s="212"/>
      <c r="AA28" s="212"/>
      <c r="AB28" s="212"/>
      <c r="AC28" s="212"/>
      <c r="AD28" s="212"/>
      <c r="AE28" s="212"/>
      <c r="AF28" s="212"/>
      <c r="AG28" s="212" t="s">
        <v>2704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4" t="s">
        <v>2705</v>
      </c>
      <c r="D29" s="248"/>
      <c r="E29" s="248"/>
      <c r="F29" s="248"/>
      <c r="G29" s="248"/>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5">
      <c r="A30" s="227" t="s">
        <v>383</v>
      </c>
      <c r="B30" s="228" t="s">
        <v>230</v>
      </c>
      <c r="C30" s="251" t="s">
        <v>231</v>
      </c>
      <c r="D30" s="229"/>
      <c r="E30" s="230"/>
      <c r="F30" s="231"/>
      <c r="G30" s="231">
        <f>SUMIF(AG31:AG31,"&lt;&gt;NOR",G31:G31)</f>
        <v>0</v>
      </c>
      <c r="H30" s="231"/>
      <c r="I30" s="231">
        <f>SUM(I31:I31)</f>
        <v>0</v>
      </c>
      <c r="J30" s="231"/>
      <c r="K30" s="231">
        <f>SUM(K31:K31)</f>
        <v>0</v>
      </c>
      <c r="L30" s="231"/>
      <c r="M30" s="231">
        <f>SUM(M31:M31)</f>
        <v>0</v>
      </c>
      <c r="N30" s="230"/>
      <c r="O30" s="230">
        <f>SUM(O31:O31)</f>
        <v>0.14000000000000001</v>
      </c>
      <c r="P30" s="230"/>
      <c r="Q30" s="230">
        <f>SUM(Q31:Q31)</f>
        <v>0</v>
      </c>
      <c r="R30" s="231"/>
      <c r="S30" s="231"/>
      <c r="T30" s="232"/>
      <c r="U30" s="226"/>
      <c r="V30" s="226">
        <f>SUM(V31:V31)</f>
        <v>1.43</v>
      </c>
      <c r="W30" s="226"/>
      <c r="X30" s="226"/>
      <c r="Y30" s="226"/>
      <c r="AG30" t="s">
        <v>384</v>
      </c>
    </row>
    <row r="31" spans="1:60" outlineLevel="1" x14ac:dyDescent="0.25">
      <c r="A31" s="241">
        <v>20</v>
      </c>
      <c r="B31" s="242" t="s">
        <v>2706</v>
      </c>
      <c r="C31" s="252" t="s">
        <v>2707</v>
      </c>
      <c r="D31" s="243" t="s">
        <v>506</v>
      </c>
      <c r="E31" s="244">
        <v>2</v>
      </c>
      <c r="F31" s="245"/>
      <c r="G31" s="246">
        <f>ROUND(E31*F31,2)</f>
        <v>0</v>
      </c>
      <c r="H31" s="245"/>
      <c r="I31" s="246">
        <f>ROUND(E31*H31,2)</f>
        <v>0</v>
      </c>
      <c r="J31" s="245"/>
      <c r="K31" s="246">
        <f>ROUND(E31*J31,2)</f>
        <v>0</v>
      </c>
      <c r="L31" s="246">
        <v>21</v>
      </c>
      <c r="M31" s="246">
        <f>G31*(1+L31/100)</f>
        <v>0</v>
      </c>
      <c r="N31" s="244">
        <v>6.8000000000000005E-2</v>
      </c>
      <c r="O31" s="244">
        <f>ROUND(E31*N31,2)</f>
        <v>0.14000000000000001</v>
      </c>
      <c r="P31" s="244">
        <v>0</v>
      </c>
      <c r="Q31" s="244">
        <f>ROUND(E31*P31,2)</f>
        <v>0</v>
      </c>
      <c r="R31" s="246"/>
      <c r="S31" s="246" t="s">
        <v>435</v>
      </c>
      <c r="T31" s="247" t="s">
        <v>389</v>
      </c>
      <c r="U31" s="222">
        <v>0.71397999999999995</v>
      </c>
      <c r="V31" s="222">
        <f>ROUND(E31*U31,2)</f>
        <v>1.43</v>
      </c>
      <c r="W31" s="222"/>
      <c r="X31" s="222" t="s">
        <v>449</v>
      </c>
      <c r="Y31" s="222" t="s">
        <v>391</v>
      </c>
      <c r="Z31" s="212"/>
      <c r="AA31" s="212"/>
      <c r="AB31" s="212"/>
      <c r="AC31" s="212"/>
      <c r="AD31" s="212"/>
      <c r="AE31" s="212"/>
      <c r="AF31" s="212"/>
      <c r="AG31" s="212" t="s">
        <v>2597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227" t="s">
        <v>383</v>
      </c>
      <c r="B32" s="228" t="s">
        <v>257</v>
      </c>
      <c r="C32" s="251" t="s">
        <v>258</v>
      </c>
      <c r="D32" s="229"/>
      <c r="E32" s="230"/>
      <c r="F32" s="231"/>
      <c r="G32" s="231">
        <f>SUMIF(AG33:AG42,"&lt;&gt;NOR",G33:G42)</f>
        <v>0</v>
      </c>
      <c r="H32" s="231"/>
      <c r="I32" s="231">
        <f>SUM(I33:I42)</f>
        <v>0</v>
      </c>
      <c r="J32" s="231"/>
      <c r="K32" s="231">
        <f>SUM(K33:K42)</f>
        <v>0</v>
      </c>
      <c r="L32" s="231"/>
      <c r="M32" s="231">
        <f>SUM(M33:M42)</f>
        <v>0</v>
      </c>
      <c r="N32" s="230"/>
      <c r="O32" s="230">
        <f>SUM(O33:O42)</f>
        <v>0.01</v>
      </c>
      <c r="P32" s="230"/>
      <c r="Q32" s="230">
        <f>SUM(Q33:Q42)</f>
        <v>0.53</v>
      </c>
      <c r="R32" s="231"/>
      <c r="S32" s="231"/>
      <c r="T32" s="232"/>
      <c r="U32" s="226"/>
      <c r="V32" s="226">
        <f>SUM(V33:V42)</f>
        <v>10.94</v>
      </c>
      <c r="W32" s="226"/>
      <c r="X32" s="226"/>
      <c r="Y32" s="226"/>
      <c r="AG32" t="s">
        <v>384</v>
      </c>
    </row>
    <row r="33" spans="1:60" outlineLevel="1" x14ac:dyDescent="0.25">
      <c r="A33" s="241">
        <v>21</v>
      </c>
      <c r="B33" s="242" t="s">
        <v>2708</v>
      </c>
      <c r="C33" s="252" t="s">
        <v>2709</v>
      </c>
      <c r="D33" s="243" t="s">
        <v>585</v>
      </c>
      <c r="E33" s="244">
        <v>7</v>
      </c>
      <c r="F33" s="245"/>
      <c r="G33" s="246">
        <f>ROUND(E33*F33,2)</f>
        <v>0</v>
      </c>
      <c r="H33" s="245"/>
      <c r="I33" s="246">
        <f>ROUND(E33*H33,2)</f>
        <v>0</v>
      </c>
      <c r="J33" s="245"/>
      <c r="K33" s="246">
        <f>ROUND(E33*J33,2)</f>
        <v>0</v>
      </c>
      <c r="L33" s="246">
        <v>21</v>
      </c>
      <c r="M33" s="246">
        <f>G33*(1+L33/100)</f>
        <v>0</v>
      </c>
      <c r="N33" s="244">
        <v>0</v>
      </c>
      <c r="O33" s="244">
        <f>ROUND(E33*N33,2)</f>
        <v>0</v>
      </c>
      <c r="P33" s="244">
        <v>4.0000000000000001E-3</v>
      </c>
      <c r="Q33" s="244">
        <f>ROUND(E33*P33,2)</f>
        <v>0.03</v>
      </c>
      <c r="R33" s="246"/>
      <c r="S33" s="246" t="s">
        <v>435</v>
      </c>
      <c r="T33" s="247" t="s">
        <v>389</v>
      </c>
      <c r="U33" s="222">
        <v>0.104</v>
      </c>
      <c r="V33" s="222">
        <f>ROUND(E33*U33,2)</f>
        <v>0.73</v>
      </c>
      <c r="W33" s="222"/>
      <c r="X33" s="222" t="s">
        <v>449</v>
      </c>
      <c r="Y33" s="222" t="s">
        <v>391</v>
      </c>
      <c r="Z33" s="212"/>
      <c r="AA33" s="212"/>
      <c r="AB33" s="212"/>
      <c r="AC33" s="212"/>
      <c r="AD33" s="212"/>
      <c r="AE33" s="212"/>
      <c r="AF33" s="212"/>
      <c r="AG33" s="212" t="s">
        <v>2597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1">
        <v>22</v>
      </c>
      <c r="B34" s="242" t="s">
        <v>2710</v>
      </c>
      <c r="C34" s="252" t="s">
        <v>2711</v>
      </c>
      <c r="D34" s="243" t="s">
        <v>585</v>
      </c>
      <c r="E34" s="244">
        <v>11</v>
      </c>
      <c r="F34" s="245"/>
      <c r="G34" s="246">
        <f>ROUND(E34*F34,2)</f>
        <v>0</v>
      </c>
      <c r="H34" s="245"/>
      <c r="I34" s="246">
        <f>ROUND(E34*H34,2)</f>
        <v>0</v>
      </c>
      <c r="J34" s="245"/>
      <c r="K34" s="246">
        <f>ROUND(E34*J34,2)</f>
        <v>0</v>
      </c>
      <c r="L34" s="246">
        <v>21</v>
      </c>
      <c r="M34" s="246">
        <f>G34*(1+L34/100)</f>
        <v>0</v>
      </c>
      <c r="N34" s="244">
        <v>0</v>
      </c>
      <c r="O34" s="244">
        <f>ROUND(E34*N34,2)</f>
        <v>0</v>
      </c>
      <c r="P34" s="244">
        <v>8.0000000000000002E-3</v>
      </c>
      <c r="Q34" s="244">
        <f>ROUND(E34*P34,2)</f>
        <v>0.09</v>
      </c>
      <c r="R34" s="246"/>
      <c r="S34" s="246" t="s">
        <v>435</v>
      </c>
      <c r="T34" s="247" t="s">
        <v>389</v>
      </c>
      <c r="U34" s="222">
        <v>0.2</v>
      </c>
      <c r="V34" s="222">
        <f>ROUND(E34*U34,2)</f>
        <v>2.2000000000000002</v>
      </c>
      <c r="W34" s="222"/>
      <c r="X34" s="222" t="s">
        <v>449</v>
      </c>
      <c r="Y34" s="222" t="s">
        <v>391</v>
      </c>
      <c r="Z34" s="212"/>
      <c r="AA34" s="212"/>
      <c r="AB34" s="212"/>
      <c r="AC34" s="212"/>
      <c r="AD34" s="212"/>
      <c r="AE34" s="212"/>
      <c r="AF34" s="212"/>
      <c r="AG34" s="212" t="s">
        <v>2597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1">
        <v>23</v>
      </c>
      <c r="B35" s="242" t="s">
        <v>2712</v>
      </c>
      <c r="C35" s="252" t="s">
        <v>2713</v>
      </c>
      <c r="D35" s="243" t="s">
        <v>517</v>
      </c>
      <c r="E35" s="244">
        <v>15</v>
      </c>
      <c r="F35" s="245"/>
      <c r="G35" s="246">
        <f>ROUND(E35*F35,2)</f>
        <v>0</v>
      </c>
      <c r="H35" s="245"/>
      <c r="I35" s="246">
        <f>ROUND(E35*H35,2)</f>
        <v>0</v>
      </c>
      <c r="J35" s="245"/>
      <c r="K35" s="246">
        <f>ROUND(E35*J35,2)</f>
        <v>0</v>
      </c>
      <c r="L35" s="246">
        <v>21</v>
      </c>
      <c r="M35" s="246">
        <f>G35*(1+L35/100)</f>
        <v>0</v>
      </c>
      <c r="N35" s="244">
        <v>4.8999999999999998E-4</v>
      </c>
      <c r="O35" s="244">
        <f>ROUND(E35*N35,2)</f>
        <v>0.01</v>
      </c>
      <c r="P35" s="244">
        <v>7.0000000000000001E-3</v>
      </c>
      <c r="Q35" s="244">
        <f>ROUND(E35*P35,2)</f>
        <v>0.11</v>
      </c>
      <c r="R35" s="246"/>
      <c r="S35" s="246" t="s">
        <v>435</v>
      </c>
      <c r="T35" s="247" t="s">
        <v>389</v>
      </c>
      <c r="U35" s="222">
        <v>0.19600000000000001</v>
      </c>
      <c r="V35" s="222">
        <f>ROUND(E35*U35,2)</f>
        <v>2.94</v>
      </c>
      <c r="W35" s="222"/>
      <c r="X35" s="222" t="s">
        <v>449</v>
      </c>
      <c r="Y35" s="222" t="s">
        <v>391</v>
      </c>
      <c r="Z35" s="212"/>
      <c r="AA35" s="212"/>
      <c r="AB35" s="212"/>
      <c r="AC35" s="212"/>
      <c r="AD35" s="212"/>
      <c r="AE35" s="212"/>
      <c r="AF35" s="212"/>
      <c r="AG35" s="212" t="s">
        <v>2597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1">
        <v>24</v>
      </c>
      <c r="B36" s="242" t="s">
        <v>2714</v>
      </c>
      <c r="C36" s="252" t="s">
        <v>2715</v>
      </c>
      <c r="D36" s="243" t="s">
        <v>517</v>
      </c>
      <c r="E36" s="244">
        <v>2</v>
      </c>
      <c r="F36" s="245"/>
      <c r="G36" s="246">
        <f>ROUND(E36*F36,2)</f>
        <v>0</v>
      </c>
      <c r="H36" s="245"/>
      <c r="I36" s="246">
        <f>ROUND(E36*H36,2)</f>
        <v>0</v>
      </c>
      <c r="J36" s="245"/>
      <c r="K36" s="246">
        <f>ROUND(E36*J36,2)</f>
        <v>0</v>
      </c>
      <c r="L36" s="246">
        <v>21</v>
      </c>
      <c r="M36" s="246">
        <f>G36*(1+L36/100)</f>
        <v>0</v>
      </c>
      <c r="N36" s="244">
        <v>4.8999999999999998E-4</v>
      </c>
      <c r="O36" s="244">
        <f>ROUND(E36*N36,2)</f>
        <v>0</v>
      </c>
      <c r="P36" s="244">
        <v>1.6E-2</v>
      </c>
      <c r="Q36" s="244">
        <f>ROUND(E36*P36,2)</f>
        <v>0.03</v>
      </c>
      <c r="R36" s="246"/>
      <c r="S36" s="246" t="s">
        <v>435</v>
      </c>
      <c r="T36" s="247" t="s">
        <v>389</v>
      </c>
      <c r="U36" s="222">
        <v>0.27400000000000002</v>
      </c>
      <c r="V36" s="222">
        <f>ROUND(E36*U36,2)</f>
        <v>0.55000000000000004</v>
      </c>
      <c r="W36" s="222"/>
      <c r="X36" s="222" t="s">
        <v>449</v>
      </c>
      <c r="Y36" s="222" t="s">
        <v>391</v>
      </c>
      <c r="Z36" s="212"/>
      <c r="AA36" s="212"/>
      <c r="AB36" s="212"/>
      <c r="AC36" s="212"/>
      <c r="AD36" s="212"/>
      <c r="AE36" s="212"/>
      <c r="AF36" s="212"/>
      <c r="AG36" s="212" t="s">
        <v>2597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1">
        <v>25</v>
      </c>
      <c r="B37" s="242" t="s">
        <v>2716</v>
      </c>
      <c r="C37" s="252" t="s">
        <v>2717</v>
      </c>
      <c r="D37" s="243" t="s">
        <v>517</v>
      </c>
      <c r="E37" s="244">
        <v>8</v>
      </c>
      <c r="F37" s="245"/>
      <c r="G37" s="246">
        <f>ROUND(E37*F37,2)</f>
        <v>0</v>
      </c>
      <c r="H37" s="245"/>
      <c r="I37" s="246">
        <f>ROUND(E37*H37,2)</f>
        <v>0</v>
      </c>
      <c r="J37" s="245"/>
      <c r="K37" s="246">
        <f>ROUND(E37*J37,2)</f>
        <v>0</v>
      </c>
      <c r="L37" s="246">
        <v>21</v>
      </c>
      <c r="M37" s="246">
        <f>G37*(1+L37/100)</f>
        <v>0</v>
      </c>
      <c r="N37" s="244">
        <v>4.8999999999999998E-4</v>
      </c>
      <c r="O37" s="244">
        <f>ROUND(E37*N37,2)</f>
        <v>0</v>
      </c>
      <c r="P37" s="244">
        <v>3.4000000000000002E-2</v>
      </c>
      <c r="Q37" s="244">
        <f>ROUND(E37*P37,2)</f>
        <v>0.27</v>
      </c>
      <c r="R37" s="246"/>
      <c r="S37" s="246" t="s">
        <v>435</v>
      </c>
      <c r="T37" s="247" t="s">
        <v>389</v>
      </c>
      <c r="U37" s="222">
        <v>0.45800000000000002</v>
      </c>
      <c r="V37" s="222">
        <f>ROUND(E37*U37,2)</f>
        <v>3.66</v>
      </c>
      <c r="W37" s="222"/>
      <c r="X37" s="222" t="s">
        <v>449</v>
      </c>
      <c r="Y37" s="222" t="s">
        <v>391</v>
      </c>
      <c r="Z37" s="212"/>
      <c r="AA37" s="212"/>
      <c r="AB37" s="212"/>
      <c r="AC37" s="212"/>
      <c r="AD37" s="212"/>
      <c r="AE37" s="212"/>
      <c r="AF37" s="212"/>
      <c r="AG37" s="212" t="s">
        <v>2597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26</v>
      </c>
      <c r="B38" s="242" t="s">
        <v>2718</v>
      </c>
      <c r="C38" s="252" t="s">
        <v>2719</v>
      </c>
      <c r="D38" s="243" t="s">
        <v>562</v>
      </c>
      <c r="E38" s="244">
        <v>0.52500000000000002</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0.49</v>
      </c>
      <c r="V38" s="222">
        <f>ROUND(E38*U38,2)</f>
        <v>0.26</v>
      </c>
      <c r="W38" s="222"/>
      <c r="X38" s="222" t="s">
        <v>449</v>
      </c>
      <c r="Y38" s="222" t="s">
        <v>391</v>
      </c>
      <c r="Z38" s="212"/>
      <c r="AA38" s="212"/>
      <c r="AB38" s="212"/>
      <c r="AC38" s="212"/>
      <c r="AD38" s="212"/>
      <c r="AE38" s="212"/>
      <c r="AF38" s="212"/>
      <c r="AG38" s="212" t="s">
        <v>2597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27</v>
      </c>
      <c r="B39" s="242" t="s">
        <v>2720</v>
      </c>
      <c r="C39" s="252" t="s">
        <v>2721</v>
      </c>
      <c r="D39" s="243" t="s">
        <v>562</v>
      </c>
      <c r="E39" s="244">
        <v>5.25</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449</v>
      </c>
      <c r="Y39" s="222" t="s">
        <v>391</v>
      </c>
      <c r="Z39" s="212"/>
      <c r="AA39" s="212"/>
      <c r="AB39" s="212"/>
      <c r="AC39" s="212"/>
      <c r="AD39" s="212"/>
      <c r="AE39" s="212"/>
      <c r="AF39" s="212"/>
      <c r="AG39" s="212" t="s">
        <v>2597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1">
        <v>28</v>
      </c>
      <c r="B40" s="242" t="s">
        <v>2722</v>
      </c>
      <c r="C40" s="252" t="s">
        <v>2723</v>
      </c>
      <c r="D40" s="243" t="s">
        <v>562</v>
      </c>
      <c r="E40" s="244">
        <v>0.52500000000000002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435</v>
      </c>
      <c r="T40" s="247" t="s">
        <v>389</v>
      </c>
      <c r="U40" s="222">
        <v>0.94199999999999995</v>
      </c>
      <c r="V40" s="222">
        <f>ROUND(E40*U40,2)</f>
        <v>0.49</v>
      </c>
      <c r="W40" s="222"/>
      <c r="X40" s="222" t="s">
        <v>449</v>
      </c>
      <c r="Y40" s="222" t="s">
        <v>391</v>
      </c>
      <c r="Z40" s="212"/>
      <c r="AA40" s="212"/>
      <c r="AB40" s="212"/>
      <c r="AC40" s="212"/>
      <c r="AD40" s="212"/>
      <c r="AE40" s="212"/>
      <c r="AF40" s="212"/>
      <c r="AG40" s="212" t="s">
        <v>2597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29</v>
      </c>
      <c r="B41" s="242" t="s">
        <v>2724</v>
      </c>
      <c r="C41" s="252" t="s">
        <v>2725</v>
      </c>
      <c r="D41" s="243" t="s">
        <v>562</v>
      </c>
      <c r="E41" s="244">
        <v>1.05</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435</v>
      </c>
      <c r="T41" s="247" t="s">
        <v>389</v>
      </c>
      <c r="U41" s="222">
        <v>0.105</v>
      </c>
      <c r="V41" s="222">
        <f>ROUND(E41*U41,2)</f>
        <v>0.11</v>
      </c>
      <c r="W41" s="222"/>
      <c r="X41" s="222" t="s">
        <v>449</v>
      </c>
      <c r="Y41" s="222" t="s">
        <v>391</v>
      </c>
      <c r="Z41" s="212"/>
      <c r="AA41" s="212"/>
      <c r="AB41" s="212"/>
      <c r="AC41" s="212"/>
      <c r="AD41" s="212"/>
      <c r="AE41" s="212"/>
      <c r="AF41" s="212"/>
      <c r="AG41" s="212" t="s">
        <v>2597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1">
        <v>30</v>
      </c>
      <c r="B42" s="242" t="s">
        <v>2726</v>
      </c>
      <c r="C42" s="252" t="s">
        <v>2727</v>
      </c>
      <c r="D42" s="243" t="s">
        <v>562</v>
      </c>
      <c r="E42" s="244">
        <v>0.52500000000000002</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435</v>
      </c>
      <c r="T42" s="247" t="s">
        <v>389</v>
      </c>
      <c r="U42" s="222">
        <v>0</v>
      </c>
      <c r="V42" s="222">
        <f>ROUND(E42*U42,2)</f>
        <v>0</v>
      </c>
      <c r="W42" s="222"/>
      <c r="X42" s="222" t="s">
        <v>449</v>
      </c>
      <c r="Y42" s="222" t="s">
        <v>391</v>
      </c>
      <c r="Z42" s="212"/>
      <c r="AA42" s="212"/>
      <c r="AB42" s="212"/>
      <c r="AC42" s="212"/>
      <c r="AD42" s="212"/>
      <c r="AE42" s="212"/>
      <c r="AF42" s="212"/>
      <c r="AG42" s="212" t="s">
        <v>2597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5">
      <c r="A43" s="227" t="s">
        <v>383</v>
      </c>
      <c r="B43" s="228" t="s">
        <v>283</v>
      </c>
      <c r="C43" s="251" t="s">
        <v>284</v>
      </c>
      <c r="D43" s="229"/>
      <c r="E43" s="230"/>
      <c r="F43" s="231"/>
      <c r="G43" s="231">
        <f>SUMIF(AG44:AG44,"&lt;&gt;NOR",G44:G44)</f>
        <v>0</v>
      </c>
      <c r="H43" s="231"/>
      <c r="I43" s="231">
        <f>SUM(I44:I44)</f>
        <v>0</v>
      </c>
      <c r="J43" s="231"/>
      <c r="K43" s="231">
        <f>SUM(K44:K44)</f>
        <v>0</v>
      </c>
      <c r="L43" s="231"/>
      <c r="M43" s="231">
        <f>SUM(M44:M44)</f>
        <v>0</v>
      </c>
      <c r="N43" s="230"/>
      <c r="O43" s="230">
        <f>SUM(O44:O44)</f>
        <v>0.02</v>
      </c>
      <c r="P43" s="230"/>
      <c r="Q43" s="230">
        <f>SUM(Q44:Q44)</f>
        <v>0</v>
      </c>
      <c r="R43" s="231"/>
      <c r="S43" s="231"/>
      <c r="T43" s="232"/>
      <c r="U43" s="226"/>
      <c r="V43" s="226">
        <f>SUM(V44:V44)</f>
        <v>11.87</v>
      </c>
      <c r="W43" s="226"/>
      <c r="X43" s="226"/>
      <c r="Y43" s="226"/>
      <c r="AG43" t="s">
        <v>384</v>
      </c>
    </row>
    <row r="44" spans="1:60" outlineLevel="1" x14ac:dyDescent="0.25">
      <c r="A44" s="241">
        <v>31</v>
      </c>
      <c r="B44" s="242" t="s">
        <v>2728</v>
      </c>
      <c r="C44" s="252" t="s">
        <v>2729</v>
      </c>
      <c r="D44" s="243" t="s">
        <v>585</v>
      </c>
      <c r="E44" s="244">
        <v>7</v>
      </c>
      <c r="F44" s="245"/>
      <c r="G44" s="246">
        <f>ROUND(E44*F44,2)</f>
        <v>0</v>
      </c>
      <c r="H44" s="245"/>
      <c r="I44" s="246">
        <f>ROUND(E44*H44,2)</f>
        <v>0</v>
      </c>
      <c r="J44" s="245"/>
      <c r="K44" s="246">
        <f>ROUND(E44*J44,2)</f>
        <v>0</v>
      </c>
      <c r="L44" s="246">
        <v>21</v>
      </c>
      <c r="M44" s="246">
        <f>G44*(1+L44/100)</f>
        <v>0</v>
      </c>
      <c r="N44" s="244">
        <v>2.9399999999999999E-3</v>
      </c>
      <c r="O44" s="244">
        <f>ROUND(E44*N44,2)</f>
        <v>0.02</v>
      </c>
      <c r="P44" s="244">
        <v>0</v>
      </c>
      <c r="Q44" s="244">
        <f>ROUND(E44*P44,2)</f>
        <v>0</v>
      </c>
      <c r="R44" s="246"/>
      <c r="S44" s="246" t="s">
        <v>435</v>
      </c>
      <c r="T44" s="247" t="s">
        <v>389</v>
      </c>
      <c r="U44" s="222">
        <v>1.6950000000000001</v>
      </c>
      <c r="V44" s="222">
        <f>ROUND(E44*U44,2)</f>
        <v>11.87</v>
      </c>
      <c r="W44" s="222"/>
      <c r="X44" s="222" t="s">
        <v>449</v>
      </c>
      <c r="Y44" s="222" t="s">
        <v>391</v>
      </c>
      <c r="Z44" s="212"/>
      <c r="AA44" s="212"/>
      <c r="AB44" s="212"/>
      <c r="AC44" s="212"/>
      <c r="AD44" s="212"/>
      <c r="AE44" s="212"/>
      <c r="AF44" s="212"/>
      <c r="AG44" s="212" t="s">
        <v>2597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x14ac:dyDescent="0.25">
      <c r="A45" s="227" t="s">
        <v>383</v>
      </c>
      <c r="B45" s="228" t="s">
        <v>299</v>
      </c>
      <c r="C45" s="251" t="s">
        <v>300</v>
      </c>
      <c r="D45" s="229"/>
      <c r="E45" s="230"/>
      <c r="F45" s="231"/>
      <c r="G45" s="231">
        <f>SUMIF(AG46:AG81,"&lt;&gt;NOR",G46:G81)</f>
        <v>0</v>
      </c>
      <c r="H45" s="231"/>
      <c r="I45" s="231">
        <f>SUM(I46:I81)</f>
        <v>0</v>
      </c>
      <c r="J45" s="231"/>
      <c r="K45" s="231">
        <f>SUM(K46:K81)</f>
        <v>0</v>
      </c>
      <c r="L45" s="231"/>
      <c r="M45" s="231">
        <f>SUM(M46:M81)</f>
        <v>0</v>
      </c>
      <c r="N45" s="230"/>
      <c r="O45" s="230">
        <f>SUM(O46:O81)</f>
        <v>0.6100000000000001</v>
      </c>
      <c r="P45" s="230"/>
      <c r="Q45" s="230">
        <f>SUM(Q46:Q81)</f>
        <v>0</v>
      </c>
      <c r="R45" s="231"/>
      <c r="S45" s="231"/>
      <c r="T45" s="232"/>
      <c r="U45" s="226"/>
      <c r="V45" s="226">
        <f>SUM(V46:V81)</f>
        <v>192.97000000000003</v>
      </c>
      <c r="W45" s="226"/>
      <c r="X45" s="226"/>
      <c r="Y45" s="226"/>
      <c r="AG45" t="s">
        <v>384</v>
      </c>
    </row>
    <row r="46" spans="1:60" outlineLevel="1" x14ac:dyDescent="0.25">
      <c r="A46" s="241">
        <v>32</v>
      </c>
      <c r="B46" s="242" t="s">
        <v>2730</v>
      </c>
      <c r="C46" s="252" t="s">
        <v>2731</v>
      </c>
      <c r="D46" s="243" t="s">
        <v>517</v>
      </c>
      <c r="E46" s="244">
        <v>78</v>
      </c>
      <c r="F46" s="245"/>
      <c r="G46" s="246">
        <f>ROUND(E46*F46,2)</f>
        <v>0</v>
      </c>
      <c r="H46" s="245"/>
      <c r="I46" s="246">
        <f>ROUND(E46*H46,2)</f>
        <v>0</v>
      </c>
      <c r="J46" s="245"/>
      <c r="K46" s="246">
        <f>ROUND(E46*J46,2)</f>
        <v>0</v>
      </c>
      <c r="L46" s="246">
        <v>21</v>
      </c>
      <c r="M46" s="246">
        <f>G46*(1+L46/100)</f>
        <v>0</v>
      </c>
      <c r="N46" s="244">
        <v>2.0999999999999999E-3</v>
      </c>
      <c r="O46" s="244">
        <f>ROUND(E46*N46,2)</f>
        <v>0.16</v>
      </c>
      <c r="P46" s="244">
        <v>0</v>
      </c>
      <c r="Q46" s="244">
        <f>ROUND(E46*P46,2)</f>
        <v>0</v>
      </c>
      <c r="R46" s="246"/>
      <c r="S46" s="246" t="s">
        <v>435</v>
      </c>
      <c r="T46" s="247" t="s">
        <v>389</v>
      </c>
      <c r="U46" s="222">
        <v>0.8</v>
      </c>
      <c r="V46" s="222">
        <f>ROUND(E46*U46,2)</f>
        <v>62.4</v>
      </c>
      <c r="W46" s="222"/>
      <c r="X46" s="222" t="s">
        <v>449</v>
      </c>
      <c r="Y46" s="222" t="s">
        <v>391</v>
      </c>
      <c r="Z46" s="212"/>
      <c r="AA46" s="212"/>
      <c r="AB46" s="212"/>
      <c r="AC46" s="212"/>
      <c r="AD46" s="212"/>
      <c r="AE46" s="212"/>
      <c r="AF46" s="212"/>
      <c r="AG46" s="212" t="s">
        <v>2597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1">
        <v>33</v>
      </c>
      <c r="B47" s="242" t="s">
        <v>1437</v>
      </c>
      <c r="C47" s="252" t="s">
        <v>2732</v>
      </c>
      <c r="D47" s="243" t="s">
        <v>517</v>
      </c>
      <c r="E47" s="244">
        <v>36</v>
      </c>
      <c r="F47" s="245"/>
      <c r="G47" s="246">
        <f>ROUND(E47*F47,2)</f>
        <v>0</v>
      </c>
      <c r="H47" s="245"/>
      <c r="I47" s="246">
        <f>ROUND(E47*H47,2)</f>
        <v>0</v>
      </c>
      <c r="J47" s="245"/>
      <c r="K47" s="246">
        <f>ROUND(E47*J47,2)</f>
        <v>0</v>
      </c>
      <c r="L47" s="246">
        <v>21</v>
      </c>
      <c r="M47" s="246">
        <f>G47*(1+L47/100)</f>
        <v>0</v>
      </c>
      <c r="N47" s="244">
        <v>2.5200000000000001E-3</v>
      </c>
      <c r="O47" s="244">
        <f>ROUND(E47*N47,2)</f>
        <v>0.09</v>
      </c>
      <c r="P47" s="244">
        <v>0</v>
      </c>
      <c r="Q47" s="244">
        <f>ROUND(E47*P47,2)</f>
        <v>0</v>
      </c>
      <c r="R47" s="246"/>
      <c r="S47" s="246" t="s">
        <v>435</v>
      </c>
      <c r="T47" s="247" t="s">
        <v>389</v>
      </c>
      <c r="U47" s="222">
        <v>0.8</v>
      </c>
      <c r="V47" s="222">
        <f>ROUND(E47*U47,2)</f>
        <v>28.8</v>
      </c>
      <c r="W47" s="222"/>
      <c r="X47" s="222" t="s">
        <v>449</v>
      </c>
      <c r="Y47" s="222" t="s">
        <v>391</v>
      </c>
      <c r="Z47" s="212"/>
      <c r="AA47" s="212"/>
      <c r="AB47" s="212"/>
      <c r="AC47" s="212"/>
      <c r="AD47" s="212"/>
      <c r="AE47" s="212"/>
      <c r="AF47" s="212"/>
      <c r="AG47" s="212" t="s">
        <v>2597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1">
        <v>34</v>
      </c>
      <c r="B48" s="242" t="s">
        <v>2733</v>
      </c>
      <c r="C48" s="252" t="s">
        <v>2734</v>
      </c>
      <c r="D48" s="243" t="s">
        <v>517</v>
      </c>
      <c r="E48" s="244">
        <v>36</v>
      </c>
      <c r="F48" s="245"/>
      <c r="G48" s="246">
        <f>ROUND(E48*F48,2)</f>
        <v>0</v>
      </c>
      <c r="H48" s="245"/>
      <c r="I48" s="246">
        <f>ROUND(E48*H48,2)</f>
        <v>0</v>
      </c>
      <c r="J48" s="245"/>
      <c r="K48" s="246">
        <f>ROUND(E48*J48,2)</f>
        <v>0</v>
      </c>
      <c r="L48" s="246">
        <v>21</v>
      </c>
      <c r="M48" s="246">
        <f>G48*(1+L48/100)</f>
        <v>0</v>
      </c>
      <c r="N48" s="244">
        <v>3.5699999999999998E-3</v>
      </c>
      <c r="O48" s="244">
        <f>ROUND(E48*N48,2)</f>
        <v>0.13</v>
      </c>
      <c r="P48" s="244">
        <v>0</v>
      </c>
      <c r="Q48" s="244">
        <f>ROUND(E48*P48,2)</f>
        <v>0</v>
      </c>
      <c r="R48" s="246"/>
      <c r="S48" s="246" t="s">
        <v>435</v>
      </c>
      <c r="T48" s="247" t="s">
        <v>389</v>
      </c>
      <c r="U48" s="222">
        <v>0.55000000000000004</v>
      </c>
      <c r="V48" s="222">
        <f>ROUND(E48*U48,2)</f>
        <v>19.8</v>
      </c>
      <c r="W48" s="222"/>
      <c r="X48" s="222" t="s">
        <v>449</v>
      </c>
      <c r="Y48" s="222" t="s">
        <v>391</v>
      </c>
      <c r="Z48" s="212"/>
      <c r="AA48" s="212"/>
      <c r="AB48" s="212"/>
      <c r="AC48" s="212"/>
      <c r="AD48" s="212"/>
      <c r="AE48" s="212"/>
      <c r="AF48" s="212"/>
      <c r="AG48" s="212" t="s">
        <v>2597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35</v>
      </c>
      <c r="B49" s="242" t="s">
        <v>2735</v>
      </c>
      <c r="C49" s="252" t="s">
        <v>2736</v>
      </c>
      <c r="D49" s="243" t="s">
        <v>517</v>
      </c>
      <c r="E49" s="244">
        <v>16</v>
      </c>
      <c r="F49" s="245"/>
      <c r="G49" s="246">
        <f>ROUND(E49*F49,2)</f>
        <v>0</v>
      </c>
      <c r="H49" s="245"/>
      <c r="I49" s="246">
        <f>ROUND(E49*H49,2)</f>
        <v>0</v>
      </c>
      <c r="J49" s="245"/>
      <c r="K49" s="246">
        <f>ROUND(E49*J49,2)</f>
        <v>0</v>
      </c>
      <c r="L49" s="246">
        <v>21</v>
      </c>
      <c r="M49" s="246">
        <f>G49*(1+L49/100)</f>
        <v>0</v>
      </c>
      <c r="N49" s="244">
        <v>3.2000000000000003E-4</v>
      </c>
      <c r="O49" s="244">
        <f>ROUND(E49*N49,2)</f>
        <v>0.01</v>
      </c>
      <c r="P49" s="244">
        <v>0</v>
      </c>
      <c r="Q49" s="244">
        <f>ROUND(E49*P49,2)</f>
        <v>0</v>
      </c>
      <c r="R49" s="246"/>
      <c r="S49" s="246" t="s">
        <v>435</v>
      </c>
      <c r="T49" s="247" t="s">
        <v>389</v>
      </c>
      <c r="U49" s="222">
        <v>0.32</v>
      </c>
      <c r="V49" s="222">
        <f>ROUND(E49*U49,2)</f>
        <v>5.12</v>
      </c>
      <c r="W49" s="222"/>
      <c r="X49" s="222" t="s">
        <v>449</v>
      </c>
      <c r="Y49" s="222" t="s">
        <v>391</v>
      </c>
      <c r="Z49" s="212"/>
      <c r="AA49" s="212"/>
      <c r="AB49" s="212"/>
      <c r="AC49" s="212"/>
      <c r="AD49" s="212"/>
      <c r="AE49" s="212"/>
      <c r="AF49" s="212"/>
      <c r="AG49" s="212" t="s">
        <v>2597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1">
        <v>36</v>
      </c>
      <c r="B50" s="242" t="s">
        <v>2737</v>
      </c>
      <c r="C50" s="252" t="s">
        <v>2738</v>
      </c>
      <c r="D50" s="243" t="s">
        <v>517</v>
      </c>
      <c r="E50" s="244">
        <v>12</v>
      </c>
      <c r="F50" s="245"/>
      <c r="G50" s="246">
        <f>ROUND(E50*F50,2)</f>
        <v>0</v>
      </c>
      <c r="H50" s="245"/>
      <c r="I50" s="246">
        <f>ROUND(E50*H50,2)</f>
        <v>0</v>
      </c>
      <c r="J50" s="245"/>
      <c r="K50" s="246">
        <f>ROUND(E50*J50,2)</f>
        <v>0</v>
      </c>
      <c r="L50" s="246">
        <v>21</v>
      </c>
      <c r="M50" s="246">
        <f>G50*(1+L50/100)</f>
        <v>0</v>
      </c>
      <c r="N50" s="244">
        <v>4.4000000000000002E-4</v>
      </c>
      <c r="O50" s="244">
        <f>ROUND(E50*N50,2)</f>
        <v>0.01</v>
      </c>
      <c r="P50" s="244">
        <v>0</v>
      </c>
      <c r="Q50" s="244">
        <f>ROUND(E50*P50,2)</f>
        <v>0</v>
      </c>
      <c r="R50" s="246"/>
      <c r="S50" s="246" t="s">
        <v>435</v>
      </c>
      <c r="T50" s="247" t="s">
        <v>389</v>
      </c>
      <c r="U50" s="222">
        <v>0.32</v>
      </c>
      <c r="V50" s="222">
        <f>ROUND(E50*U50,2)</f>
        <v>3.84</v>
      </c>
      <c r="W50" s="222"/>
      <c r="X50" s="222" t="s">
        <v>449</v>
      </c>
      <c r="Y50" s="222" t="s">
        <v>391</v>
      </c>
      <c r="Z50" s="212"/>
      <c r="AA50" s="212"/>
      <c r="AB50" s="212"/>
      <c r="AC50" s="212"/>
      <c r="AD50" s="212"/>
      <c r="AE50" s="212"/>
      <c r="AF50" s="212"/>
      <c r="AG50" s="212" t="s">
        <v>2597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1">
        <v>37</v>
      </c>
      <c r="B51" s="242" t="s">
        <v>2739</v>
      </c>
      <c r="C51" s="252" t="s">
        <v>2740</v>
      </c>
      <c r="D51" s="243" t="s">
        <v>517</v>
      </c>
      <c r="E51" s="244">
        <v>12</v>
      </c>
      <c r="F51" s="245"/>
      <c r="G51" s="246">
        <f>ROUND(E51*F51,2)</f>
        <v>0</v>
      </c>
      <c r="H51" s="245"/>
      <c r="I51" s="246">
        <f>ROUND(E51*H51,2)</f>
        <v>0</v>
      </c>
      <c r="J51" s="245"/>
      <c r="K51" s="246">
        <f>ROUND(E51*J51,2)</f>
        <v>0</v>
      </c>
      <c r="L51" s="246">
        <v>21</v>
      </c>
      <c r="M51" s="246">
        <f>G51*(1+L51/100)</f>
        <v>0</v>
      </c>
      <c r="N51" s="244">
        <v>5.5000000000000003E-4</v>
      </c>
      <c r="O51" s="244">
        <f>ROUND(E51*N51,2)</f>
        <v>0.01</v>
      </c>
      <c r="P51" s="244">
        <v>0</v>
      </c>
      <c r="Q51" s="244">
        <f>ROUND(E51*P51,2)</f>
        <v>0</v>
      </c>
      <c r="R51" s="246"/>
      <c r="S51" s="246" t="s">
        <v>435</v>
      </c>
      <c r="T51" s="247" t="s">
        <v>389</v>
      </c>
      <c r="U51" s="222">
        <v>0.35899999999999999</v>
      </c>
      <c r="V51" s="222">
        <f>ROUND(E51*U51,2)</f>
        <v>4.3099999999999996</v>
      </c>
      <c r="W51" s="222"/>
      <c r="X51" s="222" t="s">
        <v>449</v>
      </c>
      <c r="Y51" s="222" t="s">
        <v>391</v>
      </c>
      <c r="Z51" s="212"/>
      <c r="AA51" s="212"/>
      <c r="AB51" s="212"/>
      <c r="AC51" s="212"/>
      <c r="AD51" s="212"/>
      <c r="AE51" s="212"/>
      <c r="AF51" s="212"/>
      <c r="AG51" s="212" t="s">
        <v>2597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38</v>
      </c>
      <c r="B52" s="242" t="s">
        <v>2741</v>
      </c>
      <c r="C52" s="252" t="s">
        <v>2742</v>
      </c>
      <c r="D52" s="243" t="s">
        <v>517</v>
      </c>
      <c r="E52" s="244">
        <v>3</v>
      </c>
      <c r="F52" s="245"/>
      <c r="G52" s="246">
        <f>ROUND(E52*F52,2)</f>
        <v>0</v>
      </c>
      <c r="H52" s="245"/>
      <c r="I52" s="246">
        <f>ROUND(E52*H52,2)</f>
        <v>0</v>
      </c>
      <c r="J52" s="245"/>
      <c r="K52" s="246">
        <f>ROUND(E52*J52,2)</f>
        <v>0</v>
      </c>
      <c r="L52" s="246">
        <v>21</v>
      </c>
      <c r="M52" s="246">
        <f>G52*(1+L52/100)</f>
        <v>0</v>
      </c>
      <c r="N52" s="244">
        <v>2.1099999999999999E-3</v>
      </c>
      <c r="O52" s="244">
        <f>ROUND(E52*N52,2)</f>
        <v>0.01</v>
      </c>
      <c r="P52" s="244">
        <v>0</v>
      </c>
      <c r="Q52" s="244">
        <f>ROUND(E52*P52,2)</f>
        <v>0</v>
      </c>
      <c r="R52" s="246"/>
      <c r="S52" s="246" t="s">
        <v>435</v>
      </c>
      <c r="T52" s="247" t="s">
        <v>389</v>
      </c>
      <c r="U52" s="222">
        <v>1.173</v>
      </c>
      <c r="V52" s="222">
        <f>ROUND(E52*U52,2)</f>
        <v>3.52</v>
      </c>
      <c r="W52" s="222"/>
      <c r="X52" s="222" t="s">
        <v>449</v>
      </c>
      <c r="Y52" s="222" t="s">
        <v>391</v>
      </c>
      <c r="Z52" s="212"/>
      <c r="AA52" s="212"/>
      <c r="AB52" s="212"/>
      <c r="AC52" s="212"/>
      <c r="AD52" s="212"/>
      <c r="AE52" s="212"/>
      <c r="AF52" s="212"/>
      <c r="AG52" s="212" t="s">
        <v>2597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34">
        <v>39</v>
      </c>
      <c r="B53" s="235" t="s">
        <v>2743</v>
      </c>
      <c r="C53" s="253" t="s">
        <v>2744</v>
      </c>
      <c r="D53" s="236" t="s">
        <v>517</v>
      </c>
      <c r="E53" s="237">
        <v>12</v>
      </c>
      <c r="F53" s="238"/>
      <c r="G53" s="239">
        <f>ROUND(E53*F53,2)</f>
        <v>0</v>
      </c>
      <c r="H53" s="238"/>
      <c r="I53" s="239">
        <f>ROUND(E53*H53,2)</f>
        <v>0</v>
      </c>
      <c r="J53" s="238"/>
      <c r="K53" s="239">
        <f>ROUND(E53*J53,2)</f>
        <v>0</v>
      </c>
      <c r="L53" s="239">
        <v>21</v>
      </c>
      <c r="M53" s="239">
        <f>G53*(1+L53/100)</f>
        <v>0</v>
      </c>
      <c r="N53" s="237">
        <v>1.2700000000000001E-3</v>
      </c>
      <c r="O53" s="237">
        <f>ROUND(E53*N53,2)</f>
        <v>0.02</v>
      </c>
      <c r="P53" s="237">
        <v>0</v>
      </c>
      <c r="Q53" s="237">
        <f>ROUND(E53*P53,2)</f>
        <v>0</v>
      </c>
      <c r="R53" s="239"/>
      <c r="S53" s="239" t="s">
        <v>435</v>
      </c>
      <c r="T53" s="240" t="s">
        <v>389</v>
      </c>
      <c r="U53" s="222">
        <v>0.82</v>
      </c>
      <c r="V53" s="222">
        <f>ROUND(E53*U53,2)</f>
        <v>9.84</v>
      </c>
      <c r="W53" s="222"/>
      <c r="X53" s="222" t="s">
        <v>449</v>
      </c>
      <c r="Y53" s="222" t="s">
        <v>391</v>
      </c>
      <c r="Z53" s="212"/>
      <c r="AA53" s="212"/>
      <c r="AB53" s="212"/>
      <c r="AC53" s="212"/>
      <c r="AD53" s="212"/>
      <c r="AE53" s="212"/>
      <c r="AF53" s="212"/>
      <c r="AG53" s="212" t="s">
        <v>2597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5">
      <c r="A54" s="219"/>
      <c r="B54" s="220"/>
      <c r="C54" s="254" t="s">
        <v>2745</v>
      </c>
      <c r="D54" s="248"/>
      <c r="E54" s="248"/>
      <c r="F54" s="248"/>
      <c r="G54" s="248"/>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395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4">
        <v>40</v>
      </c>
      <c r="B55" s="235" t="s">
        <v>2746</v>
      </c>
      <c r="C55" s="253" t="s">
        <v>2747</v>
      </c>
      <c r="D55" s="236" t="s">
        <v>517</v>
      </c>
      <c r="E55" s="237">
        <v>16</v>
      </c>
      <c r="F55" s="238"/>
      <c r="G55" s="239">
        <f>ROUND(E55*F55,2)</f>
        <v>0</v>
      </c>
      <c r="H55" s="238"/>
      <c r="I55" s="239">
        <f>ROUND(E55*H55,2)</f>
        <v>0</v>
      </c>
      <c r="J55" s="238"/>
      <c r="K55" s="239">
        <f>ROUND(E55*J55,2)</f>
        <v>0</v>
      </c>
      <c r="L55" s="239">
        <v>21</v>
      </c>
      <c r="M55" s="239">
        <f>G55*(1+L55/100)</f>
        <v>0</v>
      </c>
      <c r="N55" s="237">
        <v>2.0600000000000002E-3</v>
      </c>
      <c r="O55" s="237">
        <f>ROUND(E55*N55,2)</f>
        <v>0.03</v>
      </c>
      <c r="P55" s="237">
        <v>0</v>
      </c>
      <c r="Q55" s="237">
        <f>ROUND(E55*P55,2)</f>
        <v>0</v>
      </c>
      <c r="R55" s="239"/>
      <c r="S55" s="239" t="s">
        <v>435</v>
      </c>
      <c r="T55" s="240" t="s">
        <v>389</v>
      </c>
      <c r="U55" s="222">
        <v>0.8</v>
      </c>
      <c r="V55" s="222">
        <f>ROUND(E55*U55,2)</f>
        <v>12.8</v>
      </c>
      <c r="W55" s="222"/>
      <c r="X55" s="222" t="s">
        <v>449</v>
      </c>
      <c r="Y55" s="222" t="s">
        <v>391</v>
      </c>
      <c r="Z55" s="212"/>
      <c r="AA55" s="212"/>
      <c r="AB55" s="212"/>
      <c r="AC55" s="212"/>
      <c r="AD55" s="212"/>
      <c r="AE55" s="212"/>
      <c r="AF55" s="212"/>
      <c r="AG55" s="212" t="s">
        <v>2597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5">
      <c r="A56" s="219"/>
      <c r="B56" s="220"/>
      <c r="C56" s="254" t="s">
        <v>2745</v>
      </c>
      <c r="D56" s="248"/>
      <c r="E56" s="248"/>
      <c r="F56" s="248"/>
      <c r="G56" s="248"/>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395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1">
        <v>41</v>
      </c>
      <c r="B57" s="242" t="s">
        <v>2748</v>
      </c>
      <c r="C57" s="252" t="s">
        <v>2749</v>
      </c>
      <c r="D57" s="243" t="s">
        <v>585</v>
      </c>
      <c r="E57" s="244">
        <v>2</v>
      </c>
      <c r="F57" s="245"/>
      <c r="G57" s="246">
        <f>ROUND(E57*F57,2)</f>
        <v>0</v>
      </c>
      <c r="H57" s="245"/>
      <c r="I57" s="246">
        <f>ROUND(E57*H57,2)</f>
        <v>0</v>
      </c>
      <c r="J57" s="245"/>
      <c r="K57" s="246">
        <f>ROUND(E57*J57,2)</f>
        <v>0</v>
      </c>
      <c r="L57" s="246">
        <v>21</v>
      </c>
      <c r="M57" s="246">
        <f>G57*(1+L57/100)</f>
        <v>0</v>
      </c>
      <c r="N57" s="244">
        <v>9.0000000000000006E-5</v>
      </c>
      <c r="O57" s="244">
        <f>ROUND(E57*N57,2)</f>
        <v>0</v>
      </c>
      <c r="P57" s="244">
        <v>0</v>
      </c>
      <c r="Q57" s="244">
        <f>ROUND(E57*P57,2)</f>
        <v>0</v>
      </c>
      <c r="R57" s="246"/>
      <c r="S57" s="246" t="s">
        <v>435</v>
      </c>
      <c r="T57" s="247" t="s">
        <v>389</v>
      </c>
      <c r="U57" s="222">
        <v>0.25</v>
      </c>
      <c r="V57" s="222">
        <f>ROUND(E57*U57,2)</f>
        <v>0.5</v>
      </c>
      <c r="W57" s="222"/>
      <c r="X57" s="222" t="s">
        <v>449</v>
      </c>
      <c r="Y57" s="222" t="s">
        <v>391</v>
      </c>
      <c r="Z57" s="212"/>
      <c r="AA57" s="212"/>
      <c r="AB57" s="212"/>
      <c r="AC57" s="212"/>
      <c r="AD57" s="212"/>
      <c r="AE57" s="212"/>
      <c r="AF57" s="212"/>
      <c r="AG57" s="212" t="s">
        <v>2597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1">
        <v>42</v>
      </c>
      <c r="B58" s="242" t="s">
        <v>2750</v>
      </c>
      <c r="C58" s="252" t="s">
        <v>2751</v>
      </c>
      <c r="D58" s="243" t="s">
        <v>585</v>
      </c>
      <c r="E58" s="244">
        <v>5</v>
      </c>
      <c r="F58" s="245"/>
      <c r="G58" s="246">
        <f>ROUND(E58*F58,2)</f>
        <v>0</v>
      </c>
      <c r="H58" s="245"/>
      <c r="I58" s="246">
        <f>ROUND(E58*H58,2)</f>
        <v>0</v>
      </c>
      <c r="J58" s="245"/>
      <c r="K58" s="246">
        <f>ROUND(E58*J58,2)</f>
        <v>0</v>
      </c>
      <c r="L58" s="246">
        <v>21</v>
      </c>
      <c r="M58" s="246">
        <f>G58*(1+L58/100)</f>
        <v>0</v>
      </c>
      <c r="N58" s="244">
        <v>2.4000000000000001E-4</v>
      </c>
      <c r="O58" s="244">
        <f>ROUND(E58*N58,2)</f>
        <v>0</v>
      </c>
      <c r="P58" s="244">
        <v>0</v>
      </c>
      <c r="Q58" s="244">
        <f>ROUND(E58*P58,2)</f>
        <v>0</v>
      </c>
      <c r="R58" s="246"/>
      <c r="S58" s="246" t="s">
        <v>435</v>
      </c>
      <c r="T58" s="247" t="s">
        <v>389</v>
      </c>
      <c r="U58" s="222">
        <v>0.36670000000000003</v>
      </c>
      <c r="V58" s="222">
        <f>ROUND(E58*U58,2)</f>
        <v>1.83</v>
      </c>
      <c r="W58" s="222"/>
      <c r="X58" s="222" t="s">
        <v>449</v>
      </c>
      <c r="Y58" s="222" t="s">
        <v>391</v>
      </c>
      <c r="Z58" s="212"/>
      <c r="AA58" s="212"/>
      <c r="AB58" s="212"/>
      <c r="AC58" s="212"/>
      <c r="AD58" s="212"/>
      <c r="AE58" s="212"/>
      <c r="AF58" s="212"/>
      <c r="AG58" s="212" t="s">
        <v>2597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43</v>
      </c>
      <c r="B59" s="235" t="s">
        <v>2752</v>
      </c>
      <c r="C59" s="253" t="s">
        <v>2753</v>
      </c>
      <c r="D59" s="236" t="s">
        <v>585</v>
      </c>
      <c r="E59" s="237">
        <v>4</v>
      </c>
      <c r="F59" s="238"/>
      <c r="G59" s="239">
        <f>ROUND(E59*F59,2)</f>
        <v>0</v>
      </c>
      <c r="H59" s="238"/>
      <c r="I59" s="239">
        <f>ROUND(E59*H59,2)</f>
        <v>0</v>
      </c>
      <c r="J59" s="238"/>
      <c r="K59" s="239">
        <f>ROUND(E59*J59,2)</f>
        <v>0</v>
      </c>
      <c r="L59" s="239">
        <v>21</v>
      </c>
      <c r="M59" s="239">
        <f>G59*(1+L59/100)</f>
        <v>0</v>
      </c>
      <c r="N59" s="237">
        <v>1.1800000000000001E-3</v>
      </c>
      <c r="O59" s="237">
        <f>ROUND(E59*N59,2)</f>
        <v>0</v>
      </c>
      <c r="P59" s="237">
        <v>0</v>
      </c>
      <c r="Q59" s="237">
        <f>ROUND(E59*P59,2)</f>
        <v>0</v>
      </c>
      <c r="R59" s="239"/>
      <c r="S59" s="239" t="s">
        <v>435</v>
      </c>
      <c r="T59" s="240" t="s">
        <v>389</v>
      </c>
      <c r="U59" s="222">
        <v>0.2</v>
      </c>
      <c r="V59" s="222">
        <f>ROUND(E59*U59,2)</f>
        <v>0.8</v>
      </c>
      <c r="W59" s="222"/>
      <c r="X59" s="222" t="s">
        <v>449</v>
      </c>
      <c r="Y59" s="222" t="s">
        <v>391</v>
      </c>
      <c r="Z59" s="212"/>
      <c r="AA59" s="212"/>
      <c r="AB59" s="212"/>
      <c r="AC59" s="212"/>
      <c r="AD59" s="212"/>
      <c r="AE59" s="212"/>
      <c r="AF59" s="212"/>
      <c r="AG59" s="212" t="s">
        <v>2597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54" t="s">
        <v>2754</v>
      </c>
      <c r="D60" s="248"/>
      <c r="E60" s="248"/>
      <c r="F60" s="248"/>
      <c r="G60" s="248"/>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395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34">
        <v>44</v>
      </c>
      <c r="B61" s="235" t="s">
        <v>2755</v>
      </c>
      <c r="C61" s="253" t="s">
        <v>2756</v>
      </c>
      <c r="D61" s="236" t="s">
        <v>585</v>
      </c>
      <c r="E61" s="237">
        <v>2</v>
      </c>
      <c r="F61" s="238"/>
      <c r="G61" s="239">
        <f>ROUND(E61*F61,2)</f>
        <v>0</v>
      </c>
      <c r="H61" s="238"/>
      <c r="I61" s="239">
        <f>ROUND(E61*H61,2)</f>
        <v>0</v>
      </c>
      <c r="J61" s="238"/>
      <c r="K61" s="239">
        <f>ROUND(E61*J61,2)</f>
        <v>0</v>
      </c>
      <c r="L61" s="239">
        <v>21</v>
      </c>
      <c r="M61" s="239">
        <f>G61*(1+L61/100)</f>
        <v>0</v>
      </c>
      <c r="N61" s="237">
        <v>3.2000000000000002E-3</v>
      </c>
      <c r="O61" s="237">
        <f>ROUND(E61*N61,2)</f>
        <v>0.01</v>
      </c>
      <c r="P61" s="237">
        <v>0</v>
      </c>
      <c r="Q61" s="237">
        <f>ROUND(E61*P61,2)</f>
        <v>0</v>
      </c>
      <c r="R61" s="239"/>
      <c r="S61" s="239" t="s">
        <v>435</v>
      </c>
      <c r="T61" s="240" t="s">
        <v>389</v>
      </c>
      <c r="U61" s="222">
        <v>0.66</v>
      </c>
      <c r="V61" s="222">
        <f>ROUND(E61*U61,2)</f>
        <v>1.32</v>
      </c>
      <c r="W61" s="222"/>
      <c r="X61" s="222" t="s">
        <v>449</v>
      </c>
      <c r="Y61" s="222" t="s">
        <v>391</v>
      </c>
      <c r="Z61" s="212"/>
      <c r="AA61" s="212"/>
      <c r="AB61" s="212"/>
      <c r="AC61" s="212"/>
      <c r="AD61" s="212"/>
      <c r="AE61" s="212"/>
      <c r="AF61" s="212"/>
      <c r="AG61" s="212" t="s">
        <v>2597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5">
      <c r="A62" s="219"/>
      <c r="B62" s="220"/>
      <c r="C62" s="254" t="s">
        <v>2757</v>
      </c>
      <c r="D62" s="248"/>
      <c r="E62" s="248"/>
      <c r="F62" s="248"/>
      <c r="G62" s="248"/>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395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1">
        <v>45</v>
      </c>
      <c r="B63" s="242" t="s">
        <v>2758</v>
      </c>
      <c r="C63" s="252" t="s">
        <v>2759</v>
      </c>
      <c r="D63" s="243" t="s">
        <v>517</v>
      </c>
      <c r="E63" s="244">
        <v>192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435</v>
      </c>
      <c r="T63" s="247" t="s">
        <v>389</v>
      </c>
      <c r="U63" s="222">
        <v>4.8000000000000001E-2</v>
      </c>
      <c r="V63" s="222">
        <f>ROUND(E63*U63,2)</f>
        <v>9.2200000000000006</v>
      </c>
      <c r="W63" s="222"/>
      <c r="X63" s="222" t="s">
        <v>449</v>
      </c>
      <c r="Y63" s="222" t="s">
        <v>391</v>
      </c>
      <c r="Z63" s="212"/>
      <c r="AA63" s="212"/>
      <c r="AB63" s="212"/>
      <c r="AC63" s="212"/>
      <c r="AD63" s="212"/>
      <c r="AE63" s="212"/>
      <c r="AF63" s="212"/>
      <c r="AG63" s="212" t="s">
        <v>2597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1">
        <v>46</v>
      </c>
      <c r="B64" s="242" t="s">
        <v>2760</v>
      </c>
      <c r="C64" s="252" t="s">
        <v>2761</v>
      </c>
      <c r="D64" s="243" t="s">
        <v>517</v>
      </c>
      <c r="E64" s="244">
        <v>36</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435</v>
      </c>
      <c r="T64" s="247" t="s">
        <v>389</v>
      </c>
      <c r="U64" s="222">
        <v>5.8999999999999997E-2</v>
      </c>
      <c r="V64" s="222">
        <f>ROUND(E64*U64,2)</f>
        <v>2.12</v>
      </c>
      <c r="W64" s="222"/>
      <c r="X64" s="222" t="s">
        <v>449</v>
      </c>
      <c r="Y64" s="222" t="s">
        <v>391</v>
      </c>
      <c r="Z64" s="212"/>
      <c r="AA64" s="212"/>
      <c r="AB64" s="212"/>
      <c r="AC64" s="212"/>
      <c r="AD64" s="212"/>
      <c r="AE64" s="212"/>
      <c r="AF64" s="212"/>
      <c r="AG64" s="212" t="s">
        <v>2597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1">
        <v>47</v>
      </c>
      <c r="B65" s="242" t="s">
        <v>2762</v>
      </c>
      <c r="C65" s="252" t="s">
        <v>2763</v>
      </c>
      <c r="D65" s="243" t="s">
        <v>517</v>
      </c>
      <c r="E65" s="244">
        <v>24</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435</v>
      </c>
      <c r="T65" s="247" t="s">
        <v>389</v>
      </c>
      <c r="U65" s="222">
        <v>0.23300000000000001</v>
      </c>
      <c r="V65" s="222">
        <f>ROUND(E65*U65,2)</f>
        <v>5.59</v>
      </c>
      <c r="W65" s="222"/>
      <c r="X65" s="222" t="s">
        <v>449</v>
      </c>
      <c r="Y65" s="222" t="s">
        <v>391</v>
      </c>
      <c r="Z65" s="212"/>
      <c r="AA65" s="212"/>
      <c r="AB65" s="212"/>
      <c r="AC65" s="212"/>
      <c r="AD65" s="212"/>
      <c r="AE65" s="212"/>
      <c r="AF65" s="212"/>
      <c r="AG65" s="212" t="s">
        <v>2597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1">
        <v>48</v>
      </c>
      <c r="B66" s="242" t="s">
        <v>2764</v>
      </c>
      <c r="C66" s="252" t="s">
        <v>2765</v>
      </c>
      <c r="D66" s="243" t="s">
        <v>2766</v>
      </c>
      <c r="E66" s="244">
        <v>3</v>
      </c>
      <c r="F66" s="245"/>
      <c r="G66" s="246">
        <f>ROUND(E66*F66,2)</f>
        <v>0</v>
      </c>
      <c r="H66" s="245"/>
      <c r="I66" s="246">
        <f>ROUND(E66*H66,2)</f>
        <v>0</v>
      </c>
      <c r="J66" s="245"/>
      <c r="K66" s="246">
        <f>ROUND(E66*J66,2)</f>
        <v>0</v>
      </c>
      <c r="L66" s="246">
        <v>21</v>
      </c>
      <c r="M66" s="246">
        <f>G66*(1+L66/100)</f>
        <v>0</v>
      </c>
      <c r="N66" s="244">
        <v>1.2999999999999999E-4</v>
      </c>
      <c r="O66" s="244">
        <f>ROUND(E66*N66,2)</f>
        <v>0</v>
      </c>
      <c r="P66" s="244">
        <v>0</v>
      </c>
      <c r="Q66" s="244">
        <f>ROUND(E66*P66,2)</f>
        <v>0</v>
      </c>
      <c r="R66" s="246"/>
      <c r="S66" s="246" t="s">
        <v>435</v>
      </c>
      <c r="T66" s="247" t="s">
        <v>389</v>
      </c>
      <c r="U66" s="222">
        <v>6.2</v>
      </c>
      <c r="V66" s="222">
        <f>ROUND(E66*U66,2)</f>
        <v>18.600000000000001</v>
      </c>
      <c r="W66" s="222"/>
      <c r="X66" s="222" t="s">
        <v>449</v>
      </c>
      <c r="Y66" s="222" t="s">
        <v>391</v>
      </c>
      <c r="Z66" s="212"/>
      <c r="AA66" s="212"/>
      <c r="AB66" s="212"/>
      <c r="AC66" s="212"/>
      <c r="AD66" s="212"/>
      <c r="AE66" s="212"/>
      <c r="AF66" s="212"/>
      <c r="AG66" s="212" t="s">
        <v>2597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1">
        <v>49</v>
      </c>
      <c r="B67" s="242" t="s">
        <v>2767</v>
      </c>
      <c r="C67" s="252" t="s">
        <v>2768</v>
      </c>
      <c r="D67" s="243" t="s">
        <v>517</v>
      </c>
      <c r="E67" s="244">
        <v>65</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435</v>
      </c>
      <c r="T67" s="247" t="s">
        <v>389</v>
      </c>
      <c r="U67" s="222">
        <v>2.5999999999999999E-2</v>
      </c>
      <c r="V67" s="222">
        <f>ROUND(E67*U67,2)</f>
        <v>1.69</v>
      </c>
      <c r="W67" s="222"/>
      <c r="X67" s="222" t="s">
        <v>449</v>
      </c>
      <c r="Y67" s="222" t="s">
        <v>391</v>
      </c>
      <c r="Z67" s="212"/>
      <c r="AA67" s="212"/>
      <c r="AB67" s="212"/>
      <c r="AC67" s="212"/>
      <c r="AD67" s="212"/>
      <c r="AE67" s="212"/>
      <c r="AF67" s="212"/>
      <c r="AG67" s="212" t="s">
        <v>2597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1">
        <v>50</v>
      </c>
      <c r="B68" s="242" t="s">
        <v>1441</v>
      </c>
      <c r="C68" s="252" t="s">
        <v>2769</v>
      </c>
      <c r="D68" s="243" t="s">
        <v>562</v>
      </c>
      <c r="E68" s="244">
        <v>0.59</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435</v>
      </c>
      <c r="T68" s="247" t="s">
        <v>389</v>
      </c>
      <c r="U68" s="222">
        <v>1.47</v>
      </c>
      <c r="V68" s="222">
        <f>ROUND(E68*U68,2)</f>
        <v>0.87</v>
      </c>
      <c r="W68" s="222"/>
      <c r="X68" s="222" t="s">
        <v>449</v>
      </c>
      <c r="Y68" s="222" t="s">
        <v>391</v>
      </c>
      <c r="Z68" s="212"/>
      <c r="AA68" s="212"/>
      <c r="AB68" s="212"/>
      <c r="AC68" s="212"/>
      <c r="AD68" s="212"/>
      <c r="AE68" s="212"/>
      <c r="AF68" s="212"/>
      <c r="AG68" s="212" t="s">
        <v>2597</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34">
        <v>51</v>
      </c>
      <c r="B69" s="235" t="s">
        <v>2770</v>
      </c>
      <c r="C69" s="253" t="s">
        <v>2771</v>
      </c>
      <c r="D69" s="236" t="s">
        <v>585</v>
      </c>
      <c r="E69" s="237">
        <v>2</v>
      </c>
      <c r="F69" s="238"/>
      <c r="G69" s="239">
        <f>ROUND(E69*F69,2)</f>
        <v>0</v>
      </c>
      <c r="H69" s="238"/>
      <c r="I69" s="239">
        <f>ROUND(E69*H69,2)</f>
        <v>0</v>
      </c>
      <c r="J69" s="238"/>
      <c r="K69" s="239">
        <f>ROUND(E69*J69,2)</f>
        <v>0</v>
      </c>
      <c r="L69" s="239">
        <v>21</v>
      </c>
      <c r="M69" s="239">
        <f>G69*(1+L69/100)</f>
        <v>0</v>
      </c>
      <c r="N69" s="237">
        <v>1.1000000000000001E-3</v>
      </c>
      <c r="O69" s="237">
        <f>ROUND(E69*N69,2)</f>
        <v>0</v>
      </c>
      <c r="P69" s="237">
        <v>0</v>
      </c>
      <c r="Q69" s="237">
        <f>ROUND(E69*P69,2)</f>
        <v>0</v>
      </c>
      <c r="R69" s="239"/>
      <c r="S69" s="239" t="s">
        <v>435</v>
      </c>
      <c r="T69" s="240" t="s">
        <v>389</v>
      </c>
      <c r="U69" s="222">
        <v>0</v>
      </c>
      <c r="V69" s="222">
        <f>ROUND(E69*U69,2)</f>
        <v>0</v>
      </c>
      <c r="W69" s="222"/>
      <c r="X69" s="222" t="s">
        <v>604</v>
      </c>
      <c r="Y69" s="222" t="s">
        <v>391</v>
      </c>
      <c r="Z69" s="212"/>
      <c r="AA69" s="212"/>
      <c r="AB69" s="212"/>
      <c r="AC69" s="212"/>
      <c r="AD69" s="212"/>
      <c r="AE69" s="212"/>
      <c r="AF69" s="212"/>
      <c r="AG69" s="212" t="s">
        <v>2008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5">
      <c r="A70" s="219"/>
      <c r="B70" s="220"/>
      <c r="C70" s="254" t="s">
        <v>2772</v>
      </c>
      <c r="D70" s="248"/>
      <c r="E70" s="248"/>
      <c r="F70" s="248"/>
      <c r="G70" s="248"/>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34">
        <v>52</v>
      </c>
      <c r="B71" s="235" t="s">
        <v>2773</v>
      </c>
      <c r="C71" s="253" t="s">
        <v>2774</v>
      </c>
      <c r="D71" s="236" t="s">
        <v>585</v>
      </c>
      <c r="E71" s="237">
        <v>1</v>
      </c>
      <c r="F71" s="238"/>
      <c r="G71" s="239">
        <f>ROUND(E71*F71,2)</f>
        <v>0</v>
      </c>
      <c r="H71" s="238"/>
      <c r="I71" s="239">
        <f>ROUND(E71*H71,2)</f>
        <v>0</v>
      </c>
      <c r="J71" s="238"/>
      <c r="K71" s="239">
        <f>ROUND(E71*J71,2)</f>
        <v>0</v>
      </c>
      <c r="L71" s="239">
        <v>21</v>
      </c>
      <c r="M71" s="239">
        <f>G71*(1+L71/100)</f>
        <v>0</v>
      </c>
      <c r="N71" s="237">
        <v>1.1999999999999999E-3</v>
      </c>
      <c r="O71" s="237">
        <f>ROUND(E71*N71,2)</f>
        <v>0</v>
      </c>
      <c r="P71" s="237">
        <v>0</v>
      </c>
      <c r="Q71" s="237">
        <f>ROUND(E71*P71,2)</f>
        <v>0</v>
      </c>
      <c r="R71" s="239"/>
      <c r="S71" s="239" t="s">
        <v>435</v>
      </c>
      <c r="T71" s="240" t="s">
        <v>389</v>
      </c>
      <c r="U71" s="222">
        <v>0</v>
      </c>
      <c r="V71" s="222">
        <f>ROUND(E71*U71,2)</f>
        <v>0</v>
      </c>
      <c r="W71" s="222"/>
      <c r="X71" s="222" t="s">
        <v>604</v>
      </c>
      <c r="Y71" s="222" t="s">
        <v>391</v>
      </c>
      <c r="Z71" s="212"/>
      <c r="AA71" s="212"/>
      <c r="AB71" s="212"/>
      <c r="AC71" s="212"/>
      <c r="AD71" s="212"/>
      <c r="AE71" s="212"/>
      <c r="AF71" s="212"/>
      <c r="AG71" s="212" t="s">
        <v>2008</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5">
      <c r="A72" s="219"/>
      <c r="B72" s="220"/>
      <c r="C72" s="254" t="s">
        <v>2772</v>
      </c>
      <c r="D72" s="248"/>
      <c r="E72" s="248"/>
      <c r="F72" s="248"/>
      <c r="G72" s="248"/>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41">
        <v>53</v>
      </c>
      <c r="B73" s="242" t="s">
        <v>2775</v>
      </c>
      <c r="C73" s="252" t="s">
        <v>2776</v>
      </c>
      <c r="D73" s="243" t="s">
        <v>585</v>
      </c>
      <c r="E73" s="244">
        <v>2</v>
      </c>
      <c r="F73" s="245"/>
      <c r="G73" s="246">
        <f>ROUND(E73*F73,2)</f>
        <v>0</v>
      </c>
      <c r="H73" s="245"/>
      <c r="I73" s="246">
        <f>ROUND(E73*H73,2)</f>
        <v>0</v>
      </c>
      <c r="J73" s="245"/>
      <c r="K73" s="246">
        <f>ROUND(E73*J73,2)</f>
        <v>0</v>
      </c>
      <c r="L73" s="246">
        <v>21</v>
      </c>
      <c r="M73" s="246">
        <f>G73*(1+L73/100)</f>
        <v>0</v>
      </c>
      <c r="N73" s="244">
        <v>1.1999999999999999E-3</v>
      </c>
      <c r="O73" s="244">
        <f>ROUND(E73*N73,2)</f>
        <v>0</v>
      </c>
      <c r="P73" s="244">
        <v>0</v>
      </c>
      <c r="Q73" s="244">
        <f>ROUND(E73*P73,2)</f>
        <v>0</v>
      </c>
      <c r="R73" s="246"/>
      <c r="S73" s="246" t="s">
        <v>435</v>
      </c>
      <c r="T73" s="247" t="s">
        <v>389</v>
      </c>
      <c r="U73" s="222">
        <v>0</v>
      </c>
      <c r="V73" s="222">
        <f>ROUND(E73*U73,2)</f>
        <v>0</v>
      </c>
      <c r="W73" s="222"/>
      <c r="X73" s="222" t="s">
        <v>604</v>
      </c>
      <c r="Y73" s="222" t="s">
        <v>391</v>
      </c>
      <c r="Z73" s="212"/>
      <c r="AA73" s="212"/>
      <c r="AB73" s="212"/>
      <c r="AC73" s="212"/>
      <c r="AD73" s="212"/>
      <c r="AE73" s="212"/>
      <c r="AF73" s="212"/>
      <c r="AG73" s="212" t="s">
        <v>2008</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1">
        <v>54</v>
      </c>
      <c r="B74" s="242" t="s">
        <v>2777</v>
      </c>
      <c r="C74" s="252" t="s">
        <v>2778</v>
      </c>
      <c r="D74" s="243" t="s">
        <v>517</v>
      </c>
      <c r="E74" s="244">
        <v>50</v>
      </c>
      <c r="F74" s="245"/>
      <c r="G74" s="246">
        <f>ROUND(E74*F74,2)</f>
        <v>0</v>
      </c>
      <c r="H74" s="245"/>
      <c r="I74" s="246">
        <f>ROUND(E74*H74,2)</f>
        <v>0</v>
      </c>
      <c r="J74" s="245"/>
      <c r="K74" s="246">
        <f>ROUND(E74*J74,2)</f>
        <v>0</v>
      </c>
      <c r="L74" s="246">
        <v>21</v>
      </c>
      <c r="M74" s="246">
        <f>G74*(1+L74/100)</f>
        <v>0</v>
      </c>
      <c r="N74" s="244">
        <v>2.5000000000000001E-4</v>
      </c>
      <c r="O74" s="244">
        <f>ROUND(E74*N74,2)</f>
        <v>0.01</v>
      </c>
      <c r="P74" s="244">
        <v>0</v>
      </c>
      <c r="Q74" s="244">
        <f>ROUND(E74*P74,2)</f>
        <v>0</v>
      </c>
      <c r="R74" s="246"/>
      <c r="S74" s="246" t="s">
        <v>435</v>
      </c>
      <c r="T74" s="247" t="s">
        <v>389</v>
      </c>
      <c r="U74" s="222">
        <v>0</v>
      </c>
      <c r="V74" s="222">
        <f>ROUND(E74*U74,2)</f>
        <v>0</v>
      </c>
      <c r="W74" s="222"/>
      <c r="X74" s="222" t="s">
        <v>604</v>
      </c>
      <c r="Y74" s="222" t="s">
        <v>391</v>
      </c>
      <c r="Z74" s="212"/>
      <c r="AA74" s="212"/>
      <c r="AB74" s="212"/>
      <c r="AC74" s="212"/>
      <c r="AD74" s="212"/>
      <c r="AE74" s="212"/>
      <c r="AF74" s="212"/>
      <c r="AG74" s="212" t="s">
        <v>2008</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41">
        <v>55</v>
      </c>
      <c r="B75" s="242" t="s">
        <v>2537</v>
      </c>
      <c r="C75" s="252" t="s">
        <v>2779</v>
      </c>
      <c r="D75" s="243" t="s">
        <v>506</v>
      </c>
      <c r="E75" s="244">
        <v>12</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435</v>
      </c>
      <c r="T75" s="247" t="s">
        <v>389</v>
      </c>
      <c r="U75" s="222">
        <v>0</v>
      </c>
      <c r="V75" s="222">
        <f>ROUND(E75*U75,2)</f>
        <v>0</v>
      </c>
      <c r="W75" s="222"/>
      <c r="X75" s="222" t="s">
        <v>604</v>
      </c>
      <c r="Y75" s="222" t="s">
        <v>391</v>
      </c>
      <c r="Z75" s="212"/>
      <c r="AA75" s="212"/>
      <c r="AB75" s="212"/>
      <c r="AC75" s="212"/>
      <c r="AD75" s="212"/>
      <c r="AE75" s="212"/>
      <c r="AF75" s="212"/>
      <c r="AG75" s="212" t="s">
        <v>2008</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34">
        <v>56</v>
      </c>
      <c r="B76" s="235" t="s">
        <v>2539</v>
      </c>
      <c r="C76" s="253" t="s">
        <v>2780</v>
      </c>
      <c r="D76" s="236" t="s">
        <v>517</v>
      </c>
      <c r="E76" s="237">
        <v>4</v>
      </c>
      <c r="F76" s="238"/>
      <c r="G76" s="239">
        <f>ROUND(E76*F76,2)</f>
        <v>0</v>
      </c>
      <c r="H76" s="238"/>
      <c r="I76" s="239">
        <f>ROUND(E76*H76,2)</f>
        <v>0</v>
      </c>
      <c r="J76" s="238"/>
      <c r="K76" s="239">
        <f>ROUND(E76*J76,2)</f>
        <v>0</v>
      </c>
      <c r="L76" s="239">
        <v>21</v>
      </c>
      <c r="M76" s="239">
        <f>G76*(1+L76/100)</f>
        <v>0</v>
      </c>
      <c r="N76" s="237">
        <v>1.4E-3</v>
      </c>
      <c r="O76" s="237">
        <f>ROUND(E76*N76,2)</f>
        <v>0.01</v>
      </c>
      <c r="P76" s="237">
        <v>0</v>
      </c>
      <c r="Q76" s="237">
        <f>ROUND(E76*P76,2)</f>
        <v>0</v>
      </c>
      <c r="R76" s="239"/>
      <c r="S76" s="239" t="s">
        <v>435</v>
      </c>
      <c r="T76" s="240" t="s">
        <v>389</v>
      </c>
      <c r="U76" s="222">
        <v>0</v>
      </c>
      <c r="V76" s="222">
        <f>ROUND(E76*U76,2)</f>
        <v>0</v>
      </c>
      <c r="W76" s="222"/>
      <c r="X76" s="222" t="s">
        <v>604</v>
      </c>
      <c r="Y76" s="222" t="s">
        <v>391</v>
      </c>
      <c r="Z76" s="212"/>
      <c r="AA76" s="212"/>
      <c r="AB76" s="212"/>
      <c r="AC76" s="212"/>
      <c r="AD76" s="212"/>
      <c r="AE76" s="212"/>
      <c r="AF76" s="212"/>
      <c r="AG76" s="212" t="s">
        <v>2008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5">
      <c r="A77" s="219"/>
      <c r="B77" s="220"/>
      <c r="C77" s="254" t="s">
        <v>2781</v>
      </c>
      <c r="D77" s="248"/>
      <c r="E77" s="248"/>
      <c r="F77" s="248"/>
      <c r="G77" s="248"/>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395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57</v>
      </c>
      <c r="B78" s="242" t="s">
        <v>2542</v>
      </c>
      <c r="C78" s="252" t="s">
        <v>2782</v>
      </c>
      <c r="D78" s="243" t="s">
        <v>1146</v>
      </c>
      <c r="E78" s="244">
        <v>1</v>
      </c>
      <c r="F78" s="245"/>
      <c r="G78" s="246">
        <f>ROUND(E78*F78,2)</f>
        <v>0</v>
      </c>
      <c r="H78" s="245"/>
      <c r="I78" s="246">
        <f>ROUND(E78*H78,2)</f>
        <v>0</v>
      </c>
      <c r="J78" s="245"/>
      <c r="K78" s="246">
        <f>ROUND(E78*J78,2)</f>
        <v>0</v>
      </c>
      <c r="L78" s="246">
        <v>21</v>
      </c>
      <c r="M78" s="246">
        <f>G78*(1+L78/100)</f>
        <v>0</v>
      </c>
      <c r="N78" s="244">
        <v>1.6000000000000001E-4</v>
      </c>
      <c r="O78" s="244">
        <f>ROUND(E78*N78,2)</f>
        <v>0</v>
      </c>
      <c r="P78" s="244">
        <v>0</v>
      </c>
      <c r="Q78" s="244">
        <f>ROUND(E78*P78,2)</f>
        <v>0</v>
      </c>
      <c r="R78" s="246"/>
      <c r="S78" s="246" t="s">
        <v>435</v>
      </c>
      <c r="T78" s="247" t="s">
        <v>389</v>
      </c>
      <c r="U78" s="222">
        <v>0</v>
      </c>
      <c r="V78" s="222">
        <f>ROUND(E78*U78,2)</f>
        <v>0</v>
      </c>
      <c r="W78" s="222"/>
      <c r="X78" s="222" t="s">
        <v>604</v>
      </c>
      <c r="Y78" s="222" t="s">
        <v>391</v>
      </c>
      <c r="Z78" s="212"/>
      <c r="AA78" s="212"/>
      <c r="AB78" s="212"/>
      <c r="AC78" s="212"/>
      <c r="AD78" s="212"/>
      <c r="AE78" s="212"/>
      <c r="AF78" s="212"/>
      <c r="AG78" s="212" t="s">
        <v>2008</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34">
        <v>58</v>
      </c>
      <c r="B79" s="235" t="s">
        <v>2545</v>
      </c>
      <c r="C79" s="253" t="s">
        <v>2783</v>
      </c>
      <c r="D79" s="236" t="s">
        <v>517</v>
      </c>
      <c r="E79" s="237">
        <v>14</v>
      </c>
      <c r="F79" s="238"/>
      <c r="G79" s="239">
        <f>ROUND(E79*F79,2)</f>
        <v>0</v>
      </c>
      <c r="H79" s="238"/>
      <c r="I79" s="239">
        <f>ROUND(E79*H79,2)</f>
        <v>0</v>
      </c>
      <c r="J79" s="238"/>
      <c r="K79" s="239">
        <f>ROUND(E79*J79,2)</f>
        <v>0</v>
      </c>
      <c r="L79" s="239">
        <v>21</v>
      </c>
      <c r="M79" s="239">
        <f>G79*(1+L79/100)</f>
        <v>0</v>
      </c>
      <c r="N79" s="237">
        <v>7.8499999999999993E-3</v>
      </c>
      <c r="O79" s="237">
        <f>ROUND(E79*N79,2)</f>
        <v>0.11</v>
      </c>
      <c r="P79" s="237">
        <v>0</v>
      </c>
      <c r="Q79" s="237">
        <f>ROUND(E79*P79,2)</f>
        <v>0</v>
      </c>
      <c r="R79" s="239"/>
      <c r="S79" s="239" t="s">
        <v>435</v>
      </c>
      <c r="T79" s="240" t="s">
        <v>389</v>
      </c>
      <c r="U79" s="222">
        <v>0</v>
      </c>
      <c r="V79" s="222">
        <f>ROUND(E79*U79,2)</f>
        <v>0</v>
      </c>
      <c r="W79" s="222"/>
      <c r="X79" s="222" t="s">
        <v>604</v>
      </c>
      <c r="Y79" s="222" t="s">
        <v>391</v>
      </c>
      <c r="Z79" s="212"/>
      <c r="AA79" s="212"/>
      <c r="AB79" s="212"/>
      <c r="AC79" s="212"/>
      <c r="AD79" s="212"/>
      <c r="AE79" s="212"/>
      <c r="AF79" s="212"/>
      <c r="AG79" s="212" t="s">
        <v>2008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31.2" outlineLevel="2" x14ac:dyDescent="0.25">
      <c r="A80" s="219"/>
      <c r="B80" s="220"/>
      <c r="C80" s="254" t="s">
        <v>2784</v>
      </c>
      <c r="D80" s="248"/>
      <c r="E80" s="248"/>
      <c r="F80" s="248"/>
      <c r="G80" s="248"/>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395</v>
      </c>
      <c r="AH80" s="212"/>
      <c r="AI80" s="212"/>
      <c r="AJ80" s="212"/>
      <c r="AK80" s="212"/>
      <c r="AL80" s="212"/>
      <c r="AM80" s="212"/>
      <c r="AN80" s="212"/>
      <c r="AO80" s="212"/>
      <c r="AP80" s="212"/>
      <c r="AQ80" s="212"/>
      <c r="AR80" s="212"/>
      <c r="AS80" s="212"/>
      <c r="AT80" s="212"/>
      <c r="AU80" s="212"/>
      <c r="AV80" s="212"/>
      <c r="AW80" s="212"/>
      <c r="AX80" s="212"/>
      <c r="AY80" s="212"/>
      <c r="AZ80" s="212"/>
      <c r="BA80" s="249" t="str">
        <f>C80</f>
        <v>Rozměr: 1015×253×139 mm. Materiál nástavce: nerezová ocel AISI 304, DIN 1.4301. Materiál žlabu s UV stabilizátorem proti stárnutí, blednutí a degradaci plastu, polypropylen plněný mastkem odolný proti mechanickému, chemickému a tepelnému poškození. Koordinace se stavbou. Osazuje stavba.</v>
      </c>
      <c r="BB80" s="212"/>
      <c r="BC80" s="212"/>
      <c r="BD80" s="212"/>
      <c r="BE80" s="212"/>
      <c r="BF80" s="212"/>
      <c r="BG80" s="212"/>
      <c r="BH80" s="212"/>
    </row>
    <row r="81" spans="1:60" outlineLevel="1" x14ac:dyDescent="0.25">
      <c r="A81" s="241">
        <v>59</v>
      </c>
      <c r="B81" s="242" t="s">
        <v>2548</v>
      </c>
      <c r="C81" s="252" t="s">
        <v>2785</v>
      </c>
      <c r="D81" s="243" t="s">
        <v>2048</v>
      </c>
      <c r="E81" s="244">
        <v>2</v>
      </c>
      <c r="F81" s="245"/>
      <c r="G81" s="246">
        <f>ROUND(E81*F81,2)</f>
        <v>0</v>
      </c>
      <c r="H81" s="245"/>
      <c r="I81" s="246">
        <f>ROUND(E81*H81,2)</f>
        <v>0</v>
      </c>
      <c r="J81" s="245"/>
      <c r="K81" s="246">
        <f>ROUND(E81*J81,2)</f>
        <v>0</v>
      </c>
      <c r="L81" s="246">
        <v>21</v>
      </c>
      <c r="M81" s="246">
        <f>G81*(1+L81/100)</f>
        <v>0</v>
      </c>
      <c r="N81" s="244">
        <v>1.6000000000000001E-4</v>
      </c>
      <c r="O81" s="244">
        <f>ROUND(E81*N81,2)</f>
        <v>0</v>
      </c>
      <c r="P81" s="244">
        <v>0</v>
      </c>
      <c r="Q81" s="244">
        <f>ROUND(E81*P81,2)</f>
        <v>0</v>
      </c>
      <c r="R81" s="246"/>
      <c r="S81" s="246" t="s">
        <v>435</v>
      </c>
      <c r="T81" s="247" t="s">
        <v>389</v>
      </c>
      <c r="U81" s="222">
        <v>0</v>
      </c>
      <c r="V81" s="222">
        <f>ROUND(E81*U81,2)</f>
        <v>0</v>
      </c>
      <c r="W81" s="222"/>
      <c r="X81" s="222" t="s">
        <v>604</v>
      </c>
      <c r="Y81" s="222" t="s">
        <v>391</v>
      </c>
      <c r="Z81" s="212"/>
      <c r="AA81" s="212"/>
      <c r="AB81" s="212"/>
      <c r="AC81" s="212"/>
      <c r="AD81" s="212"/>
      <c r="AE81" s="212"/>
      <c r="AF81" s="212"/>
      <c r="AG81" s="212" t="s">
        <v>2008</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x14ac:dyDescent="0.25">
      <c r="A82" s="227" t="s">
        <v>383</v>
      </c>
      <c r="B82" s="228" t="s">
        <v>302</v>
      </c>
      <c r="C82" s="251" t="s">
        <v>303</v>
      </c>
      <c r="D82" s="229"/>
      <c r="E82" s="230"/>
      <c r="F82" s="231"/>
      <c r="G82" s="231">
        <f>SUMIF(AG83:AG141,"&lt;&gt;NOR",G83:G141)</f>
        <v>0</v>
      </c>
      <c r="H82" s="231"/>
      <c r="I82" s="231">
        <f>SUM(I83:I141)</f>
        <v>0</v>
      </c>
      <c r="J82" s="231"/>
      <c r="K82" s="231">
        <f>SUM(K83:K141)</f>
        <v>0</v>
      </c>
      <c r="L82" s="231"/>
      <c r="M82" s="231">
        <f>SUM(M83:M141)</f>
        <v>0</v>
      </c>
      <c r="N82" s="230"/>
      <c r="O82" s="230">
        <f>SUM(O83:O141)</f>
        <v>24.040000000000013</v>
      </c>
      <c r="P82" s="230"/>
      <c r="Q82" s="230">
        <f>SUM(Q83:Q141)</f>
        <v>0</v>
      </c>
      <c r="R82" s="231"/>
      <c r="S82" s="231"/>
      <c r="T82" s="232"/>
      <c r="U82" s="226"/>
      <c r="V82" s="226">
        <f>SUM(V83:V141)</f>
        <v>58.659999999999989</v>
      </c>
      <c r="W82" s="226"/>
      <c r="X82" s="226"/>
      <c r="Y82" s="226"/>
      <c r="AG82" t="s">
        <v>384</v>
      </c>
    </row>
    <row r="83" spans="1:60" outlineLevel="1" x14ac:dyDescent="0.25">
      <c r="A83" s="241">
        <v>60</v>
      </c>
      <c r="B83" s="242" t="s">
        <v>2786</v>
      </c>
      <c r="C83" s="252" t="s">
        <v>2787</v>
      </c>
      <c r="D83" s="243" t="s">
        <v>506</v>
      </c>
      <c r="E83" s="244">
        <v>100</v>
      </c>
      <c r="F83" s="245"/>
      <c r="G83" s="246">
        <f>ROUND(E83*F83,2)</f>
        <v>0</v>
      </c>
      <c r="H83" s="245"/>
      <c r="I83" s="246">
        <f>ROUND(E83*H83,2)</f>
        <v>0</v>
      </c>
      <c r="J83" s="245"/>
      <c r="K83" s="246">
        <f>ROUND(E83*J83,2)</f>
        <v>0</v>
      </c>
      <c r="L83" s="246">
        <v>21</v>
      </c>
      <c r="M83" s="246">
        <f>G83*(1+L83/100)</f>
        <v>0</v>
      </c>
      <c r="N83" s="244">
        <v>1.8000000000000001E-4</v>
      </c>
      <c r="O83" s="244">
        <f>ROUND(E83*N83,2)</f>
        <v>0.02</v>
      </c>
      <c r="P83" s="244">
        <v>0</v>
      </c>
      <c r="Q83" s="244">
        <f>ROUND(E83*P83,2)</f>
        <v>0</v>
      </c>
      <c r="R83" s="246"/>
      <c r="S83" s="246" t="s">
        <v>435</v>
      </c>
      <c r="T83" s="247" t="s">
        <v>389</v>
      </c>
      <c r="U83" s="222">
        <v>7.4999999999999997E-2</v>
      </c>
      <c r="V83" s="222">
        <f>ROUND(E83*U83,2)</f>
        <v>7.5</v>
      </c>
      <c r="W83" s="222"/>
      <c r="X83" s="222" t="s">
        <v>449</v>
      </c>
      <c r="Y83" s="222" t="s">
        <v>391</v>
      </c>
      <c r="Z83" s="212"/>
      <c r="AA83" s="212"/>
      <c r="AB83" s="212"/>
      <c r="AC83" s="212"/>
      <c r="AD83" s="212"/>
      <c r="AE83" s="212"/>
      <c r="AF83" s="212"/>
      <c r="AG83" s="212" t="s">
        <v>2597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34">
        <v>61</v>
      </c>
      <c r="B84" s="235" t="s">
        <v>2788</v>
      </c>
      <c r="C84" s="253" t="s">
        <v>2789</v>
      </c>
      <c r="D84" s="236" t="s">
        <v>446</v>
      </c>
      <c r="E84" s="237">
        <v>0.23100000000000001</v>
      </c>
      <c r="F84" s="238"/>
      <c r="G84" s="239">
        <f>ROUND(E84*F84,2)</f>
        <v>0</v>
      </c>
      <c r="H84" s="238"/>
      <c r="I84" s="239">
        <f>ROUND(E84*H84,2)</f>
        <v>0</v>
      </c>
      <c r="J84" s="238"/>
      <c r="K84" s="239">
        <f>ROUND(E84*J84,2)</f>
        <v>0</v>
      </c>
      <c r="L84" s="239">
        <v>21</v>
      </c>
      <c r="M84" s="239">
        <f>G84*(1+L84/100)</f>
        <v>0</v>
      </c>
      <c r="N84" s="237">
        <v>2.5249999999999999</v>
      </c>
      <c r="O84" s="237">
        <f>ROUND(E84*N84,2)</f>
        <v>0.57999999999999996</v>
      </c>
      <c r="P84" s="237">
        <v>0</v>
      </c>
      <c r="Q84" s="237">
        <f>ROUND(E84*P84,2)</f>
        <v>0</v>
      </c>
      <c r="R84" s="239"/>
      <c r="S84" s="239" t="s">
        <v>435</v>
      </c>
      <c r="T84" s="240" t="s">
        <v>389</v>
      </c>
      <c r="U84" s="222">
        <v>0.48</v>
      </c>
      <c r="V84" s="222">
        <f>ROUND(E84*U84,2)</f>
        <v>0.11</v>
      </c>
      <c r="W84" s="222"/>
      <c r="X84" s="222" t="s">
        <v>449</v>
      </c>
      <c r="Y84" s="222" t="s">
        <v>391</v>
      </c>
      <c r="Z84" s="212"/>
      <c r="AA84" s="212"/>
      <c r="AB84" s="212"/>
      <c r="AC84" s="212"/>
      <c r="AD84" s="212"/>
      <c r="AE84" s="212"/>
      <c r="AF84" s="212"/>
      <c r="AG84" s="212" t="s">
        <v>2597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5">
      <c r="A85" s="219"/>
      <c r="B85" s="220"/>
      <c r="C85" s="254" t="s">
        <v>2790</v>
      </c>
      <c r="D85" s="248"/>
      <c r="E85" s="248"/>
      <c r="F85" s="248"/>
      <c r="G85" s="248"/>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395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34">
        <v>62</v>
      </c>
      <c r="B86" s="235" t="s">
        <v>2788</v>
      </c>
      <c r="C86" s="253" t="s">
        <v>2789</v>
      </c>
      <c r="D86" s="236" t="s">
        <v>446</v>
      </c>
      <c r="E86" s="237">
        <v>2.1030000000000002</v>
      </c>
      <c r="F86" s="238"/>
      <c r="G86" s="239">
        <f>ROUND(E86*F86,2)</f>
        <v>0</v>
      </c>
      <c r="H86" s="238"/>
      <c r="I86" s="239">
        <f>ROUND(E86*H86,2)</f>
        <v>0</v>
      </c>
      <c r="J86" s="238"/>
      <c r="K86" s="239">
        <f>ROUND(E86*J86,2)</f>
        <v>0</v>
      </c>
      <c r="L86" s="239">
        <v>21</v>
      </c>
      <c r="M86" s="239">
        <f>G86*(1+L86/100)</f>
        <v>0</v>
      </c>
      <c r="N86" s="237">
        <v>2.5249999999999999</v>
      </c>
      <c r="O86" s="237">
        <f>ROUND(E86*N86,2)</f>
        <v>5.31</v>
      </c>
      <c r="P86" s="237">
        <v>0</v>
      </c>
      <c r="Q86" s="237">
        <f>ROUND(E86*P86,2)</f>
        <v>0</v>
      </c>
      <c r="R86" s="239"/>
      <c r="S86" s="239" t="s">
        <v>435</v>
      </c>
      <c r="T86" s="240" t="s">
        <v>389</v>
      </c>
      <c r="U86" s="222">
        <v>0.48</v>
      </c>
      <c r="V86" s="222">
        <f>ROUND(E86*U86,2)</f>
        <v>1.01</v>
      </c>
      <c r="W86" s="222"/>
      <c r="X86" s="222" t="s">
        <v>449</v>
      </c>
      <c r="Y86" s="222" t="s">
        <v>391</v>
      </c>
      <c r="Z86" s="212"/>
      <c r="AA86" s="212"/>
      <c r="AB86" s="212"/>
      <c r="AC86" s="212"/>
      <c r="AD86" s="212"/>
      <c r="AE86" s="212"/>
      <c r="AF86" s="212"/>
      <c r="AG86" s="212" t="s">
        <v>2597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5">
      <c r="A87" s="219"/>
      <c r="B87" s="220"/>
      <c r="C87" s="254" t="s">
        <v>2791</v>
      </c>
      <c r="D87" s="248"/>
      <c r="E87" s="248"/>
      <c r="F87" s="248"/>
      <c r="G87" s="248"/>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395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1">
        <v>63</v>
      </c>
      <c r="B88" s="242" t="s">
        <v>2792</v>
      </c>
      <c r="C88" s="252" t="s">
        <v>2793</v>
      </c>
      <c r="D88" s="243" t="s">
        <v>506</v>
      </c>
      <c r="E88" s="244">
        <v>3</v>
      </c>
      <c r="F88" s="245"/>
      <c r="G88" s="246">
        <f>ROUND(E88*F88,2)</f>
        <v>0</v>
      </c>
      <c r="H88" s="245"/>
      <c r="I88" s="246">
        <f>ROUND(E88*H88,2)</f>
        <v>0</v>
      </c>
      <c r="J88" s="245"/>
      <c r="K88" s="246">
        <f>ROUND(E88*J88,2)</f>
        <v>0</v>
      </c>
      <c r="L88" s="246">
        <v>21</v>
      </c>
      <c r="M88" s="246">
        <f>G88*(1+L88/100)</f>
        <v>0</v>
      </c>
      <c r="N88" s="244">
        <v>3.6400000000000002E-2</v>
      </c>
      <c r="O88" s="244">
        <f>ROUND(E88*N88,2)</f>
        <v>0.11</v>
      </c>
      <c r="P88" s="244">
        <v>0</v>
      </c>
      <c r="Q88" s="244">
        <f>ROUND(E88*P88,2)</f>
        <v>0</v>
      </c>
      <c r="R88" s="246"/>
      <c r="S88" s="246" t="s">
        <v>435</v>
      </c>
      <c r="T88" s="247" t="s">
        <v>389</v>
      </c>
      <c r="U88" s="222">
        <v>0.52700000000000002</v>
      </c>
      <c r="V88" s="222">
        <f>ROUND(E88*U88,2)</f>
        <v>1.58</v>
      </c>
      <c r="W88" s="222"/>
      <c r="X88" s="222" t="s">
        <v>449</v>
      </c>
      <c r="Y88" s="222" t="s">
        <v>391</v>
      </c>
      <c r="Z88" s="212"/>
      <c r="AA88" s="212"/>
      <c r="AB88" s="212"/>
      <c r="AC88" s="212"/>
      <c r="AD88" s="212"/>
      <c r="AE88" s="212"/>
      <c r="AF88" s="212"/>
      <c r="AG88" s="212" t="s">
        <v>2597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1">
        <v>64</v>
      </c>
      <c r="B89" s="242" t="s">
        <v>2794</v>
      </c>
      <c r="C89" s="252" t="s">
        <v>2795</v>
      </c>
      <c r="D89" s="243" t="s">
        <v>562</v>
      </c>
      <c r="E89" s="244">
        <v>0.17199999999999999</v>
      </c>
      <c r="F89" s="245"/>
      <c r="G89" s="246">
        <f>ROUND(E89*F89,2)</f>
        <v>0</v>
      </c>
      <c r="H89" s="245"/>
      <c r="I89" s="246">
        <f>ROUND(E89*H89,2)</f>
        <v>0</v>
      </c>
      <c r="J89" s="245"/>
      <c r="K89" s="246">
        <f>ROUND(E89*J89,2)</f>
        <v>0</v>
      </c>
      <c r="L89" s="246">
        <v>21</v>
      </c>
      <c r="M89" s="246">
        <f>G89*(1+L89/100)</f>
        <v>0</v>
      </c>
      <c r="N89" s="244">
        <v>1.0543899999999999</v>
      </c>
      <c r="O89" s="244">
        <f>ROUND(E89*N89,2)</f>
        <v>0.18</v>
      </c>
      <c r="P89" s="244">
        <v>0</v>
      </c>
      <c r="Q89" s="244">
        <f>ROUND(E89*P89,2)</f>
        <v>0</v>
      </c>
      <c r="R89" s="246"/>
      <c r="S89" s="246" t="s">
        <v>435</v>
      </c>
      <c r="T89" s="247" t="s">
        <v>389</v>
      </c>
      <c r="U89" s="222">
        <v>15.231</v>
      </c>
      <c r="V89" s="222">
        <f>ROUND(E89*U89,2)</f>
        <v>2.62</v>
      </c>
      <c r="W89" s="222"/>
      <c r="X89" s="222" t="s">
        <v>449</v>
      </c>
      <c r="Y89" s="222" t="s">
        <v>391</v>
      </c>
      <c r="Z89" s="212"/>
      <c r="AA89" s="212"/>
      <c r="AB89" s="212"/>
      <c r="AC89" s="212"/>
      <c r="AD89" s="212"/>
      <c r="AE89" s="212"/>
      <c r="AF89" s="212"/>
      <c r="AG89" s="212" t="s">
        <v>2597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41">
        <v>65</v>
      </c>
      <c r="B90" s="242" t="s">
        <v>2794</v>
      </c>
      <c r="C90" s="252" t="s">
        <v>2795</v>
      </c>
      <c r="D90" s="243" t="s">
        <v>562</v>
      </c>
      <c r="E90" s="244">
        <v>0.08</v>
      </c>
      <c r="F90" s="245"/>
      <c r="G90" s="246">
        <f>ROUND(E90*F90,2)</f>
        <v>0</v>
      </c>
      <c r="H90" s="245"/>
      <c r="I90" s="246">
        <f>ROUND(E90*H90,2)</f>
        <v>0</v>
      </c>
      <c r="J90" s="245"/>
      <c r="K90" s="246">
        <f>ROUND(E90*J90,2)</f>
        <v>0</v>
      </c>
      <c r="L90" s="246">
        <v>21</v>
      </c>
      <c r="M90" s="246">
        <f>G90*(1+L90/100)</f>
        <v>0</v>
      </c>
      <c r="N90" s="244">
        <v>1.0543899999999999</v>
      </c>
      <c r="O90" s="244">
        <f>ROUND(E90*N90,2)</f>
        <v>0.08</v>
      </c>
      <c r="P90" s="244">
        <v>0</v>
      </c>
      <c r="Q90" s="244">
        <f>ROUND(E90*P90,2)</f>
        <v>0</v>
      </c>
      <c r="R90" s="246"/>
      <c r="S90" s="246" t="s">
        <v>435</v>
      </c>
      <c r="T90" s="247" t="s">
        <v>389</v>
      </c>
      <c r="U90" s="222">
        <v>15.231</v>
      </c>
      <c r="V90" s="222">
        <f>ROUND(E90*U90,2)</f>
        <v>1.22</v>
      </c>
      <c r="W90" s="222"/>
      <c r="X90" s="222" t="s">
        <v>449</v>
      </c>
      <c r="Y90" s="222" t="s">
        <v>391</v>
      </c>
      <c r="Z90" s="212"/>
      <c r="AA90" s="212"/>
      <c r="AB90" s="212"/>
      <c r="AC90" s="212"/>
      <c r="AD90" s="212"/>
      <c r="AE90" s="212"/>
      <c r="AF90" s="212"/>
      <c r="AG90" s="212" t="s">
        <v>2597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4">
        <v>66</v>
      </c>
      <c r="B91" s="235" t="s">
        <v>2796</v>
      </c>
      <c r="C91" s="253" t="s">
        <v>2797</v>
      </c>
      <c r="D91" s="236" t="s">
        <v>446</v>
      </c>
      <c r="E91" s="237">
        <v>1.1000000000000001</v>
      </c>
      <c r="F91" s="238"/>
      <c r="G91" s="239">
        <f>ROUND(E91*F91,2)</f>
        <v>0</v>
      </c>
      <c r="H91" s="238"/>
      <c r="I91" s="239">
        <f>ROUND(E91*H91,2)</f>
        <v>0</v>
      </c>
      <c r="J91" s="238"/>
      <c r="K91" s="239">
        <f>ROUND(E91*J91,2)</f>
        <v>0</v>
      </c>
      <c r="L91" s="239">
        <v>21</v>
      </c>
      <c r="M91" s="239">
        <f>G91*(1+L91/100)</f>
        <v>0</v>
      </c>
      <c r="N91" s="237">
        <v>2.5249999999999999</v>
      </c>
      <c r="O91" s="237">
        <f>ROUND(E91*N91,2)</f>
        <v>2.78</v>
      </c>
      <c r="P91" s="237">
        <v>0</v>
      </c>
      <c r="Q91" s="237">
        <f>ROUND(E91*P91,2)</f>
        <v>0</v>
      </c>
      <c r="R91" s="239"/>
      <c r="S91" s="239" t="s">
        <v>435</v>
      </c>
      <c r="T91" s="240" t="s">
        <v>389</v>
      </c>
      <c r="U91" s="222">
        <v>0.59899999999999998</v>
      </c>
      <c r="V91" s="222">
        <f>ROUND(E91*U91,2)</f>
        <v>0.66</v>
      </c>
      <c r="W91" s="222"/>
      <c r="X91" s="222" t="s">
        <v>449</v>
      </c>
      <c r="Y91" s="222" t="s">
        <v>391</v>
      </c>
      <c r="Z91" s="212"/>
      <c r="AA91" s="212"/>
      <c r="AB91" s="212"/>
      <c r="AC91" s="212"/>
      <c r="AD91" s="212"/>
      <c r="AE91" s="212"/>
      <c r="AF91" s="212"/>
      <c r="AG91" s="212" t="s">
        <v>2597</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54" t="s">
        <v>2798</v>
      </c>
      <c r="D92" s="248"/>
      <c r="E92" s="248"/>
      <c r="F92" s="248"/>
      <c r="G92" s="248"/>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395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5">
      <c r="A93" s="234">
        <v>67</v>
      </c>
      <c r="B93" s="235" t="s">
        <v>2796</v>
      </c>
      <c r="C93" s="253" t="s">
        <v>2797</v>
      </c>
      <c r="D93" s="236" t="s">
        <v>446</v>
      </c>
      <c r="E93" s="237">
        <v>4.3419999999999996</v>
      </c>
      <c r="F93" s="238"/>
      <c r="G93" s="239">
        <f>ROUND(E93*F93,2)</f>
        <v>0</v>
      </c>
      <c r="H93" s="238"/>
      <c r="I93" s="239">
        <f>ROUND(E93*H93,2)</f>
        <v>0</v>
      </c>
      <c r="J93" s="238"/>
      <c r="K93" s="239">
        <f>ROUND(E93*J93,2)</f>
        <v>0</v>
      </c>
      <c r="L93" s="239">
        <v>21</v>
      </c>
      <c r="M93" s="239">
        <f>G93*(1+L93/100)</f>
        <v>0</v>
      </c>
      <c r="N93" s="237">
        <v>2.5249999999999999</v>
      </c>
      <c r="O93" s="237">
        <f>ROUND(E93*N93,2)</f>
        <v>10.96</v>
      </c>
      <c r="P93" s="237">
        <v>0</v>
      </c>
      <c r="Q93" s="237">
        <f>ROUND(E93*P93,2)</f>
        <v>0</v>
      </c>
      <c r="R93" s="239"/>
      <c r="S93" s="239" t="s">
        <v>435</v>
      </c>
      <c r="T93" s="240" t="s">
        <v>389</v>
      </c>
      <c r="U93" s="222">
        <v>0.59899999999999998</v>
      </c>
      <c r="V93" s="222">
        <f>ROUND(E93*U93,2)</f>
        <v>2.6</v>
      </c>
      <c r="W93" s="222"/>
      <c r="X93" s="222" t="s">
        <v>449</v>
      </c>
      <c r="Y93" s="222" t="s">
        <v>391</v>
      </c>
      <c r="Z93" s="212"/>
      <c r="AA93" s="212"/>
      <c r="AB93" s="212"/>
      <c r="AC93" s="212"/>
      <c r="AD93" s="212"/>
      <c r="AE93" s="212"/>
      <c r="AF93" s="212"/>
      <c r="AG93" s="212" t="s">
        <v>2597</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5">
      <c r="A94" s="219"/>
      <c r="B94" s="220"/>
      <c r="C94" s="254" t="s">
        <v>2799</v>
      </c>
      <c r="D94" s="248"/>
      <c r="E94" s="248"/>
      <c r="F94" s="248"/>
      <c r="G94" s="248"/>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395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41">
        <v>68</v>
      </c>
      <c r="B95" s="242" t="s">
        <v>2800</v>
      </c>
      <c r="C95" s="252" t="s">
        <v>2801</v>
      </c>
      <c r="D95" s="243" t="s">
        <v>585</v>
      </c>
      <c r="E95" s="244">
        <v>1</v>
      </c>
      <c r="F95" s="245"/>
      <c r="G95" s="246">
        <f>ROUND(E95*F95,2)</f>
        <v>0</v>
      </c>
      <c r="H95" s="245"/>
      <c r="I95" s="246">
        <f>ROUND(E95*H95,2)</f>
        <v>0</v>
      </c>
      <c r="J95" s="245"/>
      <c r="K95" s="246">
        <f>ROUND(E95*J95,2)</f>
        <v>0</v>
      </c>
      <c r="L95" s="246">
        <v>21</v>
      </c>
      <c r="M95" s="246">
        <f>G95*(1+L95/100)</f>
        <v>0</v>
      </c>
      <c r="N95" s="244">
        <v>8.0000000000000004E-4</v>
      </c>
      <c r="O95" s="244">
        <f>ROUND(E95*N95,2)</f>
        <v>0</v>
      </c>
      <c r="P95" s="244">
        <v>0</v>
      </c>
      <c r="Q95" s="244">
        <f>ROUND(E95*P95,2)</f>
        <v>0</v>
      </c>
      <c r="R95" s="246"/>
      <c r="S95" s="246" t="s">
        <v>435</v>
      </c>
      <c r="T95" s="247" t="s">
        <v>389</v>
      </c>
      <c r="U95" s="222">
        <v>4.1100000000000003</v>
      </c>
      <c r="V95" s="222">
        <f>ROUND(E95*U95,2)</f>
        <v>4.1100000000000003</v>
      </c>
      <c r="W95" s="222"/>
      <c r="X95" s="222" t="s">
        <v>449</v>
      </c>
      <c r="Y95" s="222" t="s">
        <v>391</v>
      </c>
      <c r="Z95" s="212"/>
      <c r="AA95" s="212"/>
      <c r="AB95" s="212"/>
      <c r="AC95" s="212"/>
      <c r="AD95" s="212"/>
      <c r="AE95" s="212"/>
      <c r="AF95" s="212"/>
      <c r="AG95" s="212" t="s">
        <v>2597</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41">
        <v>69</v>
      </c>
      <c r="B96" s="242" t="s">
        <v>2802</v>
      </c>
      <c r="C96" s="252" t="s">
        <v>2803</v>
      </c>
      <c r="D96" s="243" t="s">
        <v>506</v>
      </c>
      <c r="E96" s="244">
        <v>6</v>
      </c>
      <c r="F96" s="245"/>
      <c r="G96" s="246">
        <f>ROUND(E96*F96,2)</f>
        <v>0</v>
      </c>
      <c r="H96" s="245"/>
      <c r="I96" s="246">
        <f>ROUND(E96*H96,2)</f>
        <v>0</v>
      </c>
      <c r="J96" s="245"/>
      <c r="K96" s="246">
        <f>ROUND(E96*J96,2)</f>
        <v>0</v>
      </c>
      <c r="L96" s="246">
        <v>21</v>
      </c>
      <c r="M96" s="246">
        <f>G96*(1+L96/100)</f>
        <v>0</v>
      </c>
      <c r="N96" s="244">
        <v>4.0999999999999999E-4</v>
      </c>
      <c r="O96" s="244">
        <f>ROUND(E96*N96,2)</f>
        <v>0</v>
      </c>
      <c r="P96" s="244">
        <v>0</v>
      </c>
      <c r="Q96" s="244">
        <f>ROUND(E96*P96,2)</f>
        <v>0</v>
      </c>
      <c r="R96" s="246"/>
      <c r="S96" s="246" t="s">
        <v>435</v>
      </c>
      <c r="T96" s="247" t="s">
        <v>389</v>
      </c>
      <c r="U96" s="222">
        <v>0.28999999999999998</v>
      </c>
      <c r="V96" s="222">
        <f>ROUND(E96*U96,2)</f>
        <v>1.74</v>
      </c>
      <c r="W96" s="222"/>
      <c r="X96" s="222" t="s">
        <v>449</v>
      </c>
      <c r="Y96" s="222" t="s">
        <v>391</v>
      </c>
      <c r="Z96" s="212"/>
      <c r="AA96" s="212"/>
      <c r="AB96" s="212"/>
      <c r="AC96" s="212"/>
      <c r="AD96" s="212"/>
      <c r="AE96" s="212"/>
      <c r="AF96" s="212"/>
      <c r="AG96" s="212" t="s">
        <v>2597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1">
        <v>70</v>
      </c>
      <c r="B97" s="242" t="s">
        <v>2804</v>
      </c>
      <c r="C97" s="252" t="s">
        <v>2805</v>
      </c>
      <c r="D97" s="243" t="s">
        <v>585</v>
      </c>
      <c r="E97" s="244">
        <v>1</v>
      </c>
      <c r="F97" s="245"/>
      <c r="G97" s="246">
        <f>ROUND(E97*F97,2)</f>
        <v>0</v>
      </c>
      <c r="H97" s="245"/>
      <c r="I97" s="246">
        <f>ROUND(E97*H97,2)</f>
        <v>0</v>
      </c>
      <c r="J97" s="245"/>
      <c r="K97" s="246">
        <f>ROUND(E97*J97,2)</f>
        <v>0</v>
      </c>
      <c r="L97" s="246">
        <v>21</v>
      </c>
      <c r="M97" s="246">
        <f>G97*(1+L97/100)</f>
        <v>0</v>
      </c>
      <c r="N97" s="244">
        <v>0.20796000000000001</v>
      </c>
      <c r="O97" s="244">
        <f>ROUND(E97*N97,2)</f>
        <v>0.21</v>
      </c>
      <c r="P97" s="244">
        <v>0</v>
      </c>
      <c r="Q97" s="244">
        <f>ROUND(E97*P97,2)</f>
        <v>0</v>
      </c>
      <c r="R97" s="246"/>
      <c r="S97" s="246" t="s">
        <v>435</v>
      </c>
      <c r="T97" s="247" t="s">
        <v>389</v>
      </c>
      <c r="U97" s="222">
        <v>1.302</v>
      </c>
      <c r="V97" s="222">
        <f>ROUND(E97*U97,2)</f>
        <v>1.3</v>
      </c>
      <c r="W97" s="222"/>
      <c r="X97" s="222" t="s">
        <v>449</v>
      </c>
      <c r="Y97" s="222" t="s">
        <v>391</v>
      </c>
      <c r="Z97" s="212"/>
      <c r="AA97" s="212"/>
      <c r="AB97" s="212"/>
      <c r="AC97" s="212"/>
      <c r="AD97" s="212"/>
      <c r="AE97" s="212"/>
      <c r="AF97" s="212"/>
      <c r="AG97" s="212" t="s">
        <v>2597</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41">
        <v>71</v>
      </c>
      <c r="B98" s="242" t="s">
        <v>2806</v>
      </c>
      <c r="C98" s="252" t="s">
        <v>2807</v>
      </c>
      <c r="D98" s="243" t="s">
        <v>585</v>
      </c>
      <c r="E98" s="244">
        <v>1</v>
      </c>
      <c r="F98" s="245"/>
      <c r="G98" s="246">
        <f>ROUND(E98*F98,2)</f>
        <v>0</v>
      </c>
      <c r="H98" s="245"/>
      <c r="I98" s="246">
        <f>ROUND(E98*H98,2)</f>
        <v>0</v>
      </c>
      <c r="J98" s="245"/>
      <c r="K98" s="246">
        <f>ROUND(E98*J98,2)</f>
        <v>0</v>
      </c>
      <c r="L98" s="246">
        <v>21</v>
      </c>
      <c r="M98" s="246">
        <f>G98*(1+L98/100)</f>
        <v>0</v>
      </c>
      <c r="N98" s="244">
        <v>0.28652</v>
      </c>
      <c r="O98" s="244">
        <f>ROUND(E98*N98,2)</f>
        <v>0.28999999999999998</v>
      </c>
      <c r="P98" s="244">
        <v>0</v>
      </c>
      <c r="Q98" s="244">
        <f>ROUND(E98*P98,2)</f>
        <v>0</v>
      </c>
      <c r="R98" s="246"/>
      <c r="S98" s="246" t="s">
        <v>435</v>
      </c>
      <c r="T98" s="247" t="s">
        <v>389</v>
      </c>
      <c r="U98" s="222">
        <v>3.286</v>
      </c>
      <c r="V98" s="222">
        <f>ROUND(E98*U98,2)</f>
        <v>3.29</v>
      </c>
      <c r="W98" s="222"/>
      <c r="X98" s="222" t="s">
        <v>449</v>
      </c>
      <c r="Y98" s="222" t="s">
        <v>391</v>
      </c>
      <c r="Z98" s="212"/>
      <c r="AA98" s="212"/>
      <c r="AB98" s="212"/>
      <c r="AC98" s="212"/>
      <c r="AD98" s="212"/>
      <c r="AE98" s="212"/>
      <c r="AF98" s="212"/>
      <c r="AG98" s="212" t="s">
        <v>2597</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41">
        <v>72</v>
      </c>
      <c r="B99" s="242" t="s">
        <v>2808</v>
      </c>
      <c r="C99" s="252" t="s">
        <v>2809</v>
      </c>
      <c r="D99" s="243" t="s">
        <v>585</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435</v>
      </c>
      <c r="T99" s="247" t="s">
        <v>389</v>
      </c>
      <c r="U99" s="222">
        <v>0.9</v>
      </c>
      <c r="V99" s="222">
        <f>ROUND(E99*U99,2)</f>
        <v>0.9</v>
      </c>
      <c r="W99" s="222"/>
      <c r="X99" s="222" t="s">
        <v>449</v>
      </c>
      <c r="Y99" s="222" t="s">
        <v>391</v>
      </c>
      <c r="Z99" s="212"/>
      <c r="AA99" s="212"/>
      <c r="AB99" s="212"/>
      <c r="AC99" s="212"/>
      <c r="AD99" s="212"/>
      <c r="AE99" s="212"/>
      <c r="AF99" s="212"/>
      <c r="AG99" s="212" t="s">
        <v>2597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41">
        <v>73</v>
      </c>
      <c r="B100" s="242" t="s">
        <v>2810</v>
      </c>
      <c r="C100" s="252" t="s">
        <v>2811</v>
      </c>
      <c r="D100" s="243" t="s">
        <v>585</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435</v>
      </c>
      <c r="T100" s="247" t="s">
        <v>389</v>
      </c>
      <c r="U100" s="222">
        <v>1.36</v>
      </c>
      <c r="V100" s="222">
        <f>ROUND(E100*U100,2)</f>
        <v>1.36</v>
      </c>
      <c r="W100" s="222"/>
      <c r="X100" s="222" t="s">
        <v>449</v>
      </c>
      <c r="Y100" s="222" t="s">
        <v>391</v>
      </c>
      <c r="Z100" s="212"/>
      <c r="AA100" s="212"/>
      <c r="AB100" s="212"/>
      <c r="AC100" s="212"/>
      <c r="AD100" s="212"/>
      <c r="AE100" s="212"/>
      <c r="AF100" s="212"/>
      <c r="AG100" s="212" t="s">
        <v>2597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41">
        <v>74</v>
      </c>
      <c r="B101" s="242" t="s">
        <v>2812</v>
      </c>
      <c r="C101" s="252" t="s">
        <v>2813</v>
      </c>
      <c r="D101" s="243" t="s">
        <v>585</v>
      </c>
      <c r="E101" s="244">
        <v>3</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435</v>
      </c>
      <c r="T101" s="247" t="s">
        <v>389</v>
      </c>
      <c r="U101" s="222">
        <v>1.25</v>
      </c>
      <c r="V101" s="222">
        <f>ROUND(E101*U101,2)</f>
        <v>3.75</v>
      </c>
      <c r="W101" s="222"/>
      <c r="X101" s="222" t="s">
        <v>449</v>
      </c>
      <c r="Y101" s="222" t="s">
        <v>391</v>
      </c>
      <c r="Z101" s="212"/>
      <c r="AA101" s="212"/>
      <c r="AB101" s="212"/>
      <c r="AC101" s="212"/>
      <c r="AD101" s="212"/>
      <c r="AE101" s="212"/>
      <c r="AF101" s="212"/>
      <c r="AG101" s="212" t="s">
        <v>2597</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5">
      <c r="A102" s="241">
        <v>75</v>
      </c>
      <c r="B102" s="242" t="s">
        <v>2814</v>
      </c>
      <c r="C102" s="252" t="s">
        <v>2815</v>
      </c>
      <c r="D102" s="243" t="s">
        <v>585</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435</v>
      </c>
      <c r="T102" s="247" t="s">
        <v>389</v>
      </c>
      <c r="U102" s="222">
        <v>0.65</v>
      </c>
      <c r="V102" s="222">
        <f>ROUND(E102*U102,2)</f>
        <v>0.65</v>
      </c>
      <c r="W102" s="222"/>
      <c r="X102" s="222" t="s">
        <v>449</v>
      </c>
      <c r="Y102" s="222" t="s">
        <v>391</v>
      </c>
      <c r="Z102" s="212"/>
      <c r="AA102" s="212"/>
      <c r="AB102" s="212"/>
      <c r="AC102" s="212"/>
      <c r="AD102" s="212"/>
      <c r="AE102" s="212"/>
      <c r="AF102" s="212"/>
      <c r="AG102" s="212" t="s">
        <v>2597</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41">
        <v>76</v>
      </c>
      <c r="B103" s="242" t="s">
        <v>2816</v>
      </c>
      <c r="C103" s="252" t="s">
        <v>2817</v>
      </c>
      <c r="D103" s="243" t="s">
        <v>506</v>
      </c>
      <c r="E103" s="244">
        <v>8.6</v>
      </c>
      <c r="F103" s="245"/>
      <c r="G103" s="246">
        <f>ROUND(E103*F103,2)</f>
        <v>0</v>
      </c>
      <c r="H103" s="245"/>
      <c r="I103" s="246">
        <f>ROUND(E103*H103,2)</f>
        <v>0</v>
      </c>
      <c r="J103" s="245"/>
      <c r="K103" s="246">
        <f>ROUND(E103*J103,2)</f>
        <v>0</v>
      </c>
      <c r="L103" s="246">
        <v>21</v>
      </c>
      <c r="M103" s="246">
        <f>G103*(1+L103/100)</f>
        <v>0</v>
      </c>
      <c r="N103" s="244">
        <v>1.242E-2</v>
      </c>
      <c r="O103" s="244">
        <f>ROUND(E103*N103,2)</f>
        <v>0.11</v>
      </c>
      <c r="P103" s="244">
        <v>0</v>
      </c>
      <c r="Q103" s="244">
        <f>ROUND(E103*P103,2)</f>
        <v>0</v>
      </c>
      <c r="R103" s="246"/>
      <c r="S103" s="246" t="s">
        <v>435</v>
      </c>
      <c r="T103" s="247" t="s">
        <v>389</v>
      </c>
      <c r="U103" s="222">
        <v>0.94699999999999995</v>
      </c>
      <c r="V103" s="222">
        <f>ROUND(E103*U103,2)</f>
        <v>8.14</v>
      </c>
      <c r="W103" s="222"/>
      <c r="X103" s="222" t="s">
        <v>449</v>
      </c>
      <c r="Y103" s="222" t="s">
        <v>391</v>
      </c>
      <c r="Z103" s="212"/>
      <c r="AA103" s="212"/>
      <c r="AB103" s="212"/>
      <c r="AC103" s="212"/>
      <c r="AD103" s="212"/>
      <c r="AE103" s="212"/>
      <c r="AF103" s="212"/>
      <c r="AG103" s="212" t="s">
        <v>2597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41">
        <v>77</v>
      </c>
      <c r="B104" s="242" t="s">
        <v>2818</v>
      </c>
      <c r="C104" s="252" t="s">
        <v>2819</v>
      </c>
      <c r="D104" s="243" t="s">
        <v>585</v>
      </c>
      <c r="E104" s="244">
        <v>1</v>
      </c>
      <c r="F104" s="245"/>
      <c r="G104" s="246">
        <f>ROUND(E104*F104,2)</f>
        <v>0</v>
      </c>
      <c r="H104" s="245"/>
      <c r="I104" s="246">
        <f>ROUND(E104*H104,2)</f>
        <v>0</v>
      </c>
      <c r="J104" s="245"/>
      <c r="K104" s="246">
        <f>ROUND(E104*J104,2)</f>
        <v>0</v>
      </c>
      <c r="L104" s="246">
        <v>21</v>
      </c>
      <c r="M104" s="246">
        <f>G104*(1+L104/100)</f>
        <v>0</v>
      </c>
      <c r="N104" s="244">
        <v>4.6800000000000001E-3</v>
      </c>
      <c r="O104" s="244">
        <f>ROUND(E104*N104,2)</f>
        <v>0</v>
      </c>
      <c r="P104" s="244">
        <v>0</v>
      </c>
      <c r="Q104" s="244">
        <f>ROUND(E104*P104,2)</f>
        <v>0</v>
      </c>
      <c r="R104" s="246"/>
      <c r="S104" s="246" t="s">
        <v>435</v>
      </c>
      <c r="T104" s="247" t="s">
        <v>389</v>
      </c>
      <c r="U104" s="222">
        <v>0.68</v>
      </c>
      <c r="V104" s="222">
        <f>ROUND(E104*U104,2)</f>
        <v>0.68</v>
      </c>
      <c r="W104" s="222"/>
      <c r="X104" s="222" t="s">
        <v>449</v>
      </c>
      <c r="Y104" s="222" t="s">
        <v>391</v>
      </c>
      <c r="Z104" s="212"/>
      <c r="AA104" s="212"/>
      <c r="AB104" s="212"/>
      <c r="AC104" s="212"/>
      <c r="AD104" s="212"/>
      <c r="AE104" s="212"/>
      <c r="AF104" s="212"/>
      <c r="AG104" s="212" t="s">
        <v>2597</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5">
      <c r="A105" s="241">
        <v>78</v>
      </c>
      <c r="B105" s="242" t="s">
        <v>2820</v>
      </c>
      <c r="C105" s="252" t="s">
        <v>2821</v>
      </c>
      <c r="D105" s="243" t="s">
        <v>446</v>
      </c>
      <c r="E105" s="244">
        <v>8</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435</v>
      </c>
      <c r="T105" s="247" t="s">
        <v>389</v>
      </c>
      <c r="U105" s="222">
        <v>0.114</v>
      </c>
      <c r="V105" s="222">
        <f>ROUND(E105*U105,2)</f>
        <v>0.91</v>
      </c>
      <c r="W105" s="222"/>
      <c r="X105" s="222" t="s">
        <v>449</v>
      </c>
      <c r="Y105" s="222" t="s">
        <v>391</v>
      </c>
      <c r="Z105" s="212"/>
      <c r="AA105" s="212"/>
      <c r="AB105" s="212"/>
      <c r="AC105" s="212"/>
      <c r="AD105" s="212"/>
      <c r="AE105" s="212"/>
      <c r="AF105" s="212"/>
      <c r="AG105" s="212" t="s">
        <v>2597</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41">
        <v>79</v>
      </c>
      <c r="B106" s="242" t="s">
        <v>2822</v>
      </c>
      <c r="C106" s="252" t="s">
        <v>2823</v>
      </c>
      <c r="D106" s="243" t="s">
        <v>562</v>
      </c>
      <c r="E106" s="244">
        <v>24</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435</v>
      </c>
      <c r="T106" s="247" t="s">
        <v>389</v>
      </c>
      <c r="U106" s="222">
        <v>0.11749999999999999</v>
      </c>
      <c r="V106" s="222">
        <f>ROUND(E106*U106,2)</f>
        <v>2.82</v>
      </c>
      <c r="W106" s="222"/>
      <c r="X106" s="222" t="s">
        <v>449</v>
      </c>
      <c r="Y106" s="222" t="s">
        <v>391</v>
      </c>
      <c r="Z106" s="212"/>
      <c r="AA106" s="212"/>
      <c r="AB106" s="212"/>
      <c r="AC106" s="212"/>
      <c r="AD106" s="212"/>
      <c r="AE106" s="212"/>
      <c r="AF106" s="212"/>
      <c r="AG106" s="212" t="s">
        <v>2597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80</v>
      </c>
      <c r="B107" s="235" t="s">
        <v>2702</v>
      </c>
      <c r="C107" s="253" t="s">
        <v>2703</v>
      </c>
      <c r="D107" s="236" t="s">
        <v>446</v>
      </c>
      <c r="E107" s="237">
        <v>0.5</v>
      </c>
      <c r="F107" s="238"/>
      <c r="G107" s="239">
        <f>ROUND(E107*F107,2)</f>
        <v>0</v>
      </c>
      <c r="H107" s="238"/>
      <c r="I107" s="239">
        <f>ROUND(E107*H107,2)</f>
        <v>0</v>
      </c>
      <c r="J107" s="238"/>
      <c r="K107" s="239">
        <f>ROUND(E107*J107,2)</f>
        <v>0</v>
      </c>
      <c r="L107" s="239">
        <v>21</v>
      </c>
      <c r="M107" s="239">
        <f>G107*(1+L107/100)</f>
        <v>0</v>
      </c>
      <c r="N107" s="237">
        <v>2.1</v>
      </c>
      <c r="O107" s="237">
        <f>ROUND(E107*N107,2)</f>
        <v>1.05</v>
      </c>
      <c r="P107" s="237">
        <v>0</v>
      </c>
      <c r="Q107" s="237">
        <f>ROUND(E107*P107,2)</f>
        <v>0</v>
      </c>
      <c r="R107" s="239"/>
      <c r="S107" s="239" t="s">
        <v>435</v>
      </c>
      <c r="T107" s="240" t="s">
        <v>389</v>
      </c>
      <c r="U107" s="222">
        <v>1.6096999999999999</v>
      </c>
      <c r="V107" s="222">
        <f>ROUND(E107*U107,2)</f>
        <v>0.8</v>
      </c>
      <c r="W107" s="222"/>
      <c r="X107" s="222" t="s">
        <v>1723</v>
      </c>
      <c r="Y107" s="222" t="s">
        <v>391</v>
      </c>
      <c r="Z107" s="212"/>
      <c r="AA107" s="212"/>
      <c r="AB107" s="212"/>
      <c r="AC107" s="212"/>
      <c r="AD107" s="212"/>
      <c r="AE107" s="212"/>
      <c r="AF107" s="212"/>
      <c r="AG107" s="212" t="s">
        <v>2704</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54" t="s">
        <v>2705</v>
      </c>
      <c r="D108" s="248"/>
      <c r="E108" s="248"/>
      <c r="F108" s="248"/>
      <c r="G108" s="248"/>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395</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41">
        <v>81</v>
      </c>
      <c r="B109" s="242" t="s">
        <v>2824</v>
      </c>
      <c r="C109" s="252" t="s">
        <v>2825</v>
      </c>
      <c r="D109" s="243" t="s">
        <v>585</v>
      </c>
      <c r="E109" s="244">
        <v>3</v>
      </c>
      <c r="F109" s="245"/>
      <c r="G109" s="246">
        <f>ROUND(E109*F109,2)</f>
        <v>0</v>
      </c>
      <c r="H109" s="245"/>
      <c r="I109" s="246">
        <f>ROUND(E109*H109,2)</f>
        <v>0</v>
      </c>
      <c r="J109" s="245"/>
      <c r="K109" s="246">
        <f>ROUND(E109*J109,2)</f>
        <v>0</v>
      </c>
      <c r="L109" s="246">
        <v>21</v>
      </c>
      <c r="M109" s="246">
        <f>G109*(1+L109/100)</f>
        <v>0</v>
      </c>
      <c r="N109" s="244">
        <v>1.3999999999999999E-4</v>
      </c>
      <c r="O109" s="244">
        <f>ROUND(E109*N109,2)</f>
        <v>0</v>
      </c>
      <c r="P109" s="244">
        <v>0</v>
      </c>
      <c r="Q109" s="244">
        <f>ROUND(E109*P109,2)</f>
        <v>0</v>
      </c>
      <c r="R109" s="246"/>
      <c r="S109" s="246" t="s">
        <v>435</v>
      </c>
      <c r="T109" s="247" t="s">
        <v>389</v>
      </c>
      <c r="U109" s="222">
        <v>0</v>
      </c>
      <c r="V109" s="222">
        <f>ROUND(E109*U109,2)</f>
        <v>0</v>
      </c>
      <c r="W109" s="222"/>
      <c r="X109" s="222" t="s">
        <v>604</v>
      </c>
      <c r="Y109" s="222" t="s">
        <v>391</v>
      </c>
      <c r="Z109" s="212"/>
      <c r="AA109" s="212"/>
      <c r="AB109" s="212"/>
      <c r="AC109" s="212"/>
      <c r="AD109" s="212"/>
      <c r="AE109" s="212"/>
      <c r="AF109" s="212"/>
      <c r="AG109" s="212" t="s">
        <v>2008</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41">
        <v>82</v>
      </c>
      <c r="B110" s="242" t="s">
        <v>2826</v>
      </c>
      <c r="C110" s="252" t="s">
        <v>2827</v>
      </c>
      <c r="D110" s="243" t="s">
        <v>585</v>
      </c>
      <c r="E110" s="244">
        <v>1</v>
      </c>
      <c r="F110" s="245"/>
      <c r="G110" s="246">
        <f>ROUND(E110*F110,2)</f>
        <v>0</v>
      </c>
      <c r="H110" s="245"/>
      <c r="I110" s="246">
        <f>ROUND(E110*H110,2)</f>
        <v>0</v>
      </c>
      <c r="J110" s="245"/>
      <c r="K110" s="246">
        <f>ROUND(E110*J110,2)</f>
        <v>0</v>
      </c>
      <c r="L110" s="246">
        <v>21</v>
      </c>
      <c r="M110" s="246">
        <f>G110*(1+L110/100)</f>
        <v>0</v>
      </c>
      <c r="N110" s="244">
        <v>2E-3</v>
      </c>
      <c r="O110" s="244">
        <f>ROUND(E110*N110,2)</f>
        <v>0</v>
      </c>
      <c r="P110" s="244">
        <v>0</v>
      </c>
      <c r="Q110" s="244">
        <f>ROUND(E110*P110,2)</f>
        <v>0</v>
      </c>
      <c r="R110" s="246"/>
      <c r="S110" s="246" t="s">
        <v>435</v>
      </c>
      <c r="T110" s="247" t="s">
        <v>389</v>
      </c>
      <c r="U110" s="222">
        <v>0</v>
      </c>
      <c r="V110" s="222">
        <f>ROUND(E110*U110,2)</f>
        <v>0</v>
      </c>
      <c r="W110" s="222"/>
      <c r="X110" s="222" t="s">
        <v>604</v>
      </c>
      <c r="Y110" s="222" t="s">
        <v>391</v>
      </c>
      <c r="Z110" s="212"/>
      <c r="AA110" s="212"/>
      <c r="AB110" s="212"/>
      <c r="AC110" s="212"/>
      <c r="AD110" s="212"/>
      <c r="AE110" s="212"/>
      <c r="AF110" s="212"/>
      <c r="AG110" s="212" t="s">
        <v>2008</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5">
      <c r="A111" s="241">
        <v>83</v>
      </c>
      <c r="B111" s="242" t="s">
        <v>2828</v>
      </c>
      <c r="C111" s="252" t="s">
        <v>2829</v>
      </c>
      <c r="D111" s="243" t="s">
        <v>585</v>
      </c>
      <c r="E111" s="244">
        <v>1</v>
      </c>
      <c r="F111" s="245"/>
      <c r="G111" s="246">
        <f>ROUND(E111*F111,2)</f>
        <v>0</v>
      </c>
      <c r="H111" s="245"/>
      <c r="I111" s="246">
        <f>ROUND(E111*H111,2)</f>
        <v>0</v>
      </c>
      <c r="J111" s="245"/>
      <c r="K111" s="246">
        <f>ROUND(E111*J111,2)</f>
        <v>0</v>
      </c>
      <c r="L111" s="246">
        <v>21</v>
      </c>
      <c r="M111" s="246">
        <f>G111*(1+L111/100)</f>
        <v>0</v>
      </c>
      <c r="N111" s="244">
        <v>1.8E-3</v>
      </c>
      <c r="O111" s="244">
        <f>ROUND(E111*N111,2)</f>
        <v>0</v>
      </c>
      <c r="P111" s="244">
        <v>0</v>
      </c>
      <c r="Q111" s="244">
        <f>ROUND(E111*P111,2)</f>
        <v>0</v>
      </c>
      <c r="R111" s="246"/>
      <c r="S111" s="246" t="s">
        <v>435</v>
      </c>
      <c r="T111" s="247" t="s">
        <v>389</v>
      </c>
      <c r="U111" s="222">
        <v>0</v>
      </c>
      <c r="V111" s="222">
        <f>ROUND(E111*U111,2)</f>
        <v>0</v>
      </c>
      <c r="W111" s="222"/>
      <c r="X111" s="222" t="s">
        <v>604</v>
      </c>
      <c r="Y111" s="222" t="s">
        <v>391</v>
      </c>
      <c r="Z111" s="212"/>
      <c r="AA111" s="212"/>
      <c r="AB111" s="212"/>
      <c r="AC111" s="212"/>
      <c r="AD111" s="212"/>
      <c r="AE111" s="212"/>
      <c r="AF111" s="212"/>
      <c r="AG111" s="212" t="s">
        <v>2008</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5">
      <c r="A112" s="241">
        <v>84</v>
      </c>
      <c r="B112" s="242" t="s">
        <v>2830</v>
      </c>
      <c r="C112" s="252" t="s">
        <v>2831</v>
      </c>
      <c r="D112" s="243" t="s">
        <v>585</v>
      </c>
      <c r="E112" s="244">
        <v>1</v>
      </c>
      <c r="F112" s="245"/>
      <c r="G112" s="246">
        <f>ROUND(E112*F112,2)</f>
        <v>0</v>
      </c>
      <c r="H112" s="245"/>
      <c r="I112" s="246">
        <f>ROUND(E112*H112,2)</f>
        <v>0</v>
      </c>
      <c r="J112" s="245"/>
      <c r="K112" s="246">
        <f>ROUND(E112*J112,2)</f>
        <v>0</v>
      </c>
      <c r="L112" s="246">
        <v>21</v>
      </c>
      <c r="M112" s="246">
        <f>G112*(1+L112/100)</f>
        <v>0</v>
      </c>
      <c r="N112" s="244">
        <v>3.9199999999999999E-3</v>
      </c>
      <c r="O112" s="244">
        <f>ROUND(E112*N112,2)</f>
        <v>0</v>
      </c>
      <c r="P112" s="244">
        <v>0</v>
      </c>
      <c r="Q112" s="244">
        <f>ROUND(E112*P112,2)</f>
        <v>0</v>
      </c>
      <c r="R112" s="246"/>
      <c r="S112" s="246" t="s">
        <v>435</v>
      </c>
      <c r="T112" s="247" t="s">
        <v>389</v>
      </c>
      <c r="U112" s="222">
        <v>0</v>
      </c>
      <c r="V112" s="222">
        <f>ROUND(E112*U112,2)</f>
        <v>0</v>
      </c>
      <c r="W112" s="222"/>
      <c r="X112" s="222" t="s">
        <v>604</v>
      </c>
      <c r="Y112" s="222" t="s">
        <v>391</v>
      </c>
      <c r="Z112" s="212"/>
      <c r="AA112" s="212"/>
      <c r="AB112" s="212"/>
      <c r="AC112" s="212"/>
      <c r="AD112" s="212"/>
      <c r="AE112" s="212"/>
      <c r="AF112" s="212"/>
      <c r="AG112" s="212" t="s">
        <v>2008</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41">
        <v>85</v>
      </c>
      <c r="B113" s="242" t="s">
        <v>2832</v>
      </c>
      <c r="C113" s="252" t="s">
        <v>2833</v>
      </c>
      <c r="D113" s="243" t="s">
        <v>585</v>
      </c>
      <c r="E113" s="244">
        <v>1</v>
      </c>
      <c r="F113" s="245"/>
      <c r="G113" s="246">
        <f>ROUND(E113*F113,2)</f>
        <v>0</v>
      </c>
      <c r="H113" s="245"/>
      <c r="I113" s="246">
        <f>ROUND(E113*H113,2)</f>
        <v>0</v>
      </c>
      <c r="J113" s="245"/>
      <c r="K113" s="246">
        <f>ROUND(E113*J113,2)</f>
        <v>0</v>
      </c>
      <c r="L113" s="246">
        <v>21</v>
      </c>
      <c r="M113" s="246">
        <f>G113*(1+L113/100)</f>
        <v>0</v>
      </c>
      <c r="N113" s="244">
        <v>2.1000000000000001E-2</v>
      </c>
      <c r="O113" s="244">
        <f>ROUND(E113*N113,2)</f>
        <v>0.02</v>
      </c>
      <c r="P113" s="244">
        <v>0</v>
      </c>
      <c r="Q113" s="244">
        <f>ROUND(E113*P113,2)</f>
        <v>0</v>
      </c>
      <c r="R113" s="246"/>
      <c r="S113" s="246" t="s">
        <v>435</v>
      </c>
      <c r="T113" s="247" t="s">
        <v>389</v>
      </c>
      <c r="U113" s="222">
        <v>0</v>
      </c>
      <c r="V113" s="222">
        <f>ROUND(E113*U113,2)</f>
        <v>0</v>
      </c>
      <c r="W113" s="222"/>
      <c r="X113" s="222" t="s">
        <v>604</v>
      </c>
      <c r="Y113" s="222" t="s">
        <v>391</v>
      </c>
      <c r="Z113" s="212"/>
      <c r="AA113" s="212"/>
      <c r="AB113" s="212"/>
      <c r="AC113" s="212"/>
      <c r="AD113" s="212"/>
      <c r="AE113" s="212"/>
      <c r="AF113" s="212"/>
      <c r="AG113" s="212" t="s">
        <v>2008</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41">
        <v>86</v>
      </c>
      <c r="B114" s="242" t="s">
        <v>2834</v>
      </c>
      <c r="C114" s="252" t="s">
        <v>2835</v>
      </c>
      <c r="D114" s="243" t="s">
        <v>585</v>
      </c>
      <c r="E114" s="244">
        <v>1</v>
      </c>
      <c r="F114" s="245"/>
      <c r="G114" s="246">
        <f>ROUND(E114*F114,2)</f>
        <v>0</v>
      </c>
      <c r="H114" s="245"/>
      <c r="I114" s="246">
        <f>ROUND(E114*H114,2)</f>
        <v>0</v>
      </c>
      <c r="J114" s="245"/>
      <c r="K114" s="246">
        <f>ROUND(E114*J114,2)</f>
        <v>0</v>
      </c>
      <c r="L114" s="246">
        <v>21</v>
      </c>
      <c r="M114" s="246">
        <f>G114*(1+L114/100)</f>
        <v>0</v>
      </c>
      <c r="N114" s="244">
        <v>2.1000000000000001E-2</v>
      </c>
      <c r="O114" s="244">
        <f>ROUND(E114*N114,2)</f>
        <v>0.02</v>
      </c>
      <c r="P114" s="244">
        <v>0</v>
      </c>
      <c r="Q114" s="244">
        <f>ROUND(E114*P114,2)</f>
        <v>0</v>
      </c>
      <c r="R114" s="246"/>
      <c r="S114" s="246" t="s">
        <v>435</v>
      </c>
      <c r="T114" s="247" t="s">
        <v>389</v>
      </c>
      <c r="U114" s="222">
        <v>0</v>
      </c>
      <c r="V114" s="222">
        <f>ROUND(E114*U114,2)</f>
        <v>0</v>
      </c>
      <c r="W114" s="222"/>
      <c r="X114" s="222" t="s">
        <v>604</v>
      </c>
      <c r="Y114" s="222" t="s">
        <v>391</v>
      </c>
      <c r="Z114" s="212"/>
      <c r="AA114" s="212"/>
      <c r="AB114" s="212"/>
      <c r="AC114" s="212"/>
      <c r="AD114" s="212"/>
      <c r="AE114" s="212"/>
      <c r="AF114" s="212"/>
      <c r="AG114" s="212" t="s">
        <v>2008</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41">
        <v>87</v>
      </c>
      <c r="B115" s="242" t="s">
        <v>2836</v>
      </c>
      <c r="C115" s="252" t="s">
        <v>2837</v>
      </c>
      <c r="D115" s="243" t="s">
        <v>585</v>
      </c>
      <c r="E115" s="244">
        <v>1</v>
      </c>
      <c r="F115" s="245"/>
      <c r="G115" s="246">
        <f>ROUND(E115*F115,2)</f>
        <v>0</v>
      </c>
      <c r="H115" s="245"/>
      <c r="I115" s="246">
        <f>ROUND(E115*H115,2)</f>
        <v>0</v>
      </c>
      <c r="J115" s="245"/>
      <c r="K115" s="246">
        <f>ROUND(E115*J115,2)</f>
        <v>0</v>
      </c>
      <c r="L115" s="246">
        <v>21</v>
      </c>
      <c r="M115" s="246">
        <f>G115*(1+L115/100)</f>
        <v>0</v>
      </c>
      <c r="N115" s="244">
        <v>2.1000000000000001E-2</v>
      </c>
      <c r="O115" s="244">
        <f>ROUND(E115*N115,2)</f>
        <v>0.02</v>
      </c>
      <c r="P115" s="244">
        <v>0</v>
      </c>
      <c r="Q115" s="244">
        <f>ROUND(E115*P115,2)</f>
        <v>0</v>
      </c>
      <c r="R115" s="246"/>
      <c r="S115" s="246" t="s">
        <v>435</v>
      </c>
      <c r="T115" s="247" t="s">
        <v>389</v>
      </c>
      <c r="U115" s="222">
        <v>0</v>
      </c>
      <c r="V115" s="222">
        <f>ROUND(E115*U115,2)</f>
        <v>0</v>
      </c>
      <c r="W115" s="222"/>
      <c r="X115" s="222" t="s">
        <v>604</v>
      </c>
      <c r="Y115" s="222" t="s">
        <v>391</v>
      </c>
      <c r="Z115" s="212"/>
      <c r="AA115" s="212"/>
      <c r="AB115" s="212"/>
      <c r="AC115" s="212"/>
      <c r="AD115" s="212"/>
      <c r="AE115" s="212"/>
      <c r="AF115" s="212"/>
      <c r="AG115" s="212" t="s">
        <v>2008</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5">
      <c r="A116" s="241">
        <v>88</v>
      </c>
      <c r="B116" s="242" t="s">
        <v>2838</v>
      </c>
      <c r="C116" s="252" t="s">
        <v>2839</v>
      </c>
      <c r="D116" s="243" t="s">
        <v>585</v>
      </c>
      <c r="E116" s="244">
        <v>1</v>
      </c>
      <c r="F116" s="245"/>
      <c r="G116" s="246">
        <f>ROUND(E116*F116,2)</f>
        <v>0</v>
      </c>
      <c r="H116" s="245"/>
      <c r="I116" s="246">
        <f>ROUND(E116*H116,2)</f>
        <v>0</v>
      </c>
      <c r="J116" s="245"/>
      <c r="K116" s="246">
        <f>ROUND(E116*J116,2)</f>
        <v>0</v>
      </c>
      <c r="L116" s="246">
        <v>21</v>
      </c>
      <c r="M116" s="246">
        <f>G116*(1+L116/100)</f>
        <v>0</v>
      </c>
      <c r="N116" s="244">
        <v>1.3100000000000001E-2</v>
      </c>
      <c r="O116" s="244">
        <f>ROUND(E116*N116,2)</f>
        <v>0.01</v>
      </c>
      <c r="P116" s="244">
        <v>0</v>
      </c>
      <c r="Q116" s="244">
        <f>ROUND(E116*P116,2)</f>
        <v>0</v>
      </c>
      <c r="R116" s="246"/>
      <c r="S116" s="246" t="s">
        <v>435</v>
      </c>
      <c r="T116" s="247" t="s">
        <v>389</v>
      </c>
      <c r="U116" s="222">
        <v>0</v>
      </c>
      <c r="V116" s="222">
        <f>ROUND(E116*U116,2)</f>
        <v>0</v>
      </c>
      <c r="W116" s="222"/>
      <c r="X116" s="222" t="s">
        <v>604</v>
      </c>
      <c r="Y116" s="222" t="s">
        <v>391</v>
      </c>
      <c r="Z116" s="212"/>
      <c r="AA116" s="212"/>
      <c r="AB116" s="212"/>
      <c r="AC116" s="212"/>
      <c r="AD116" s="212"/>
      <c r="AE116" s="212"/>
      <c r="AF116" s="212"/>
      <c r="AG116" s="212" t="s">
        <v>2008</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5">
      <c r="A117" s="241">
        <v>89</v>
      </c>
      <c r="B117" s="242" t="s">
        <v>2840</v>
      </c>
      <c r="C117" s="252" t="s">
        <v>2841</v>
      </c>
      <c r="D117" s="243" t="s">
        <v>585</v>
      </c>
      <c r="E117" s="244">
        <v>2</v>
      </c>
      <c r="F117" s="245"/>
      <c r="G117" s="246">
        <f>ROUND(E117*F117,2)</f>
        <v>0</v>
      </c>
      <c r="H117" s="245"/>
      <c r="I117" s="246">
        <f>ROUND(E117*H117,2)</f>
        <v>0</v>
      </c>
      <c r="J117" s="245"/>
      <c r="K117" s="246">
        <f>ROUND(E117*J117,2)</f>
        <v>0</v>
      </c>
      <c r="L117" s="246">
        <v>21</v>
      </c>
      <c r="M117" s="246">
        <f>G117*(1+L117/100)</f>
        <v>0</v>
      </c>
      <c r="N117" s="244">
        <v>2.6200000000000001E-2</v>
      </c>
      <c r="O117" s="244">
        <f>ROUND(E117*N117,2)</f>
        <v>0.05</v>
      </c>
      <c r="P117" s="244">
        <v>0</v>
      </c>
      <c r="Q117" s="244">
        <f>ROUND(E117*P117,2)</f>
        <v>0</v>
      </c>
      <c r="R117" s="246"/>
      <c r="S117" s="246" t="s">
        <v>435</v>
      </c>
      <c r="T117" s="247" t="s">
        <v>389</v>
      </c>
      <c r="U117" s="222">
        <v>0</v>
      </c>
      <c r="V117" s="222">
        <f>ROUND(E117*U117,2)</f>
        <v>0</v>
      </c>
      <c r="W117" s="222"/>
      <c r="X117" s="222" t="s">
        <v>604</v>
      </c>
      <c r="Y117" s="222" t="s">
        <v>391</v>
      </c>
      <c r="Z117" s="212"/>
      <c r="AA117" s="212"/>
      <c r="AB117" s="212"/>
      <c r="AC117" s="212"/>
      <c r="AD117" s="212"/>
      <c r="AE117" s="212"/>
      <c r="AF117" s="212"/>
      <c r="AG117" s="212" t="s">
        <v>2008</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41">
        <v>90</v>
      </c>
      <c r="B118" s="242" t="s">
        <v>2842</v>
      </c>
      <c r="C118" s="252" t="s">
        <v>2843</v>
      </c>
      <c r="D118" s="243" t="s">
        <v>585</v>
      </c>
      <c r="E118" s="244">
        <v>4</v>
      </c>
      <c r="F118" s="245"/>
      <c r="G118" s="246">
        <f>ROUND(E118*F118,2)</f>
        <v>0</v>
      </c>
      <c r="H118" s="245"/>
      <c r="I118" s="246">
        <f>ROUND(E118*H118,2)</f>
        <v>0</v>
      </c>
      <c r="J118" s="245"/>
      <c r="K118" s="246">
        <f>ROUND(E118*J118,2)</f>
        <v>0</v>
      </c>
      <c r="L118" s="246">
        <v>21</v>
      </c>
      <c r="M118" s="246">
        <f>G118*(1+L118/100)</f>
        <v>0</v>
      </c>
      <c r="N118" s="244">
        <v>3.0999999999999999E-3</v>
      </c>
      <c r="O118" s="244">
        <f>ROUND(E118*N118,2)</f>
        <v>0.01</v>
      </c>
      <c r="P118" s="244">
        <v>0</v>
      </c>
      <c r="Q118" s="244">
        <f>ROUND(E118*P118,2)</f>
        <v>0</v>
      </c>
      <c r="R118" s="246"/>
      <c r="S118" s="246" t="s">
        <v>435</v>
      </c>
      <c r="T118" s="247" t="s">
        <v>389</v>
      </c>
      <c r="U118" s="222">
        <v>0</v>
      </c>
      <c r="V118" s="222">
        <f>ROUND(E118*U118,2)</f>
        <v>0</v>
      </c>
      <c r="W118" s="222"/>
      <c r="X118" s="222" t="s">
        <v>604</v>
      </c>
      <c r="Y118" s="222" t="s">
        <v>391</v>
      </c>
      <c r="Z118" s="212"/>
      <c r="AA118" s="212"/>
      <c r="AB118" s="212"/>
      <c r="AC118" s="212"/>
      <c r="AD118" s="212"/>
      <c r="AE118" s="212"/>
      <c r="AF118" s="212"/>
      <c r="AG118" s="212" t="s">
        <v>2008</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41">
        <v>91</v>
      </c>
      <c r="B119" s="242" t="s">
        <v>2844</v>
      </c>
      <c r="C119" s="252" t="s">
        <v>2845</v>
      </c>
      <c r="D119" s="243" t="s">
        <v>585</v>
      </c>
      <c r="E119" s="244">
        <v>4</v>
      </c>
      <c r="F119" s="245"/>
      <c r="G119" s="246">
        <f>ROUND(E119*F119,2)</f>
        <v>0</v>
      </c>
      <c r="H119" s="245"/>
      <c r="I119" s="246">
        <f>ROUND(E119*H119,2)</f>
        <v>0</v>
      </c>
      <c r="J119" s="245"/>
      <c r="K119" s="246">
        <f>ROUND(E119*J119,2)</f>
        <v>0</v>
      </c>
      <c r="L119" s="246">
        <v>21</v>
      </c>
      <c r="M119" s="246">
        <f>G119*(1+L119/100)</f>
        <v>0</v>
      </c>
      <c r="N119" s="244">
        <v>1.5E-3</v>
      </c>
      <c r="O119" s="244">
        <f>ROUND(E119*N119,2)</f>
        <v>0.01</v>
      </c>
      <c r="P119" s="244">
        <v>0</v>
      </c>
      <c r="Q119" s="244">
        <f>ROUND(E119*P119,2)</f>
        <v>0</v>
      </c>
      <c r="R119" s="246"/>
      <c r="S119" s="246" t="s">
        <v>435</v>
      </c>
      <c r="T119" s="247" t="s">
        <v>389</v>
      </c>
      <c r="U119" s="222">
        <v>0</v>
      </c>
      <c r="V119" s="222">
        <f>ROUND(E119*U119,2)</f>
        <v>0</v>
      </c>
      <c r="W119" s="222"/>
      <c r="X119" s="222" t="s">
        <v>604</v>
      </c>
      <c r="Y119" s="222" t="s">
        <v>391</v>
      </c>
      <c r="Z119" s="212"/>
      <c r="AA119" s="212"/>
      <c r="AB119" s="212"/>
      <c r="AC119" s="212"/>
      <c r="AD119" s="212"/>
      <c r="AE119" s="212"/>
      <c r="AF119" s="212"/>
      <c r="AG119" s="212" t="s">
        <v>2008</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5">
      <c r="A120" s="241">
        <v>92</v>
      </c>
      <c r="B120" s="242" t="s">
        <v>2846</v>
      </c>
      <c r="C120" s="252" t="s">
        <v>2847</v>
      </c>
      <c r="D120" s="243" t="s">
        <v>585</v>
      </c>
      <c r="E120" s="244">
        <v>1</v>
      </c>
      <c r="F120" s="245"/>
      <c r="G120" s="246">
        <f>ROUND(E120*F120,2)</f>
        <v>0</v>
      </c>
      <c r="H120" s="245"/>
      <c r="I120" s="246">
        <f>ROUND(E120*H120,2)</f>
        <v>0</v>
      </c>
      <c r="J120" s="245"/>
      <c r="K120" s="246">
        <f>ROUND(E120*J120,2)</f>
        <v>0</v>
      </c>
      <c r="L120" s="246">
        <v>21</v>
      </c>
      <c r="M120" s="246">
        <f>G120*(1+L120/100)</f>
        <v>0</v>
      </c>
      <c r="N120" s="244">
        <v>3.6400000000000002E-2</v>
      </c>
      <c r="O120" s="244">
        <f>ROUND(E120*N120,2)</f>
        <v>0.04</v>
      </c>
      <c r="P120" s="244">
        <v>0</v>
      </c>
      <c r="Q120" s="244">
        <f>ROUND(E120*P120,2)</f>
        <v>0</v>
      </c>
      <c r="R120" s="246"/>
      <c r="S120" s="246" t="s">
        <v>435</v>
      </c>
      <c r="T120" s="247" t="s">
        <v>389</v>
      </c>
      <c r="U120" s="222">
        <v>0</v>
      </c>
      <c r="V120" s="222">
        <f>ROUND(E120*U120,2)</f>
        <v>0</v>
      </c>
      <c r="W120" s="222"/>
      <c r="X120" s="222" t="s">
        <v>604</v>
      </c>
      <c r="Y120" s="222" t="s">
        <v>391</v>
      </c>
      <c r="Z120" s="212"/>
      <c r="AA120" s="212"/>
      <c r="AB120" s="212"/>
      <c r="AC120" s="212"/>
      <c r="AD120" s="212"/>
      <c r="AE120" s="212"/>
      <c r="AF120" s="212"/>
      <c r="AG120" s="212" t="s">
        <v>2008</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41">
        <v>93</v>
      </c>
      <c r="B121" s="242" t="s">
        <v>2848</v>
      </c>
      <c r="C121" s="252" t="s">
        <v>2849</v>
      </c>
      <c r="D121" s="243" t="s">
        <v>585</v>
      </c>
      <c r="E121" s="244">
        <v>1</v>
      </c>
      <c r="F121" s="245"/>
      <c r="G121" s="246">
        <f>ROUND(E121*F121,2)</f>
        <v>0</v>
      </c>
      <c r="H121" s="245"/>
      <c r="I121" s="246">
        <f>ROUND(E121*H121,2)</f>
        <v>0</v>
      </c>
      <c r="J121" s="245"/>
      <c r="K121" s="246">
        <f>ROUND(E121*J121,2)</f>
        <v>0</v>
      </c>
      <c r="L121" s="246">
        <v>21</v>
      </c>
      <c r="M121" s="246">
        <f>G121*(1+L121/100)</f>
        <v>0</v>
      </c>
      <c r="N121" s="244">
        <v>3.2000000000000002E-3</v>
      </c>
      <c r="O121" s="244">
        <f>ROUND(E121*N121,2)</f>
        <v>0</v>
      </c>
      <c r="P121" s="244">
        <v>0</v>
      </c>
      <c r="Q121" s="244">
        <f>ROUND(E121*P121,2)</f>
        <v>0</v>
      </c>
      <c r="R121" s="246"/>
      <c r="S121" s="246" t="s">
        <v>435</v>
      </c>
      <c r="T121" s="247" t="s">
        <v>389</v>
      </c>
      <c r="U121" s="222">
        <v>0</v>
      </c>
      <c r="V121" s="222">
        <f>ROUND(E121*U121,2)</f>
        <v>0</v>
      </c>
      <c r="W121" s="222"/>
      <c r="X121" s="222" t="s">
        <v>604</v>
      </c>
      <c r="Y121" s="222" t="s">
        <v>391</v>
      </c>
      <c r="Z121" s="212"/>
      <c r="AA121" s="212"/>
      <c r="AB121" s="212"/>
      <c r="AC121" s="212"/>
      <c r="AD121" s="212"/>
      <c r="AE121" s="212"/>
      <c r="AF121" s="212"/>
      <c r="AG121" s="212" t="s">
        <v>2008</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41">
        <v>94</v>
      </c>
      <c r="B122" s="242" t="s">
        <v>2850</v>
      </c>
      <c r="C122" s="252" t="s">
        <v>2851</v>
      </c>
      <c r="D122" s="243" t="s">
        <v>585</v>
      </c>
      <c r="E122" s="244">
        <v>1</v>
      </c>
      <c r="F122" s="245"/>
      <c r="G122" s="246">
        <f>ROUND(E122*F122,2)</f>
        <v>0</v>
      </c>
      <c r="H122" s="245"/>
      <c r="I122" s="246">
        <f>ROUND(E122*H122,2)</f>
        <v>0</v>
      </c>
      <c r="J122" s="245"/>
      <c r="K122" s="246">
        <f>ROUND(E122*J122,2)</f>
        <v>0</v>
      </c>
      <c r="L122" s="246">
        <v>21</v>
      </c>
      <c r="M122" s="246">
        <f>G122*(1+L122/100)</f>
        <v>0</v>
      </c>
      <c r="N122" s="244">
        <v>2.5999999999999999E-2</v>
      </c>
      <c r="O122" s="244">
        <f>ROUND(E122*N122,2)</f>
        <v>0.03</v>
      </c>
      <c r="P122" s="244">
        <v>0</v>
      </c>
      <c r="Q122" s="244">
        <f>ROUND(E122*P122,2)</f>
        <v>0</v>
      </c>
      <c r="R122" s="246"/>
      <c r="S122" s="246" t="s">
        <v>435</v>
      </c>
      <c r="T122" s="247" t="s">
        <v>389</v>
      </c>
      <c r="U122" s="222">
        <v>0</v>
      </c>
      <c r="V122" s="222">
        <f>ROUND(E122*U122,2)</f>
        <v>0</v>
      </c>
      <c r="W122" s="222"/>
      <c r="X122" s="222" t="s">
        <v>604</v>
      </c>
      <c r="Y122" s="222" t="s">
        <v>391</v>
      </c>
      <c r="Z122" s="212"/>
      <c r="AA122" s="212"/>
      <c r="AB122" s="212"/>
      <c r="AC122" s="212"/>
      <c r="AD122" s="212"/>
      <c r="AE122" s="212"/>
      <c r="AF122" s="212"/>
      <c r="AG122" s="212" t="s">
        <v>2008</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5">
      <c r="A123" s="241">
        <v>95</v>
      </c>
      <c r="B123" s="242" t="s">
        <v>2852</v>
      </c>
      <c r="C123" s="252" t="s">
        <v>2853</v>
      </c>
      <c r="D123" s="243" t="s">
        <v>585</v>
      </c>
      <c r="E123" s="244">
        <v>1</v>
      </c>
      <c r="F123" s="245"/>
      <c r="G123" s="246">
        <f>ROUND(E123*F123,2)</f>
        <v>0</v>
      </c>
      <c r="H123" s="245"/>
      <c r="I123" s="246">
        <f>ROUND(E123*H123,2)</f>
        <v>0</v>
      </c>
      <c r="J123" s="245"/>
      <c r="K123" s="246">
        <f>ROUND(E123*J123,2)</f>
        <v>0</v>
      </c>
      <c r="L123" s="246">
        <v>21</v>
      </c>
      <c r="M123" s="246">
        <f>G123*(1+L123/100)</f>
        <v>0</v>
      </c>
      <c r="N123" s="244">
        <v>5.0000000000000001E-3</v>
      </c>
      <c r="O123" s="244">
        <f>ROUND(E123*N123,2)</f>
        <v>0.01</v>
      </c>
      <c r="P123" s="244">
        <v>0</v>
      </c>
      <c r="Q123" s="244">
        <f>ROUND(E123*P123,2)</f>
        <v>0</v>
      </c>
      <c r="R123" s="246"/>
      <c r="S123" s="246" t="s">
        <v>435</v>
      </c>
      <c r="T123" s="247" t="s">
        <v>389</v>
      </c>
      <c r="U123" s="222">
        <v>0</v>
      </c>
      <c r="V123" s="222">
        <f>ROUND(E123*U123,2)</f>
        <v>0</v>
      </c>
      <c r="W123" s="222"/>
      <c r="X123" s="222" t="s">
        <v>604</v>
      </c>
      <c r="Y123" s="222" t="s">
        <v>391</v>
      </c>
      <c r="Z123" s="212"/>
      <c r="AA123" s="212"/>
      <c r="AB123" s="212"/>
      <c r="AC123" s="212"/>
      <c r="AD123" s="212"/>
      <c r="AE123" s="212"/>
      <c r="AF123" s="212"/>
      <c r="AG123" s="212" t="s">
        <v>2008</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5">
      <c r="A124" s="241">
        <v>96</v>
      </c>
      <c r="B124" s="242" t="s">
        <v>2854</v>
      </c>
      <c r="C124" s="252" t="s">
        <v>2855</v>
      </c>
      <c r="D124" s="243" t="s">
        <v>585</v>
      </c>
      <c r="E124" s="244">
        <v>1</v>
      </c>
      <c r="F124" s="245"/>
      <c r="G124" s="246">
        <f>ROUND(E124*F124,2)</f>
        <v>0</v>
      </c>
      <c r="H124" s="245"/>
      <c r="I124" s="246">
        <f>ROUND(E124*H124,2)</f>
        <v>0</v>
      </c>
      <c r="J124" s="245"/>
      <c r="K124" s="246">
        <f>ROUND(E124*J124,2)</f>
        <v>0</v>
      </c>
      <c r="L124" s="246">
        <v>21</v>
      </c>
      <c r="M124" s="246">
        <f>G124*(1+L124/100)</f>
        <v>0</v>
      </c>
      <c r="N124" s="244">
        <v>1.35E-2</v>
      </c>
      <c r="O124" s="244">
        <f>ROUND(E124*N124,2)</f>
        <v>0.01</v>
      </c>
      <c r="P124" s="244">
        <v>0</v>
      </c>
      <c r="Q124" s="244">
        <f>ROUND(E124*P124,2)</f>
        <v>0</v>
      </c>
      <c r="R124" s="246"/>
      <c r="S124" s="246" t="s">
        <v>435</v>
      </c>
      <c r="T124" s="247" t="s">
        <v>389</v>
      </c>
      <c r="U124" s="222">
        <v>0</v>
      </c>
      <c r="V124" s="222">
        <f>ROUND(E124*U124,2)</f>
        <v>0</v>
      </c>
      <c r="W124" s="222"/>
      <c r="X124" s="222" t="s">
        <v>604</v>
      </c>
      <c r="Y124" s="222" t="s">
        <v>391</v>
      </c>
      <c r="Z124" s="212"/>
      <c r="AA124" s="212"/>
      <c r="AB124" s="212"/>
      <c r="AC124" s="212"/>
      <c r="AD124" s="212"/>
      <c r="AE124" s="212"/>
      <c r="AF124" s="212"/>
      <c r="AG124" s="212" t="s">
        <v>2008</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5">
      <c r="A125" s="241">
        <v>97</v>
      </c>
      <c r="B125" s="242" t="s">
        <v>2856</v>
      </c>
      <c r="C125" s="252" t="s">
        <v>2857</v>
      </c>
      <c r="D125" s="243" t="s">
        <v>585</v>
      </c>
      <c r="E125" s="244">
        <v>1</v>
      </c>
      <c r="F125" s="245"/>
      <c r="G125" s="246">
        <f>ROUND(E125*F125,2)</f>
        <v>0</v>
      </c>
      <c r="H125" s="245"/>
      <c r="I125" s="246">
        <f>ROUND(E125*H125,2)</f>
        <v>0</v>
      </c>
      <c r="J125" s="245"/>
      <c r="K125" s="246">
        <f>ROUND(E125*J125,2)</f>
        <v>0</v>
      </c>
      <c r="L125" s="246">
        <v>21</v>
      </c>
      <c r="M125" s="246">
        <f>G125*(1+L125/100)</f>
        <v>0</v>
      </c>
      <c r="N125" s="244">
        <v>0.43</v>
      </c>
      <c r="O125" s="244">
        <f>ROUND(E125*N125,2)</f>
        <v>0.43</v>
      </c>
      <c r="P125" s="244">
        <v>0</v>
      </c>
      <c r="Q125" s="244">
        <f>ROUND(E125*P125,2)</f>
        <v>0</v>
      </c>
      <c r="R125" s="246"/>
      <c r="S125" s="246" t="s">
        <v>435</v>
      </c>
      <c r="T125" s="247" t="s">
        <v>389</v>
      </c>
      <c r="U125" s="222">
        <v>0</v>
      </c>
      <c r="V125" s="222">
        <f>ROUND(E125*U125,2)</f>
        <v>0</v>
      </c>
      <c r="W125" s="222"/>
      <c r="X125" s="222" t="s">
        <v>604</v>
      </c>
      <c r="Y125" s="222" t="s">
        <v>391</v>
      </c>
      <c r="Z125" s="212"/>
      <c r="AA125" s="212"/>
      <c r="AB125" s="212"/>
      <c r="AC125" s="212"/>
      <c r="AD125" s="212"/>
      <c r="AE125" s="212"/>
      <c r="AF125" s="212"/>
      <c r="AG125" s="212" t="s">
        <v>2008</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5">
      <c r="A126" s="241">
        <v>98</v>
      </c>
      <c r="B126" s="242" t="s">
        <v>2858</v>
      </c>
      <c r="C126" s="252" t="s">
        <v>2859</v>
      </c>
      <c r="D126" s="243" t="s">
        <v>506</v>
      </c>
      <c r="E126" s="244">
        <v>6</v>
      </c>
      <c r="F126" s="245"/>
      <c r="G126" s="246">
        <f>ROUND(E126*F126,2)</f>
        <v>0</v>
      </c>
      <c r="H126" s="245"/>
      <c r="I126" s="246">
        <f>ROUND(E126*H126,2)</f>
        <v>0</v>
      </c>
      <c r="J126" s="245"/>
      <c r="K126" s="246">
        <f>ROUND(E126*J126,2)</f>
        <v>0</v>
      </c>
      <c r="L126" s="246">
        <v>21</v>
      </c>
      <c r="M126" s="246">
        <f>G126*(1+L126/100)</f>
        <v>0</v>
      </c>
      <c r="N126" s="244">
        <v>4.5500000000000002E-3</v>
      </c>
      <c r="O126" s="244">
        <f>ROUND(E126*N126,2)</f>
        <v>0.03</v>
      </c>
      <c r="P126" s="244">
        <v>0</v>
      </c>
      <c r="Q126" s="244">
        <f>ROUND(E126*P126,2)</f>
        <v>0</v>
      </c>
      <c r="R126" s="246"/>
      <c r="S126" s="246" t="s">
        <v>435</v>
      </c>
      <c r="T126" s="247" t="s">
        <v>389</v>
      </c>
      <c r="U126" s="222">
        <v>0</v>
      </c>
      <c r="V126" s="222">
        <f>ROUND(E126*U126,2)</f>
        <v>0</v>
      </c>
      <c r="W126" s="222"/>
      <c r="X126" s="222" t="s">
        <v>604</v>
      </c>
      <c r="Y126" s="222" t="s">
        <v>391</v>
      </c>
      <c r="Z126" s="212"/>
      <c r="AA126" s="212"/>
      <c r="AB126" s="212"/>
      <c r="AC126" s="212"/>
      <c r="AD126" s="212"/>
      <c r="AE126" s="212"/>
      <c r="AF126" s="212"/>
      <c r="AG126" s="212" t="s">
        <v>2008</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41">
        <v>99</v>
      </c>
      <c r="B127" s="242" t="s">
        <v>1347</v>
      </c>
      <c r="C127" s="252" t="s">
        <v>2860</v>
      </c>
      <c r="D127" s="243" t="s">
        <v>506</v>
      </c>
      <c r="E127" s="244">
        <v>100</v>
      </c>
      <c r="F127" s="245"/>
      <c r="G127" s="246">
        <f>ROUND(E127*F127,2)</f>
        <v>0</v>
      </c>
      <c r="H127" s="245"/>
      <c r="I127" s="246">
        <f>ROUND(E127*H127,2)</f>
        <v>0</v>
      </c>
      <c r="J127" s="245"/>
      <c r="K127" s="246">
        <f>ROUND(E127*J127,2)</f>
        <v>0</v>
      </c>
      <c r="L127" s="246">
        <v>21</v>
      </c>
      <c r="M127" s="246">
        <f>G127*(1+L127/100)</f>
        <v>0</v>
      </c>
      <c r="N127" s="244">
        <v>5.0000000000000001E-4</v>
      </c>
      <c r="O127" s="244">
        <f>ROUND(E127*N127,2)</f>
        <v>0.05</v>
      </c>
      <c r="P127" s="244">
        <v>0</v>
      </c>
      <c r="Q127" s="244">
        <f>ROUND(E127*P127,2)</f>
        <v>0</v>
      </c>
      <c r="R127" s="246"/>
      <c r="S127" s="246" t="s">
        <v>435</v>
      </c>
      <c r="T127" s="247" t="s">
        <v>389</v>
      </c>
      <c r="U127" s="222">
        <v>0</v>
      </c>
      <c r="V127" s="222">
        <f>ROUND(E127*U127,2)</f>
        <v>0</v>
      </c>
      <c r="W127" s="222"/>
      <c r="X127" s="222" t="s">
        <v>604</v>
      </c>
      <c r="Y127" s="222" t="s">
        <v>391</v>
      </c>
      <c r="Z127" s="212"/>
      <c r="AA127" s="212"/>
      <c r="AB127" s="212"/>
      <c r="AC127" s="212"/>
      <c r="AD127" s="212"/>
      <c r="AE127" s="212"/>
      <c r="AF127" s="212"/>
      <c r="AG127" s="212" t="s">
        <v>2008</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5">
      <c r="A128" s="234">
        <v>100</v>
      </c>
      <c r="B128" s="235" t="s">
        <v>2861</v>
      </c>
      <c r="C128" s="253" t="s">
        <v>2862</v>
      </c>
      <c r="D128" s="236" t="s">
        <v>2048</v>
      </c>
      <c r="E128" s="237">
        <v>1</v>
      </c>
      <c r="F128" s="238"/>
      <c r="G128" s="239">
        <f>ROUND(E128*F128,2)</f>
        <v>0</v>
      </c>
      <c r="H128" s="238"/>
      <c r="I128" s="239">
        <f>ROUND(E128*H128,2)</f>
        <v>0</v>
      </c>
      <c r="J128" s="238"/>
      <c r="K128" s="239">
        <f>ROUND(E128*J128,2)</f>
        <v>0</v>
      </c>
      <c r="L128" s="239">
        <v>21</v>
      </c>
      <c r="M128" s="239">
        <f>G128*(1+L128/100)</f>
        <v>0</v>
      </c>
      <c r="N128" s="237">
        <v>5.0000000000000001E-3</v>
      </c>
      <c r="O128" s="237">
        <f>ROUND(E128*N128,2)</f>
        <v>0.01</v>
      </c>
      <c r="P128" s="237">
        <v>0</v>
      </c>
      <c r="Q128" s="237">
        <f>ROUND(E128*P128,2)</f>
        <v>0</v>
      </c>
      <c r="R128" s="239"/>
      <c r="S128" s="239" t="s">
        <v>435</v>
      </c>
      <c r="T128" s="240" t="s">
        <v>389</v>
      </c>
      <c r="U128" s="222">
        <v>0</v>
      </c>
      <c r="V128" s="222">
        <f>ROUND(E128*U128,2)</f>
        <v>0</v>
      </c>
      <c r="W128" s="222"/>
      <c r="X128" s="222" t="s">
        <v>604</v>
      </c>
      <c r="Y128" s="222" t="s">
        <v>391</v>
      </c>
      <c r="Z128" s="212"/>
      <c r="AA128" s="212"/>
      <c r="AB128" s="212"/>
      <c r="AC128" s="212"/>
      <c r="AD128" s="212"/>
      <c r="AE128" s="212"/>
      <c r="AF128" s="212"/>
      <c r="AG128" s="212" t="s">
        <v>2008</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5">
      <c r="A129" s="219"/>
      <c r="B129" s="220"/>
      <c r="C129" s="254" t="s">
        <v>2863</v>
      </c>
      <c r="D129" s="248"/>
      <c r="E129" s="248"/>
      <c r="F129" s="248"/>
      <c r="G129" s="248"/>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395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5">
      <c r="A130" s="234">
        <v>101</v>
      </c>
      <c r="B130" s="235" t="s">
        <v>2550</v>
      </c>
      <c r="C130" s="253" t="s">
        <v>2864</v>
      </c>
      <c r="D130" s="236" t="s">
        <v>585</v>
      </c>
      <c r="E130" s="237">
        <v>1</v>
      </c>
      <c r="F130" s="238"/>
      <c r="G130" s="239">
        <f>ROUND(E130*F130,2)</f>
        <v>0</v>
      </c>
      <c r="H130" s="238"/>
      <c r="I130" s="239">
        <f>ROUND(E130*H130,2)</f>
        <v>0</v>
      </c>
      <c r="J130" s="238"/>
      <c r="K130" s="239">
        <f>ROUND(E130*J130,2)</f>
        <v>0</v>
      </c>
      <c r="L130" s="239">
        <v>21</v>
      </c>
      <c r="M130" s="239">
        <f>G130*(1+L130/100)</f>
        <v>0</v>
      </c>
      <c r="N130" s="237">
        <v>8.0000000000000004E-4</v>
      </c>
      <c r="O130" s="237">
        <f>ROUND(E130*N130,2)</f>
        <v>0</v>
      </c>
      <c r="P130" s="237">
        <v>0</v>
      </c>
      <c r="Q130" s="237">
        <f>ROUND(E130*P130,2)</f>
        <v>0</v>
      </c>
      <c r="R130" s="239"/>
      <c r="S130" s="239" t="s">
        <v>435</v>
      </c>
      <c r="T130" s="240" t="s">
        <v>389</v>
      </c>
      <c r="U130" s="222">
        <v>4.1100000000000003</v>
      </c>
      <c r="V130" s="222">
        <f>ROUND(E130*U130,2)</f>
        <v>4.1100000000000003</v>
      </c>
      <c r="W130" s="222"/>
      <c r="X130" s="222" t="s">
        <v>604</v>
      </c>
      <c r="Y130" s="222" t="s">
        <v>391</v>
      </c>
      <c r="Z130" s="212"/>
      <c r="AA130" s="212"/>
      <c r="AB130" s="212"/>
      <c r="AC130" s="212"/>
      <c r="AD130" s="212"/>
      <c r="AE130" s="212"/>
      <c r="AF130" s="212"/>
      <c r="AG130" s="212" t="s">
        <v>2008</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31.2" outlineLevel="2" x14ac:dyDescent="0.25">
      <c r="A131" s="219"/>
      <c r="B131" s="220"/>
      <c r="C131" s="254" t="s">
        <v>2865</v>
      </c>
      <c r="D131" s="248"/>
      <c r="E131" s="248"/>
      <c r="F131" s="248"/>
      <c r="G131" s="248"/>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395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49" t="str">
        <f>C131</f>
        <v>Nádrž určená k obetonování. Rozměr: 1040x700x1655 mm. Průtok 0,5 l/s. Komínek 245 mm. Celková výška 1900 mm. Poklop plastový kompozitní pochůzný. Vtok a odtok uzpůsobit pro napojení na potrubí KG PVC 110. Způsob osazení provést dle Projekčních a instalačních podkladů výrobce, viz podmínky stavebního osazení.Celkovou výšku s komínkem uzpůsobit terénu.</v>
      </c>
      <c r="BB131" s="212"/>
      <c r="BC131" s="212"/>
      <c r="BD131" s="212"/>
      <c r="BE131" s="212"/>
      <c r="BF131" s="212"/>
      <c r="BG131" s="212"/>
      <c r="BH131" s="212"/>
    </row>
    <row r="132" spans="1:60" ht="20.399999999999999" outlineLevel="1" x14ac:dyDescent="0.25">
      <c r="A132" s="234">
        <v>102</v>
      </c>
      <c r="B132" s="235" t="s">
        <v>2552</v>
      </c>
      <c r="C132" s="253" t="s">
        <v>2866</v>
      </c>
      <c r="D132" s="236" t="s">
        <v>2048</v>
      </c>
      <c r="E132" s="237">
        <v>1</v>
      </c>
      <c r="F132" s="238"/>
      <c r="G132" s="239">
        <f>ROUND(E132*F132,2)</f>
        <v>0</v>
      </c>
      <c r="H132" s="238"/>
      <c r="I132" s="239">
        <f>ROUND(E132*H132,2)</f>
        <v>0</v>
      </c>
      <c r="J132" s="238"/>
      <c r="K132" s="239">
        <f>ROUND(E132*J132,2)</f>
        <v>0</v>
      </c>
      <c r="L132" s="239">
        <v>21</v>
      </c>
      <c r="M132" s="239">
        <f>G132*(1+L132/100)</f>
        <v>0</v>
      </c>
      <c r="N132" s="237">
        <v>1.5</v>
      </c>
      <c r="O132" s="237">
        <f>ROUND(E132*N132,2)</f>
        <v>1.5</v>
      </c>
      <c r="P132" s="237">
        <v>0</v>
      </c>
      <c r="Q132" s="237">
        <f>ROUND(E132*P132,2)</f>
        <v>0</v>
      </c>
      <c r="R132" s="239"/>
      <c r="S132" s="239" t="s">
        <v>435</v>
      </c>
      <c r="T132" s="240" t="s">
        <v>389</v>
      </c>
      <c r="U132" s="222">
        <v>0</v>
      </c>
      <c r="V132" s="222">
        <f>ROUND(E132*U132,2)</f>
        <v>0</v>
      </c>
      <c r="W132" s="222"/>
      <c r="X132" s="222" t="s">
        <v>604</v>
      </c>
      <c r="Y132" s="222" t="s">
        <v>391</v>
      </c>
      <c r="Z132" s="212"/>
      <c r="AA132" s="212"/>
      <c r="AB132" s="212"/>
      <c r="AC132" s="212"/>
      <c r="AD132" s="212"/>
      <c r="AE132" s="212"/>
      <c r="AF132" s="212"/>
      <c r="AG132" s="212" t="s">
        <v>2008</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31.2" outlineLevel="2" x14ac:dyDescent="0.25">
      <c r="A133" s="219"/>
      <c r="B133" s="220"/>
      <c r="C133" s="254" t="s">
        <v>2867</v>
      </c>
      <c r="D133" s="248"/>
      <c r="E133" s="248"/>
      <c r="F133" s="248"/>
      <c r="G133" s="248"/>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395</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49" t="str">
        <f>C133</f>
        <v>Vnitřní průměr 2420 mm, vnitřní výška 2010 mm. Průměr vstupního komínku 980 mm. Nádrž - pod hladinu spodní vody. Součástí nádrže je: nátokové hrdlo a 2x hrdlo bezpečnostního přepadu (DN 150), spádový filtr mechanických nečistot se samočistící schopností. Nutno upřesnit vývod dešťové vody pro zavlažování (výtlak ponorného čerpadla).</v>
      </c>
      <c r="BB133" s="212"/>
      <c r="BC133" s="212"/>
      <c r="BD133" s="212"/>
      <c r="BE133" s="212"/>
      <c r="BF133" s="212"/>
      <c r="BG133" s="212"/>
      <c r="BH133" s="212"/>
    </row>
    <row r="134" spans="1:60" outlineLevel="1" x14ac:dyDescent="0.25">
      <c r="A134" s="234">
        <v>103</v>
      </c>
      <c r="B134" s="235" t="s">
        <v>2585</v>
      </c>
      <c r="C134" s="253" t="s">
        <v>2868</v>
      </c>
      <c r="D134" s="236" t="s">
        <v>2048</v>
      </c>
      <c r="E134" s="237">
        <v>3</v>
      </c>
      <c r="F134" s="238"/>
      <c r="G134" s="239">
        <f>ROUND(E134*F134,2)</f>
        <v>0</v>
      </c>
      <c r="H134" s="238"/>
      <c r="I134" s="239">
        <f>ROUND(E134*H134,2)</f>
        <v>0</v>
      </c>
      <c r="J134" s="238"/>
      <c r="K134" s="239">
        <f>ROUND(E134*J134,2)</f>
        <v>0</v>
      </c>
      <c r="L134" s="239">
        <v>21</v>
      </c>
      <c r="M134" s="239">
        <f>G134*(1+L134/100)</f>
        <v>0</v>
      </c>
      <c r="N134" s="237">
        <v>3.2000000000000001E-2</v>
      </c>
      <c r="O134" s="237">
        <f>ROUND(E134*N134,2)</f>
        <v>0.1</v>
      </c>
      <c r="P134" s="237">
        <v>0</v>
      </c>
      <c r="Q134" s="237">
        <f>ROUND(E134*P134,2)</f>
        <v>0</v>
      </c>
      <c r="R134" s="239"/>
      <c r="S134" s="239" t="s">
        <v>435</v>
      </c>
      <c r="T134" s="240" t="s">
        <v>389</v>
      </c>
      <c r="U134" s="222">
        <v>0</v>
      </c>
      <c r="V134" s="222">
        <f>ROUND(E134*U134,2)</f>
        <v>0</v>
      </c>
      <c r="W134" s="222"/>
      <c r="X134" s="222" t="s">
        <v>604</v>
      </c>
      <c r="Y134" s="222" t="s">
        <v>391</v>
      </c>
      <c r="Z134" s="212"/>
      <c r="AA134" s="212"/>
      <c r="AB134" s="212"/>
      <c r="AC134" s="212"/>
      <c r="AD134" s="212"/>
      <c r="AE134" s="212"/>
      <c r="AF134" s="212"/>
      <c r="AG134" s="212" t="s">
        <v>2008</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54" t="s">
        <v>2863</v>
      </c>
      <c r="D135" s="248"/>
      <c r="E135" s="248"/>
      <c r="F135" s="248"/>
      <c r="G135" s="248"/>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395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55" t="s">
        <v>2869</v>
      </c>
      <c r="D136" s="250"/>
      <c r="E136" s="250"/>
      <c r="F136" s="250"/>
      <c r="G136" s="250"/>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395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55" t="s">
        <v>2870</v>
      </c>
      <c r="D137" s="250"/>
      <c r="E137" s="250"/>
      <c r="F137" s="250"/>
      <c r="G137" s="250"/>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395</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5">
      <c r="A138" s="219"/>
      <c r="B138" s="220"/>
      <c r="C138" s="255" t="s">
        <v>2871</v>
      </c>
      <c r="D138" s="250"/>
      <c r="E138" s="250"/>
      <c r="F138" s="250"/>
      <c r="G138" s="250"/>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395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5">
      <c r="A139" s="234">
        <v>104</v>
      </c>
      <c r="B139" s="235" t="s">
        <v>2587</v>
      </c>
      <c r="C139" s="253" t="s">
        <v>2872</v>
      </c>
      <c r="D139" s="236" t="s">
        <v>2048</v>
      </c>
      <c r="E139" s="237">
        <v>1</v>
      </c>
      <c r="F139" s="238"/>
      <c r="G139" s="239">
        <f>ROUND(E139*F139,2)</f>
        <v>0</v>
      </c>
      <c r="H139" s="238"/>
      <c r="I139" s="239">
        <f>ROUND(E139*H139,2)</f>
        <v>0</v>
      </c>
      <c r="J139" s="238"/>
      <c r="K139" s="239">
        <f>ROUND(E139*J139,2)</f>
        <v>0</v>
      </c>
      <c r="L139" s="239">
        <v>21</v>
      </c>
      <c r="M139" s="239">
        <f>G139*(1+L139/100)</f>
        <v>0</v>
      </c>
      <c r="N139" s="237">
        <v>5.0000000000000001E-3</v>
      </c>
      <c r="O139" s="237">
        <f>ROUND(E139*N139,2)</f>
        <v>0.01</v>
      </c>
      <c r="P139" s="237">
        <v>0</v>
      </c>
      <c r="Q139" s="237">
        <f>ROUND(E139*P139,2)</f>
        <v>0</v>
      </c>
      <c r="R139" s="239"/>
      <c r="S139" s="239" t="s">
        <v>435</v>
      </c>
      <c r="T139" s="240" t="s">
        <v>389</v>
      </c>
      <c r="U139" s="222">
        <v>0</v>
      </c>
      <c r="V139" s="222">
        <f>ROUND(E139*U139,2)</f>
        <v>0</v>
      </c>
      <c r="W139" s="222"/>
      <c r="X139" s="222" t="s">
        <v>604</v>
      </c>
      <c r="Y139" s="222" t="s">
        <v>391</v>
      </c>
      <c r="Z139" s="212"/>
      <c r="AA139" s="212"/>
      <c r="AB139" s="212"/>
      <c r="AC139" s="212"/>
      <c r="AD139" s="212"/>
      <c r="AE139" s="212"/>
      <c r="AF139" s="212"/>
      <c r="AG139" s="212" t="s">
        <v>2008</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5">
      <c r="A140" s="219"/>
      <c r="B140" s="220"/>
      <c r="C140" s="254" t="s">
        <v>2863</v>
      </c>
      <c r="D140" s="248"/>
      <c r="E140" s="248"/>
      <c r="F140" s="248"/>
      <c r="G140" s="248"/>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395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5">
      <c r="A141" s="241">
        <v>105</v>
      </c>
      <c r="B141" s="242" t="s">
        <v>2810</v>
      </c>
      <c r="C141" s="252" t="s">
        <v>2873</v>
      </c>
      <c r="D141" s="243" t="s">
        <v>585</v>
      </c>
      <c r="E141" s="244">
        <v>5</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435</v>
      </c>
      <c r="T141" s="247" t="s">
        <v>389</v>
      </c>
      <c r="U141" s="222">
        <v>1.36</v>
      </c>
      <c r="V141" s="222">
        <f>ROUND(E141*U141,2)</f>
        <v>6.8</v>
      </c>
      <c r="W141" s="222"/>
      <c r="X141" s="222" t="s">
        <v>2389</v>
      </c>
      <c r="Y141" s="222" t="s">
        <v>391</v>
      </c>
      <c r="Z141" s="212"/>
      <c r="AA141" s="212"/>
      <c r="AB141" s="212"/>
      <c r="AC141" s="212"/>
      <c r="AD141" s="212"/>
      <c r="AE141" s="212"/>
      <c r="AF141" s="212"/>
      <c r="AG141" s="212" t="s">
        <v>2589</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x14ac:dyDescent="0.25">
      <c r="A142" s="227" t="s">
        <v>383</v>
      </c>
      <c r="B142" s="228" t="s">
        <v>304</v>
      </c>
      <c r="C142" s="251" t="s">
        <v>305</v>
      </c>
      <c r="D142" s="229"/>
      <c r="E142" s="230"/>
      <c r="F142" s="231"/>
      <c r="G142" s="231">
        <f>SUMIF(AG143:AG194,"&lt;&gt;NOR",G143:G194)</f>
        <v>0</v>
      </c>
      <c r="H142" s="231"/>
      <c r="I142" s="231">
        <f>SUM(I143:I194)</f>
        <v>0</v>
      </c>
      <c r="J142" s="231"/>
      <c r="K142" s="231">
        <f>SUM(K143:K194)</f>
        <v>0</v>
      </c>
      <c r="L142" s="231"/>
      <c r="M142" s="231">
        <f>SUM(M143:M194)</f>
        <v>0</v>
      </c>
      <c r="N142" s="230"/>
      <c r="O142" s="230">
        <f>SUM(O143:O194)</f>
        <v>0.15000000000000002</v>
      </c>
      <c r="P142" s="230"/>
      <c r="Q142" s="230">
        <f>SUM(Q143:Q194)</f>
        <v>0</v>
      </c>
      <c r="R142" s="231"/>
      <c r="S142" s="231"/>
      <c r="T142" s="232"/>
      <c r="U142" s="226"/>
      <c r="V142" s="226">
        <f>SUM(V143:V194)</f>
        <v>121.30999999999997</v>
      </c>
      <c r="W142" s="226"/>
      <c r="X142" s="226"/>
      <c r="Y142" s="226"/>
      <c r="AG142" t="s">
        <v>384</v>
      </c>
    </row>
    <row r="143" spans="1:60" outlineLevel="1" x14ac:dyDescent="0.25">
      <c r="A143" s="241">
        <v>106</v>
      </c>
      <c r="B143" s="242" t="s">
        <v>2874</v>
      </c>
      <c r="C143" s="252" t="s">
        <v>2875</v>
      </c>
      <c r="D143" s="243" t="s">
        <v>585</v>
      </c>
      <c r="E143" s="244">
        <v>1</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t="s">
        <v>2876</v>
      </c>
      <c r="S143" s="246" t="s">
        <v>388</v>
      </c>
      <c r="T143" s="247" t="s">
        <v>2877</v>
      </c>
      <c r="U143" s="222">
        <v>0.28999999999999998</v>
      </c>
      <c r="V143" s="222">
        <f>ROUND(E143*U143,2)</f>
        <v>0.28999999999999998</v>
      </c>
      <c r="W143" s="222"/>
      <c r="X143" s="222" t="s">
        <v>449</v>
      </c>
      <c r="Y143" s="222" t="s">
        <v>391</v>
      </c>
      <c r="Z143" s="212"/>
      <c r="AA143" s="212"/>
      <c r="AB143" s="212"/>
      <c r="AC143" s="212"/>
      <c r="AD143" s="212"/>
      <c r="AE143" s="212"/>
      <c r="AF143" s="212"/>
      <c r="AG143" s="212" t="s">
        <v>450</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5">
      <c r="A144" s="241">
        <v>107</v>
      </c>
      <c r="B144" s="242" t="s">
        <v>2878</v>
      </c>
      <c r="C144" s="252" t="s">
        <v>2879</v>
      </c>
      <c r="D144" s="243" t="s">
        <v>517</v>
      </c>
      <c r="E144" s="244">
        <v>11</v>
      </c>
      <c r="F144" s="245"/>
      <c r="G144" s="246">
        <f>ROUND(E144*F144,2)</f>
        <v>0</v>
      </c>
      <c r="H144" s="245"/>
      <c r="I144" s="246">
        <f>ROUND(E144*H144,2)</f>
        <v>0</v>
      </c>
      <c r="J144" s="245"/>
      <c r="K144" s="246">
        <f>ROUND(E144*J144,2)</f>
        <v>0</v>
      </c>
      <c r="L144" s="246">
        <v>21</v>
      </c>
      <c r="M144" s="246">
        <f>G144*(1+L144/100)</f>
        <v>0</v>
      </c>
      <c r="N144" s="244">
        <v>4.0000000000000002E-4</v>
      </c>
      <c r="O144" s="244">
        <f>ROUND(E144*N144,2)</f>
        <v>0</v>
      </c>
      <c r="P144" s="244">
        <v>0</v>
      </c>
      <c r="Q144" s="244">
        <f>ROUND(E144*P144,2)</f>
        <v>0</v>
      </c>
      <c r="R144" s="246"/>
      <c r="S144" s="246" t="s">
        <v>435</v>
      </c>
      <c r="T144" s="247" t="s">
        <v>389</v>
      </c>
      <c r="U144" s="222">
        <v>0.25800000000000001</v>
      </c>
      <c r="V144" s="222">
        <f>ROUND(E144*U144,2)</f>
        <v>2.84</v>
      </c>
      <c r="W144" s="222"/>
      <c r="X144" s="222" t="s">
        <v>449</v>
      </c>
      <c r="Y144" s="222" t="s">
        <v>391</v>
      </c>
      <c r="Z144" s="212"/>
      <c r="AA144" s="212"/>
      <c r="AB144" s="212"/>
      <c r="AC144" s="212"/>
      <c r="AD144" s="212"/>
      <c r="AE144" s="212"/>
      <c r="AF144" s="212"/>
      <c r="AG144" s="212" t="s">
        <v>2597</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5">
      <c r="A145" s="241">
        <v>108</v>
      </c>
      <c r="B145" s="242" t="s">
        <v>2880</v>
      </c>
      <c r="C145" s="252" t="s">
        <v>2881</v>
      </c>
      <c r="D145" s="243" t="s">
        <v>517</v>
      </c>
      <c r="E145" s="244">
        <v>86</v>
      </c>
      <c r="F145" s="245"/>
      <c r="G145" s="246">
        <f>ROUND(E145*F145,2)</f>
        <v>0</v>
      </c>
      <c r="H145" s="245"/>
      <c r="I145" s="246">
        <f>ROUND(E145*H145,2)</f>
        <v>0</v>
      </c>
      <c r="J145" s="245"/>
      <c r="K145" s="246">
        <f>ROUND(E145*J145,2)</f>
        <v>0</v>
      </c>
      <c r="L145" s="246">
        <v>21</v>
      </c>
      <c r="M145" s="246">
        <f>G145*(1+L145/100)</f>
        <v>0</v>
      </c>
      <c r="N145" s="244">
        <v>4.2000000000000002E-4</v>
      </c>
      <c r="O145" s="244">
        <f>ROUND(E145*N145,2)</f>
        <v>0.04</v>
      </c>
      <c r="P145" s="244">
        <v>0</v>
      </c>
      <c r="Q145" s="244">
        <f>ROUND(E145*P145,2)</f>
        <v>0</v>
      </c>
      <c r="R145" s="246"/>
      <c r="S145" s="246" t="s">
        <v>435</v>
      </c>
      <c r="T145" s="247" t="s">
        <v>389</v>
      </c>
      <c r="U145" s="222">
        <v>0.25800000000000001</v>
      </c>
      <c r="V145" s="222">
        <f>ROUND(E145*U145,2)</f>
        <v>22.19</v>
      </c>
      <c r="W145" s="222"/>
      <c r="X145" s="222" t="s">
        <v>449</v>
      </c>
      <c r="Y145" s="222" t="s">
        <v>391</v>
      </c>
      <c r="Z145" s="212"/>
      <c r="AA145" s="212"/>
      <c r="AB145" s="212"/>
      <c r="AC145" s="212"/>
      <c r="AD145" s="212"/>
      <c r="AE145" s="212"/>
      <c r="AF145" s="212"/>
      <c r="AG145" s="212" t="s">
        <v>2597</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5">
      <c r="A146" s="241">
        <v>109</v>
      </c>
      <c r="B146" s="242" t="s">
        <v>2882</v>
      </c>
      <c r="C146" s="252" t="s">
        <v>2883</v>
      </c>
      <c r="D146" s="243" t="s">
        <v>517</v>
      </c>
      <c r="E146" s="244">
        <v>50</v>
      </c>
      <c r="F146" s="245"/>
      <c r="G146" s="246">
        <f>ROUND(E146*F146,2)</f>
        <v>0</v>
      </c>
      <c r="H146" s="245"/>
      <c r="I146" s="246">
        <f>ROUND(E146*H146,2)</f>
        <v>0</v>
      </c>
      <c r="J146" s="245"/>
      <c r="K146" s="246">
        <f>ROUND(E146*J146,2)</f>
        <v>0</v>
      </c>
      <c r="L146" s="246">
        <v>21</v>
      </c>
      <c r="M146" s="246">
        <f>G146*(1+L146/100)</f>
        <v>0</v>
      </c>
      <c r="N146" s="244">
        <v>5.4000000000000001E-4</v>
      </c>
      <c r="O146" s="244">
        <f>ROUND(E146*N146,2)</f>
        <v>0.03</v>
      </c>
      <c r="P146" s="244">
        <v>0</v>
      </c>
      <c r="Q146" s="244">
        <f>ROUND(E146*P146,2)</f>
        <v>0</v>
      </c>
      <c r="R146" s="246"/>
      <c r="S146" s="246" t="s">
        <v>435</v>
      </c>
      <c r="T146" s="247" t="s">
        <v>389</v>
      </c>
      <c r="U146" s="222">
        <v>0.27889999999999998</v>
      </c>
      <c r="V146" s="222">
        <f>ROUND(E146*U146,2)</f>
        <v>13.95</v>
      </c>
      <c r="W146" s="222"/>
      <c r="X146" s="222" t="s">
        <v>449</v>
      </c>
      <c r="Y146" s="222" t="s">
        <v>391</v>
      </c>
      <c r="Z146" s="212"/>
      <c r="AA146" s="212"/>
      <c r="AB146" s="212"/>
      <c r="AC146" s="212"/>
      <c r="AD146" s="212"/>
      <c r="AE146" s="212"/>
      <c r="AF146" s="212"/>
      <c r="AG146" s="212" t="s">
        <v>2597</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41">
        <v>110</v>
      </c>
      <c r="B147" s="242" t="s">
        <v>2884</v>
      </c>
      <c r="C147" s="252" t="s">
        <v>2885</v>
      </c>
      <c r="D147" s="243" t="s">
        <v>517</v>
      </c>
      <c r="E147" s="244">
        <v>40</v>
      </c>
      <c r="F147" s="245"/>
      <c r="G147" s="246">
        <f>ROUND(E147*F147,2)</f>
        <v>0</v>
      </c>
      <c r="H147" s="245"/>
      <c r="I147" s="246">
        <f>ROUND(E147*H147,2)</f>
        <v>0</v>
      </c>
      <c r="J147" s="245"/>
      <c r="K147" s="246">
        <f>ROUND(E147*J147,2)</f>
        <v>0</v>
      </c>
      <c r="L147" s="246">
        <v>21</v>
      </c>
      <c r="M147" s="246">
        <f>G147*(1+L147/100)</f>
        <v>0</v>
      </c>
      <c r="N147" s="244">
        <v>7.1000000000000002E-4</v>
      </c>
      <c r="O147" s="244">
        <f>ROUND(E147*N147,2)</f>
        <v>0.03</v>
      </c>
      <c r="P147" s="244">
        <v>0</v>
      </c>
      <c r="Q147" s="244">
        <f>ROUND(E147*P147,2)</f>
        <v>0</v>
      </c>
      <c r="R147" s="246"/>
      <c r="S147" s="246" t="s">
        <v>435</v>
      </c>
      <c r="T147" s="247" t="s">
        <v>389</v>
      </c>
      <c r="U147" s="222">
        <v>0.33279999999999998</v>
      </c>
      <c r="V147" s="222">
        <f>ROUND(E147*U147,2)</f>
        <v>13.31</v>
      </c>
      <c r="W147" s="222"/>
      <c r="X147" s="222" t="s">
        <v>449</v>
      </c>
      <c r="Y147" s="222" t="s">
        <v>391</v>
      </c>
      <c r="Z147" s="212"/>
      <c r="AA147" s="212"/>
      <c r="AB147" s="212"/>
      <c r="AC147" s="212"/>
      <c r="AD147" s="212"/>
      <c r="AE147" s="212"/>
      <c r="AF147" s="212"/>
      <c r="AG147" s="212" t="s">
        <v>2597</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0.399999999999999" outlineLevel="1" x14ac:dyDescent="0.25">
      <c r="A148" s="241">
        <v>111</v>
      </c>
      <c r="B148" s="242" t="s">
        <v>2886</v>
      </c>
      <c r="C148" s="252" t="s">
        <v>2887</v>
      </c>
      <c r="D148" s="243" t="s">
        <v>517</v>
      </c>
      <c r="E148" s="244">
        <v>147</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435</v>
      </c>
      <c r="T148" s="247" t="s">
        <v>389</v>
      </c>
      <c r="U148" s="222">
        <v>0.105</v>
      </c>
      <c r="V148" s="222">
        <f>ROUND(E148*U148,2)</f>
        <v>15.44</v>
      </c>
      <c r="W148" s="222"/>
      <c r="X148" s="222" t="s">
        <v>449</v>
      </c>
      <c r="Y148" s="222" t="s">
        <v>391</v>
      </c>
      <c r="Z148" s="212"/>
      <c r="AA148" s="212"/>
      <c r="AB148" s="212"/>
      <c r="AC148" s="212"/>
      <c r="AD148" s="212"/>
      <c r="AE148" s="212"/>
      <c r="AF148" s="212"/>
      <c r="AG148" s="212" t="s">
        <v>2597</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ht="20.399999999999999" outlineLevel="1" x14ac:dyDescent="0.25">
      <c r="A149" s="241">
        <v>112</v>
      </c>
      <c r="B149" s="242" t="s">
        <v>2888</v>
      </c>
      <c r="C149" s="252" t="s">
        <v>2889</v>
      </c>
      <c r="D149" s="243" t="s">
        <v>517</v>
      </c>
      <c r="E149" s="244">
        <v>40</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435</v>
      </c>
      <c r="T149" s="247" t="s">
        <v>389</v>
      </c>
      <c r="U149" s="222">
        <v>0.13500000000000001</v>
      </c>
      <c r="V149" s="222">
        <f>ROUND(E149*U149,2)</f>
        <v>5.4</v>
      </c>
      <c r="W149" s="222"/>
      <c r="X149" s="222" t="s">
        <v>449</v>
      </c>
      <c r="Y149" s="222" t="s">
        <v>391</v>
      </c>
      <c r="Z149" s="212"/>
      <c r="AA149" s="212"/>
      <c r="AB149" s="212"/>
      <c r="AC149" s="212"/>
      <c r="AD149" s="212"/>
      <c r="AE149" s="212"/>
      <c r="AF149" s="212"/>
      <c r="AG149" s="212" t="s">
        <v>2597</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5">
      <c r="A150" s="241">
        <v>113</v>
      </c>
      <c r="B150" s="242" t="s">
        <v>2890</v>
      </c>
      <c r="C150" s="252" t="s">
        <v>2891</v>
      </c>
      <c r="D150" s="243" t="s">
        <v>585</v>
      </c>
      <c r="E150" s="244">
        <v>100</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435</v>
      </c>
      <c r="T150" s="247" t="s">
        <v>389</v>
      </c>
      <c r="U150" s="222">
        <v>0.11600000000000001</v>
      </c>
      <c r="V150" s="222">
        <f>ROUND(E150*U150,2)</f>
        <v>11.6</v>
      </c>
      <c r="W150" s="222"/>
      <c r="X150" s="222" t="s">
        <v>449</v>
      </c>
      <c r="Y150" s="222" t="s">
        <v>391</v>
      </c>
      <c r="Z150" s="212"/>
      <c r="AA150" s="212"/>
      <c r="AB150" s="212"/>
      <c r="AC150" s="212"/>
      <c r="AD150" s="212"/>
      <c r="AE150" s="212"/>
      <c r="AF150" s="212"/>
      <c r="AG150" s="212" t="s">
        <v>2597</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5">
      <c r="A151" s="241">
        <v>114</v>
      </c>
      <c r="B151" s="242" t="s">
        <v>2892</v>
      </c>
      <c r="C151" s="252" t="s">
        <v>2893</v>
      </c>
      <c r="D151" s="243" t="s">
        <v>585</v>
      </c>
      <c r="E151" s="244">
        <v>30</v>
      </c>
      <c r="F151" s="245"/>
      <c r="G151" s="246">
        <f>ROUND(E151*F151,2)</f>
        <v>0</v>
      </c>
      <c r="H151" s="245"/>
      <c r="I151" s="246">
        <f>ROUND(E151*H151,2)</f>
        <v>0</v>
      </c>
      <c r="J151" s="245"/>
      <c r="K151" s="246">
        <f>ROUND(E151*J151,2)</f>
        <v>0</v>
      </c>
      <c r="L151" s="246">
        <v>21</v>
      </c>
      <c r="M151" s="246">
        <f>G151*(1+L151/100)</f>
        <v>0</v>
      </c>
      <c r="N151" s="244">
        <v>0</v>
      </c>
      <c r="O151" s="244">
        <f>ROUND(E151*N151,2)</f>
        <v>0</v>
      </c>
      <c r="P151" s="244">
        <v>0</v>
      </c>
      <c r="Q151" s="244">
        <f>ROUND(E151*P151,2)</f>
        <v>0</v>
      </c>
      <c r="R151" s="246"/>
      <c r="S151" s="246" t="s">
        <v>435</v>
      </c>
      <c r="T151" s="247" t="s">
        <v>389</v>
      </c>
      <c r="U151" s="222">
        <v>0.14000000000000001</v>
      </c>
      <c r="V151" s="222">
        <f>ROUND(E151*U151,2)</f>
        <v>4.2</v>
      </c>
      <c r="W151" s="222"/>
      <c r="X151" s="222" t="s">
        <v>449</v>
      </c>
      <c r="Y151" s="222" t="s">
        <v>391</v>
      </c>
      <c r="Z151" s="212"/>
      <c r="AA151" s="212"/>
      <c r="AB151" s="212"/>
      <c r="AC151" s="212"/>
      <c r="AD151" s="212"/>
      <c r="AE151" s="212"/>
      <c r="AF151" s="212"/>
      <c r="AG151" s="212" t="s">
        <v>2597</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5">
      <c r="A152" s="241">
        <v>115</v>
      </c>
      <c r="B152" s="242" t="s">
        <v>2894</v>
      </c>
      <c r="C152" s="252" t="s">
        <v>2895</v>
      </c>
      <c r="D152" s="243" t="s">
        <v>434</v>
      </c>
      <c r="E152" s="244">
        <v>30</v>
      </c>
      <c r="F152" s="245"/>
      <c r="G152" s="246">
        <f>ROUND(E152*F152,2)</f>
        <v>0</v>
      </c>
      <c r="H152" s="245"/>
      <c r="I152" s="246">
        <f>ROUND(E152*H152,2)</f>
        <v>0</v>
      </c>
      <c r="J152" s="245"/>
      <c r="K152" s="246">
        <f>ROUND(E152*J152,2)</f>
        <v>0</v>
      </c>
      <c r="L152" s="246">
        <v>21</v>
      </c>
      <c r="M152" s="246">
        <f>G152*(1+L152/100)</f>
        <v>0</v>
      </c>
      <c r="N152" s="244">
        <v>8.0000000000000004E-4</v>
      </c>
      <c r="O152" s="244">
        <f>ROUND(E152*N152,2)</f>
        <v>0.02</v>
      </c>
      <c r="P152" s="244">
        <v>0</v>
      </c>
      <c r="Q152" s="244">
        <f>ROUND(E152*P152,2)</f>
        <v>0</v>
      </c>
      <c r="R152" s="246"/>
      <c r="S152" s="246" t="s">
        <v>435</v>
      </c>
      <c r="T152" s="247" t="s">
        <v>389</v>
      </c>
      <c r="U152" s="222">
        <v>0.105</v>
      </c>
      <c r="V152" s="222">
        <f>ROUND(E152*U152,2)</f>
        <v>3.15</v>
      </c>
      <c r="W152" s="222"/>
      <c r="X152" s="222" t="s">
        <v>449</v>
      </c>
      <c r="Y152" s="222" t="s">
        <v>391</v>
      </c>
      <c r="Z152" s="212"/>
      <c r="AA152" s="212"/>
      <c r="AB152" s="212"/>
      <c r="AC152" s="212"/>
      <c r="AD152" s="212"/>
      <c r="AE152" s="212"/>
      <c r="AF152" s="212"/>
      <c r="AG152" s="212" t="s">
        <v>2597</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5">
      <c r="A153" s="241">
        <v>116</v>
      </c>
      <c r="B153" s="242" t="s">
        <v>2896</v>
      </c>
      <c r="C153" s="252" t="s">
        <v>2897</v>
      </c>
      <c r="D153" s="243" t="s">
        <v>585</v>
      </c>
      <c r="E153" s="244">
        <v>10</v>
      </c>
      <c r="F153" s="245"/>
      <c r="G153" s="246">
        <f>ROUND(E153*F153,2)</f>
        <v>0</v>
      </c>
      <c r="H153" s="245"/>
      <c r="I153" s="246">
        <f>ROUND(E153*H153,2)</f>
        <v>0</v>
      </c>
      <c r="J153" s="245"/>
      <c r="K153" s="246">
        <f>ROUND(E153*J153,2)</f>
        <v>0</v>
      </c>
      <c r="L153" s="246">
        <v>21</v>
      </c>
      <c r="M153" s="246">
        <f>G153*(1+L153/100)</f>
        <v>0</v>
      </c>
      <c r="N153" s="244">
        <v>1.2999999999999999E-4</v>
      </c>
      <c r="O153" s="244">
        <f>ROUND(E153*N153,2)</f>
        <v>0</v>
      </c>
      <c r="P153" s="244">
        <v>0</v>
      </c>
      <c r="Q153" s="244">
        <f>ROUND(E153*P153,2)</f>
        <v>0</v>
      </c>
      <c r="R153" s="246"/>
      <c r="S153" s="246" t="s">
        <v>435</v>
      </c>
      <c r="T153" s="247" t="s">
        <v>389</v>
      </c>
      <c r="U153" s="222">
        <v>8.3000000000000004E-2</v>
      </c>
      <c r="V153" s="222">
        <f>ROUND(E153*U153,2)</f>
        <v>0.83</v>
      </c>
      <c r="W153" s="222"/>
      <c r="X153" s="222" t="s">
        <v>449</v>
      </c>
      <c r="Y153" s="222" t="s">
        <v>391</v>
      </c>
      <c r="Z153" s="212"/>
      <c r="AA153" s="212"/>
      <c r="AB153" s="212"/>
      <c r="AC153" s="212"/>
      <c r="AD153" s="212"/>
      <c r="AE153" s="212"/>
      <c r="AF153" s="212"/>
      <c r="AG153" s="212" t="s">
        <v>2597</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5">
      <c r="A154" s="241">
        <v>117</v>
      </c>
      <c r="B154" s="242" t="s">
        <v>2898</v>
      </c>
      <c r="C154" s="252" t="s">
        <v>2899</v>
      </c>
      <c r="D154" s="243" t="s">
        <v>585</v>
      </c>
      <c r="E154" s="244">
        <v>1</v>
      </c>
      <c r="F154" s="245"/>
      <c r="G154" s="246">
        <f>ROUND(E154*F154,2)</f>
        <v>0</v>
      </c>
      <c r="H154" s="245"/>
      <c r="I154" s="246">
        <f>ROUND(E154*H154,2)</f>
        <v>0</v>
      </c>
      <c r="J154" s="245"/>
      <c r="K154" s="246">
        <f>ROUND(E154*J154,2)</f>
        <v>0</v>
      </c>
      <c r="L154" s="246">
        <v>21</v>
      </c>
      <c r="M154" s="246">
        <f>G154*(1+L154/100)</f>
        <v>0</v>
      </c>
      <c r="N154" s="244">
        <v>2.1000000000000001E-4</v>
      </c>
      <c r="O154" s="244">
        <f>ROUND(E154*N154,2)</f>
        <v>0</v>
      </c>
      <c r="P154" s="244">
        <v>0</v>
      </c>
      <c r="Q154" s="244">
        <f>ROUND(E154*P154,2)</f>
        <v>0</v>
      </c>
      <c r="R154" s="246"/>
      <c r="S154" s="246" t="s">
        <v>435</v>
      </c>
      <c r="T154" s="247" t="s">
        <v>389</v>
      </c>
      <c r="U154" s="222">
        <v>0.114</v>
      </c>
      <c r="V154" s="222">
        <f>ROUND(E154*U154,2)</f>
        <v>0.11</v>
      </c>
      <c r="W154" s="222"/>
      <c r="X154" s="222" t="s">
        <v>449</v>
      </c>
      <c r="Y154" s="222" t="s">
        <v>391</v>
      </c>
      <c r="Z154" s="212"/>
      <c r="AA154" s="212"/>
      <c r="AB154" s="212"/>
      <c r="AC154" s="212"/>
      <c r="AD154" s="212"/>
      <c r="AE154" s="212"/>
      <c r="AF154" s="212"/>
      <c r="AG154" s="212" t="s">
        <v>2597</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41">
        <v>118</v>
      </c>
      <c r="B155" s="242" t="s">
        <v>2900</v>
      </c>
      <c r="C155" s="252" t="s">
        <v>2901</v>
      </c>
      <c r="D155" s="243" t="s">
        <v>585</v>
      </c>
      <c r="E155" s="244">
        <v>3</v>
      </c>
      <c r="F155" s="245"/>
      <c r="G155" s="246">
        <f>ROUND(E155*F155,2)</f>
        <v>0</v>
      </c>
      <c r="H155" s="245"/>
      <c r="I155" s="246">
        <f>ROUND(E155*H155,2)</f>
        <v>0</v>
      </c>
      <c r="J155" s="245"/>
      <c r="K155" s="246">
        <f>ROUND(E155*J155,2)</f>
        <v>0</v>
      </c>
      <c r="L155" s="246">
        <v>21</v>
      </c>
      <c r="M155" s="246">
        <f>G155*(1+L155/100)</f>
        <v>0</v>
      </c>
      <c r="N155" s="244">
        <v>4.0000000000000003E-5</v>
      </c>
      <c r="O155" s="244">
        <f>ROUND(E155*N155,2)</f>
        <v>0</v>
      </c>
      <c r="P155" s="244">
        <v>0</v>
      </c>
      <c r="Q155" s="244">
        <f>ROUND(E155*P155,2)</f>
        <v>0</v>
      </c>
      <c r="R155" s="246"/>
      <c r="S155" s="246" t="s">
        <v>435</v>
      </c>
      <c r="T155" s="247" t="s">
        <v>389</v>
      </c>
      <c r="U155" s="222">
        <v>0.14499999999999999</v>
      </c>
      <c r="V155" s="222">
        <f>ROUND(E155*U155,2)</f>
        <v>0.44</v>
      </c>
      <c r="W155" s="222"/>
      <c r="X155" s="222" t="s">
        <v>449</v>
      </c>
      <c r="Y155" s="222" t="s">
        <v>391</v>
      </c>
      <c r="Z155" s="212"/>
      <c r="AA155" s="212"/>
      <c r="AB155" s="212"/>
      <c r="AC155" s="212"/>
      <c r="AD155" s="212"/>
      <c r="AE155" s="212"/>
      <c r="AF155" s="212"/>
      <c r="AG155" s="212" t="s">
        <v>2597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5">
      <c r="A156" s="241">
        <v>119</v>
      </c>
      <c r="B156" s="242" t="s">
        <v>2902</v>
      </c>
      <c r="C156" s="252" t="s">
        <v>2903</v>
      </c>
      <c r="D156" s="243" t="s">
        <v>585</v>
      </c>
      <c r="E156" s="244">
        <v>5</v>
      </c>
      <c r="F156" s="245"/>
      <c r="G156" s="246">
        <f>ROUND(E156*F156,2)</f>
        <v>0</v>
      </c>
      <c r="H156" s="245"/>
      <c r="I156" s="246">
        <f>ROUND(E156*H156,2)</f>
        <v>0</v>
      </c>
      <c r="J156" s="245"/>
      <c r="K156" s="246">
        <f>ROUND(E156*J156,2)</f>
        <v>0</v>
      </c>
      <c r="L156" s="246">
        <v>21</v>
      </c>
      <c r="M156" s="246">
        <f>G156*(1+L156/100)</f>
        <v>0</v>
      </c>
      <c r="N156" s="244">
        <v>1.3999999999999999E-4</v>
      </c>
      <c r="O156" s="244">
        <f>ROUND(E156*N156,2)</f>
        <v>0</v>
      </c>
      <c r="P156" s="244">
        <v>0</v>
      </c>
      <c r="Q156" s="244">
        <f>ROUND(E156*P156,2)</f>
        <v>0</v>
      </c>
      <c r="R156" s="246"/>
      <c r="S156" s="246" t="s">
        <v>435</v>
      </c>
      <c r="T156" s="247" t="s">
        <v>389</v>
      </c>
      <c r="U156" s="222">
        <v>0.16500000000000001</v>
      </c>
      <c r="V156" s="222">
        <f>ROUND(E156*U156,2)</f>
        <v>0.83</v>
      </c>
      <c r="W156" s="222"/>
      <c r="X156" s="222" t="s">
        <v>449</v>
      </c>
      <c r="Y156" s="222" t="s">
        <v>391</v>
      </c>
      <c r="Z156" s="212"/>
      <c r="AA156" s="212"/>
      <c r="AB156" s="212"/>
      <c r="AC156" s="212"/>
      <c r="AD156" s="212"/>
      <c r="AE156" s="212"/>
      <c r="AF156" s="212"/>
      <c r="AG156" s="212" t="s">
        <v>2597</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5">
      <c r="A157" s="241">
        <v>120</v>
      </c>
      <c r="B157" s="242" t="s">
        <v>2904</v>
      </c>
      <c r="C157" s="252" t="s">
        <v>2905</v>
      </c>
      <c r="D157" s="243" t="s">
        <v>585</v>
      </c>
      <c r="E157" s="244">
        <v>4</v>
      </c>
      <c r="F157" s="245"/>
      <c r="G157" s="246">
        <f>ROUND(E157*F157,2)</f>
        <v>0</v>
      </c>
      <c r="H157" s="245"/>
      <c r="I157" s="246">
        <f>ROUND(E157*H157,2)</f>
        <v>0</v>
      </c>
      <c r="J157" s="245"/>
      <c r="K157" s="246">
        <f>ROUND(E157*J157,2)</f>
        <v>0</v>
      </c>
      <c r="L157" s="246">
        <v>21</v>
      </c>
      <c r="M157" s="246">
        <f>G157*(1+L157/100)</f>
        <v>0</v>
      </c>
      <c r="N157" s="244">
        <v>2.0000000000000001E-4</v>
      </c>
      <c r="O157" s="244">
        <f>ROUND(E157*N157,2)</f>
        <v>0</v>
      </c>
      <c r="P157" s="244">
        <v>0</v>
      </c>
      <c r="Q157" s="244">
        <f>ROUND(E157*P157,2)</f>
        <v>0</v>
      </c>
      <c r="R157" s="246"/>
      <c r="S157" s="246" t="s">
        <v>435</v>
      </c>
      <c r="T157" s="247" t="s">
        <v>389</v>
      </c>
      <c r="U157" s="222">
        <v>0.20699999999999999</v>
      </c>
      <c r="V157" s="222">
        <f>ROUND(E157*U157,2)</f>
        <v>0.83</v>
      </c>
      <c r="W157" s="222"/>
      <c r="X157" s="222" t="s">
        <v>449</v>
      </c>
      <c r="Y157" s="222" t="s">
        <v>391</v>
      </c>
      <c r="Z157" s="212"/>
      <c r="AA157" s="212"/>
      <c r="AB157" s="212"/>
      <c r="AC157" s="212"/>
      <c r="AD157" s="212"/>
      <c r="AE157" s="212"/>
      <c r="AF157" s="212"/>
      <c r="AG157" s="212" t="s">
        <v>2597</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5">
      <c r="A158" s="241">
        <v>121</v>
      </c>
      <c r="B158" s="242" t="s">
        <v>2906</v>
      </c>
      <c r="C158" s="252" t="s">
        <v>2907</v>
      </c>
      <c r="D158" s="243" t="s">
        <v>585</v>
      </c>
      <c r="E158" s="244">
        <v>5</v>
      </c>
      <c r="F158" s="245"/>
      <c r="G158" s="246">
        <f>ROUND(E158*F158,2)</f>
        <v>0</v>
      </c>
      <c r="H158" s="245"/>
      <c r="I158" s="246">
        <f>ROUND(E158*H158,2)</f>
        <v>0</v>
      </c>
      <c r="J158" s="245"/>
      <c r="K158" s="246">
        <f>ROUND(E158*J158,2)</f>
        <v>0</v>
      </c>
      <c r="L158" s="246">
        <v>21</v>
      </c>
      <c r="M158" s="246">
        <f>G158*(1+L158/100)</f>
        <v>0</v>
      </c>
      <c r="N158" s="244">
        <v>3.2000000000000003E-4</v>
      </c>
      <c r="O158" s="244">
        <f>ROUND(E158*N158,2)</f>
        <v>0</v>
      </c>
      <c r="P158" s="244">
        <v>0</v>
      </c>
      <c r="Q158" s="244">
        <f>ROUND(E158*P158,2)</f>
        <v>0</v>
      </c>
      <c r="R158" s="246"/>
      <c r="S158" s="246" t="s">
        <v>435</v>
      </c>
      <c r="T158" s="247" t="s">
        <v>389</v>
      </c>
      <c r="U158" s="222">
        <v>0.22700000000000001</v>
      </c>
      <c r="V158" s="222">
        <f>ROUND(E158*U158,2)</f>
        <v>1.1399999999999999</v>
      </c>
      <c r="W158" s="222"/>
      <c r="X158" s="222" t="s">
        <v>449</v>
      </c>
      <c r="Y158" s="222" t="s">
        <v>391</v>
      </c>
      <c r="Z158" s="212"/>
      <c r="AA158" s="212"/>
      <c r="AB158" s="212"/>
      <c r="AC158" s="212"/>
      <c r="AD158" s="212"/>
      <c r="AE158" s="212"/>
      <c r="AF158" s="212"/>
      <c r="AG158" s="212" t="s">
        <v>2597</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5">
      <c r="A159" s="241">
        <v>122</v>
      </c>
      <c r="B159" s="242" t="s">
        <v>2908</v>
      </c>
      <c r="C159" s="252" t="s">
        <v>2909</v>
      </c>
      <c r="D159" s="243" t="s">
        <v>585</v>
      </c>
      <c r="E159" s="244">
        <v>1</v>
      </c>
      <c r="F159" s="245"/>
      <c r="G159" s="246">
        <f>ROUND(E159*F159,2)</f>
        <v>0</v>
      </c>
      <c r="H159" s="245"/>
      <c r="I159" s="246">
        <f>ROUND(E159*H159,2)</f>
        <v>0</v>
      </c>
      <c r="J159" s="245"/>
      <c r="K159" s="246">
        <f>ROUND(E159*J159,2)</f>
        <v>0</v>
      </c>
      <c r="L159" s="246">
        <v>21</v>
      </c>
      <c r="M159" s="246">
        <f>G159*(1+L159/100)</f>
        <v>0</v>
      </c>
      <c r="N159" s="244">
        <v>4.0000000000000002E-4</v>
      </c>
      <c r="O159" s="244">
        <f>ROUND(E159*N159,2)</f>
        <v>0</v>
      </c>
      <c r="P159" s="244">
        <v>0</v>
      </c>
      <c r="Q159" s="244">
        <f>ROUND(E159*P159,2)</f>
        <v>0</v>
      </c>
      <c r="R159" s="246"/>
      <c r="S159" s="246" t="s">
        <v>435</v>
      </c>
      <c r="T159" s="247" t="s">
        <v>389</v>
      </c>
      <c r="U159" s="222">
        <v>0.20699999999999999</v>
      </c>
      <c r="V159" s="222">
        <f>ROUND(E159*U159,2)</f>
        <v>0.21</v>
      </c>
      <c r="W159" s="222"/>
      <c r="X159" s="222" t="s">
        <v>449</v>
      </c>
      <c r="Y159" s="222" t="s">
        <v>391</v>
      </c>
      <c r="Z159" s="212"/>
      <c r="AA159" s="212"/>
      <c r="AB159" s="212"/>
      <c r="AC159" s="212"/>
      <c r="AD159" s="212"/>
      <c r="AE159" s="212"/>
      <c r="AF159" s="212"/>
      <c r="AG159" s="212" t="s">
        <v>2597</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41">
        <v>123</v>
      </c>
      <c r="B160" s="242" t="s">
        <v>2910</v>
      </c>
      <c r="C160" s="252" t="s">
        <v>2911</v>
      </c>
      <c r="D160" s="243" t="s">
        <v>585</v>
      </c>
      <c r="E160" s="244">
        <v>1</v>
      </c>
      <c r="F160" s="245"/>
      <c r="G160" s="246">
        <f>ROUND(E160*F160,2)</f>
        <v>0</v>
      </c>
      <c r="H160" s="245"/>
      <c r="I160" s="246">
        <f>ROUND(E160*H160,2)</f>
        <v>0</v>
      </c>
      <c r="J160" s="245"/>
      <c r="K160" s="246">
        <f>ROUND(E160*J160,2)</f>
        <v>0</v>
      </c>
      <c r="L160" s="246">
        <v>21</v>
      </c>
      <c r="M160" s="246">
        <f>G160*(1+L160/100)</f>
        <v>0</v>
      </c>
      <c r="N160" s="244">
        <v>2.4000000000000001E-4</v>
      </c>
      <c r="O160" s="244">
        <f>ROUND(E160*N160,2)</f>
        <v>0</v>
      </c>
      <c r="P160" s="244">
        <v>0</v>
      </c>
      <c r="Q160" s="244">
        <f>ROUND(E160*P160,2)</f>
        <v>0</v>
      </c>
      <c r="R160" s="246"/>
      <c r="S160" s="246" t="s">
        <v>435</v>
      </c>
      <c r="T160" s="247" t="s">
        <v>389</v>
      </c>
      <c r="U160" s="222">
        <v>0.20699999999999999</v>
      </c>
      <c r="V160" s="222">
        <f>ROUND(E160*U160,2)</f>
        <v>0.21</v>
      </c>
      <c r="W160" s="222"/>
      <c r="X160" s="222" t="s">
        <v>449</v>
      </c>
      <c r="Y160" s="222" t="s">
        <v>391</v>
      </c>
      <c r="Z160" s="212"/>
      <c r="AA160" s="212"/>
      <c r="AB160" s="212"/>
      <c r="AC160" s="212"/>
      <c r="AD160" s="212"/>
      <c r="AE160" s="212"/>
      <c r="AF160" s="212"/>
      <c r="AG160" s="212" t="s">
        <v>2597</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5">
      <c r="A161" s="241">
        <v>124</v>
      </c>
      <c r="B161" s="242" t="s">
        <v>2912</v>
      </c>
      <c r="C161" s="252" t="s">
        <v>2913</v>
      </c>
      <c r="D161" s="243" t="s">
        <v>585</v>
      </c>
      <c r="E161" s="244">
        <v>3</v>
      </c>
      <c r="F161" s="245"/>
      <c r="G161" s="246">
        <f>ROUND(E161*F161,2)</f>
        <v>0</v>
      </c>
      <c r="H161" s="245"/>
      <c r="I161" s="246">
        <f>ROUND(E161*H161,2)</f>
        <v>0</v>
      </c>
      <c r="J161" s="245"/>
      <c r="K161" s="246">
        <f>ROUND(E161*J161,2)</f>
        <v>0</v>
      </c>
      <c r="L161" s="246">
        <v>21</v>
      </c>
      <c r="M161" s="246">
        <f>G161*(1+L161/100)</f>
        <v>0</v>
      </c>
      <c r="N161" s="244">
        <v>3.6999999999999999E-4</v>
      </c>
      <c r="O161" s="244">
        <f>ROUND(E161*N161,2)</f>
        <v>0</v>
      </c>
      <c r="P161" s="244">
        <v>0</v>
      </c>
      <c r="Q161" s="244">
        <f>ROUND(E161*P161,2)</f>
        <v>0</v>
      </c>
      <c r="R161" s="246"/>
      <c r="S161" s="246" t="s">
        <v>435</v>
      </c>
      <c r="T161" s="247" t="s">
        <v>389</v>
      </c>
      <c r="U161" s="222">
        <v>0.23</v>
      </c>
      <c r="V161" s="222">
        <f>ROUND(E161*U161,2)</f>
        <v>0.69</v>
      </c>
      <c r="W161" s="222"/>
      <c r="X161" s="222" t="s">
        <v>449</v>
      </c>
      <c r="Y161" s="222" t="s">
        <v>391</v>
      </c>
      <c r="Z161" s="212"/>
      <c r="AA161" s="212"/>
      <c r="AB161" s="212"/>
      <c r="AC161" s="212"/>
      <c r="AD161" s="212"/>
      <c r="AE161" s="212"/>
      <c r="AF161" s="212"/>
      <c r="AG161" s="212" t="s">
        <v>2597</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5">
      <c r="A162" s="241">
        <v>125</v>
      </c>
      <c r="B162" s="242" t="s">
        <v>2914</v>
      </c>
      <c r="C162" s="252" t="s">
        <v>2915</v>
      </c>
      <c r="D162" s="243" t="s">
        <v>585</v>
      </c>
      <c r="E162" s="244">
        <v>3</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435</v>
      </c>
      <c r="T162" s="247" t="s">
        <v>389</v>
      </c>
      <c r="U162" s="222">
        <v>0.16500000000000001</v>
      </c>
      <c r="V162" s="222">
        <f>ROUND(E162*U162,2)</f>
        <v>0.5</v>
      </c>
      <c r="W162" s="222"/>
      <c r="X162" s="222" t="s">
        <v>449</v>
      </c>
      <c r="Y162" s="222" t="s">
        <v>391</v>
      </c>
      <c r="Z162" s="212"/>
      <c r="AA162" s="212"/>
      <c r="AB162" s="212"/>
      <c r="AC162" s="212"/>
      <c r="AD162" s="212"/>
      <c r="AE162" s="212"/>
      <c r="AF162" s="212"/>
      <c r="AG162" s="212" t="s">
        <v>2597</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5">
      <c r="A163" s="241">
        <v>126</v>
      </c>
      <c r="B163" s="242" t="s">
        <v>2916</v>
      </c>
      <c r="C163" s="252" t="s">
        <v>2917</v>
      </c>
      <c r="D163" s="243" t="s">
        <v>517</v>
      </c>
      <c r="E163" s="244">
        <v>187</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435</v>
      </c>
      <c r="T163" s="247" t="s">
        <v>389</v>
      </c>
      <c r="U163" s="222">
        <v>3.1E-2</v>
      </c>
      <c r="V163" s="222">
        <f>ROUND(E163*U163,2)</f>
        <v>5.8</v>
      </c>
      <c r="W163" s="222"/>
      <c r="X163" s="222" t="s">
        <v>449</v>
      </c>
      <c r="Y163" s="222" t="s">
        <v>391</v>
      </c>
      <c r="Z163" s="212"/>
      <c r="AA163" s="212"/>
      <c r="AB163" s="212"/>
      <c r="AC163" s="212"/>
      <c r="AD163" s="212"/>
      <c r="AE163" s="212"/>
      <c r="AF163" s="212"/>
      <c r="AG163" s="212" t="s">
        <v>2597</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5">
      <c r="A164" s="241">
        <v>127</v>
      </c>
      <c r="B164" s="242" t="s">
        <v>2918</v>
      </c>
      <c r="C164" s="252" t="s">
        <v>2919</v>
      </c>
      <c r="D164" s="243" t="s">
        <v>517</v>
      </c>
      <c r="E164" s="244">
        <v>187</v>
      </c>
      <c r="F164" s="245"/>
      <c r="G164" s="246">
        <f>ROUND(E164*F164,2)</f>
        <v>0</v>
      </c>
      <c r="H164" s="245"/>
      <c r="I164" s="246">
        <f>ROUND(E164*H164,2)</f>
        <v>0</v>
      </c>
      <c r="J164" s="245"/>
      <c r="K164" s="246">
        <f>ROUND(E164*J164,2)</f>
        <v>0</v>
      </c>
      <c r="L164" s="246">
        <v>21</v>
      </c>
      <c r="M164" s="246">
        <f>G164*(1+L164/100)</f>
        <v>0</v>
      </c>
      <c r="N164" s="244">
        <v>1.0000000000000001E-5</v>
      </c>
      <c r="O164" s="244">
        <f>ROUND(E164*N164,2)</f>
        <v>0</v>
      </c>
      <c r="P164" s="244">
        <v>0</v>
      </c>
      <c r="Q164" s="244">
        <f>ROUND(E164*P164,2)</f>
        <v>0</v>
      </c>
      <c r="R164" s="246"/>
      <c r="S164" s="246" t="s">
        <v>435</v>
      </c>
      <c r="T164" s="247" t="s">
        <v>389</v>
      </c>
      <c r="U164" s="222">
        <v>6.2E-2</v>
      </c>
      <c r="V164" s="222">
        <f>ROUND(E164*U164,2)</f>
        <v>11.59</v>
      </c>
      <c r="W164" s="222"/>
      <c r="X164" s="222" t="s">
        <v>449</v>
      </c>
      <c r="Y164" s="222" t="s">
        <v>391</v>
      </c>
      <c r="Z164" s="212"/>
      <c r="AA164" s="212"/>
      <c r="AB164" s="212"/>
      <c r="AC164" s="212"/>
      <c r="AD164" s="212"/>
      <c r="AE164" s="212"/>
      <c r="AF164" s="212"/>
      <c r="AG164" s="212" t="s">
        <v>2597</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5">
      <c r="A165" s="241">
        <v>128</v>
      </c>
      <c r="B165" s="242" t="s">
        <v>2920</v>
      </c>
      <c r="C165" s="252" t="s">
        <v>2921</v>
      </c>
      <c r="D165" s="243" t="s">
        <v>434</v>
      </c>
      <c r="E165" s="244">
        <v>1</v>
      </c>
      <c r="F165" s="245"/>
      <c r="G165" s="246">
        <f>ROUND(E165*F165,2)</f>
        <v>0</v>
      </c>
      <c r="H165" s="245"/>
      <c r="I165" s="246">
        <f>ROUND(E165*H165,2)</f>
        <v>0</v>
      </c>
      <c r="J165" s="245"/>
      <c r="K165" s="246">
        <f>ROUND(E165*J165,2)</f>
        <v>0</v>
      </c>
      <c r="L165" s="246">
        <v>21</v>
      </c>
      <c r="M165" s="246">
        <f>G165*(1+L165/100)</f>
        <v>0</v>
      </c>
      <c r="N165" s="244">
        <v>1.25E-3</v>
      </c>
      <c r="O165" s="244">
        <f>ROUND(E165*N165,2)</f>
        <v>0</v>
      </c>
      <c r="P165" s="244">
        <v>0</v>
      </c>
      <c r="Q165" s="244">
        <f>ROUND(E165*P165,2)</f>
        <v>0</v>
      </c>
      <c r="R165" s="246"/>
      <c r="S165" s="246" t="s">
        <v>435</v>
      </c>
      <c r="T165" s="247" t="s">
        <v>389</v>
      </c>
      <c r="U165" s="222">
        <v>0.14499999999999999</v>
      </c>
      <c r="V165" s="222">
        <f>ROUND(E165*U165,2)</f>
        <v>0.15</v>
      </c>
      <c r="W165" s="222"/>
      <c r="X165" s="222" t="s">
        <v>449</v>
      </c>
      <c r="Y165" s="222" t="s">
        <v>391</v>
      </c>
      <c r="Z165" s="212"/>
      <c r="AA165" s="212"/>
      <c r="AB165" s="212"/>
      <c r="AC165" s="212"/>
      <c r="AD165" s="212"/>
      <c r="AE165" s="212"/>
      <c r="AF165" s="212"/>
      <c r="AG165" s="212" t="s">
        <v>2597</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5">
      <c r="A166" s="241">
        <v>129</v>
      </c>
      <c r="B166" s="242" t="s">
        <v>2922</v>
      </c>
      <c r="C166" s="252" t="s">
        <v>2923</v>
      </c>
      <c r="D166" s="243" t="s">
        <v>434</v>
      </c>
      <c r="E166" s="244">
        <v>30</v>
      </c>
      <c r="F166" s="245"/>
      <c r="G166" s="246">
        <f>ROUND(E166*F166,2)</f>
        <v>0</v>
      </c>
      <c r="H166" s="245"/>
      <c r="I166" s="246">
        <f>ROUND(E166*H166,2)</f>
        <v>0</v>
      </c>
      <c r="J166" s="245"/>
      <c r="K166" s="246">
        <f>ROUND(E166*J166,2)</f>
        <v>0</v>
      </c>
      <c r="L166" s="246">
        <v>21</v>
      </c>
      <c r="M166" s="246">
        <f>G166*(1+L166/100)</f>
        <v>0</v>
      </c>
      <c r="N166" s="244">
        <v>2.4000000000000001E-4</v>
      </c>
      <c r="O166" s="244">
        <f>ROUND(E166*N166,2)</f>
        <v>0.01</v>
      </c>
      <c r="P166" s="244">
        <v>0</v>
      </c>
      <c r="Q166" s="244">
        <f>ROUND(E166*P166,2)</f>
        <v>0</v>
      </c>
      <c r="R166" s="246"/>
      <c r="S166" s="246" t="s">
        <v>435</v>
      </c>
      <c r="T166" s="247" t="s">
        <v>389</v>
      </c>
      <c r="U166" s="222">
        <v>0.124</v>
      </c>
      <c r="V166" s="222">
        <f>ROUND(E166*U166,2)</f>
        <v>3.72</v>
      </c>
      <c r="W166" s="222"/>
      <c r="X166" s="222" t="s">
        <v>449</v>
      </c>
      <c r="Y166" s="222" t="s">
        <v>391</v>
      </c>
      <c r="Z166" s="212"/>
      <c r="AA166" s="212"/>
      <c r="AB166" s="212"/>
      <c r="AC166" s="212"/>
      <c r="AD166" s="212"/>
      <c r="AE166" s="212"/>
      <c r="AF166" s="212"/>
      <c r="AG166" s="212" t="s">
        <v>2597</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5">
      <c r="A167" s="241">
        <v>130</v>
      </c>
      <c r="B167" s="242" t="s">
        <v>2924</v>
      </c>
      <c r="C167" s="252" t="s">
        <v>2925</v>
      </c>
      <c r="D167" s="243" t="s">
        <v>434</v>
      </c>
      <c r="E167" s="244">
        <v>1</v>
      </c>
      <c r="F167" s="245"/>
      <c r="G167" s="246">
        <f>ROUND(E167*F167,2)</f>
        <v>0</v>
      </c>
      <c r="H167" s="245"/>
      <c r="I167" s="246">
        <f>ROUND(E167*H167,2)</f>
        <v>0</v>
      </c>
      <c r="J167" s="245"/>
      <c r="K167" s="246">
        <f>ROUND(E167*J167,2)</f>
        <v>0</v>
      </c>
      <c r="L167" s="246">
        <v>21</v>
      </c>
      <c r="M167" s="246">
        <f>G167*(1+L167/100)</f>
        <v>0</v>
      </c>
      <c r="N167" s="244">
        <v>5.2999999999999998E-4</v>
      </c>
      <c r="O167" s="244">
        <f>ROUND(E167*N167,2)</f>
        <v>0</v>
      </c>
      <c r="P167" s="244">
        <v>0</v>
      </c>
      <c r="Q167" s="244">
        <f>ROUND(E167*P167,2)</f>
        <v>0</v>
      </c>
      <c r="R167" s="246"/>
      <c r="S167" s="246" t="s">
        <v>435</v>
      </c>
      <c r="T167" s="247" t="s">
        <v>389</v>
      </c>
      <c r="U167" s="222">
        <v>0.25</v>
      </c>
      <c r="V167" s="222">
        <f>ROUND(E167*U167,2)</f>
        <v>0.25</v>
      </c>
      <c r="W167" s="222"/>
      <c r="X167" s="222" t="s">
        <v>449</v>
      </c>
      <c r="Y167" s="222" t="s">
        <v>391</v>
      </c>
      <c r="Z167" s="212"/>
      <c r="AA167" s="212"/>
      <c r="AB167" s="212"/>
      <c r="AC167" s="212"/>
      <c r="AD167" s="212"/>
      <c r="AE167" s="212"/>
      <c r="AF167" s="212"/>
      <c r="AG167" s="212" t="s">
        <v>2597</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5">
      <c r="A168" s="241">
        <v>131</v>
      </c>
      <c r="B168" s="242" t="s">
        <v>2926</v>
      </c>
      <c r="C168" s="252" t="s">
        <v>2927</v>
      </c>
      <c r="D168" s="243" t="s">
        <v>434</v>
      </c>
      <c r="E168" s="244">
        <v>1</v>
      </c>
      <c r="F168" s="245"/>
      <c r="G168" s="246">
        <f>ROUND(E168*F168,2)</f>
        <v>0</v>
      </c>
      <c r="H168" s="245"/>
      <c r="I168" s="246">
        <f>ROUND(E168*H168,2)</f>
        <v>0</v>
      </c>
      <c r="J168" s="245"/>
      <c r="K168" s="246">
        <f>ROUND(E168*J168,2)</f>
        <v>0</v>
      </c>
      <c r="L168" s="246">
        <v>21</v>
      </c>
      <c r="M168" s="246">
        <f>G168*(1+L168/100)</f>
        <v>0</v>
      </c>
      <c r="N168" s="244">
        <v>5.9000000000000003E-4</v>
      </c>
      <c r="O168" s="244">
        <f>ROUND(E168*N168,2)</f>
        <v>0</v>
      </c>
      <c r="P168" s="244">
        <v>0</v>
      </c>
      <c r="Q168" s="244">
        <f>ROUND(E168*P168,2)</f>
        <v>0</v>
      </c>
      <c r="R168" s="246"/>
      <c r="S168" s="246" t="s">
        <v>435</v>
      </c>
      <c r="T168" s="247" t="s">
        <v>389</v>
      </c>
      <c r="U168" s="222">
        <v>0.53</v>
      </c>
      <c r="V168" s="222">
        <f>ROUND(E168*U168,2)</f>
        <v>0.53</v>
      </c>
      <c r="W168" s="222"/>
      <c r="X168" s="222" t="s">
        <v>449</v>
      </c>
      <c r="Y168" s="222" t="s">
        <v>391</v>
      </c>
      <c r="Z168" s="212"/>
      <c r="AA168" s="212"/>
      <c r="AB168" s="212"/>
      <c r="AC168" s="212"/>
      <c r="AD168" s="212"/>
      <c r="AE168" s="212"/>
      <c r="AF168" s="212"/>
      <c r="AG168" s="212" t="s">
        <v>2597</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5">
      <c r="A169" s="241">
        <v>132</v>
      </c>
      <c r="B169" s="242" t="s">
        <v>2928</v>
      </c>
      <c r="C169" s="252" t="s">
        <v>2929</v>
      </c>
      <c r="D169" s="243" t="s">
        <v>517</v>
      </c>
      <c r="E169" s="244">
        <v>11</v>
      </c>
      <c r="F169" s="245"/>
      <c r="G169" s="246">
        <f>ROUND(E169*F169,2)</f>
        <v>0</v>
      </c>
      <c r="H169" s="245"/>
      <c r="I169" s="246">
        <f>ROUND(E169*H169,2)</f>
        <v>0</v>
      </c>
      <c r="J169" s="245"/>
      <c r="K169" s="246">
        <f>ROUND(E169*J169,2)</f>
        <v>0</v>
      </c>
      <c r="L169" s="246">
        <v>21</v>
      </c>
      <c r="M169" s="246">
        <f>G169*(1+L169/100)</f>
        <v>0</v>
      </c>
      <c r="N169" s="244">
        <v>5.0000000000000002E-5</v>
      </c>
      <c r="O169" s="244">
        <f>ROUND(E169*N169,2)</f>
        <v>0</v>
      </c>
      <c r="P169" s="244">
        <v>0</v>
      </c>
      <c r="Q169" s="244">
        <f>ROUND(E169*P169,2)</f>
        <v>0</v>
      </c>
      <c r="R169" s="246"/>
      <c r="S169" s="246" t="s">
        <v>435</v>
      </c>
      <c r="T169" s="247" t="s">
        <v>389</v>
      </c>
      <c r="U169" s="222">
        <v>0</v>
      </c>
      <c r="V169" s="222">
        <f>ROUND(E169*U169,2)</f>
        <v>0</v>
      </c>
      <c r="W169" s="222"/>
      <c r="X169" s="222" t="s">
        <v>604</v>
      </c>
      <c r="Y169" s="222" t="s">
        <v>391</v>
      </c>
      <c r="Z169" s="212"/>
      <c r="AA169" s="212"/>
      <c r="AB169" s="212"/>
      <c r="AC169" s="212"/>
      <c r="AD169" s="212"/>
      <c r="AE169" s="212"/>
      <c r="AF169" s="212"/>
      <c r="AG169" s="212" t="s">
        <v>2008</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5">
      <c r="A170" s="241">
        <v>133</v>
      </c>
      <c r="B170" s="242" t="s">
        <v>2930</v>
      </c>
      <c r="C170" s="252" t="s">
        <v>2931</v>
      </c>
      <c r="D170" s="243" t="s">
        <v>517</v>
      </c>
      <c r="E170" s="244">
        <v>42</v>
      </c>
      <c r="F170" s="245"/>
      <c r="G170" s="246">
        <f>ROUND(E170*F170,2)</f>
        <v>0</v>
      </c>
      <c r="H170" s="245"/>
      <c r="I170" s="246">
        <f>ROUND(E170*H170,2)</f>
        <v>0</v>
      </c>
      <c r="J170" s="245"/>
      <c r="K170" s="246">
        <f>ROUND(E170*J170,2)</f>
        <v>0</v>
      </c>
      <c r="L170" s="246">
        <v>21</v>
      </c>
      <c r="M170" s="246">
        <f>G170*(1+L170/100)</f>
        <v>0</v>
      </c>
      <c r="N170" s="244">
        <v>3.0000000000000001E-5</v>
      </c>
      <c r="O170" s="244">
        <f>ROUND(E170*N170,2)</f>
        <v>0</v>
      </c>
      <c r="P170" s="244">
        <v>0</v>
      </c>
      <c r="Q170" s="244">
        <f>ROUND(E170*P170,2)</f>
        <v>0</v>
      </c>
      <c r="R170" s="246"/>
      <c r="S170" s="246" t="s">
        <v>435</v>
      </c>
      <c r="T170" s="247" t="s">
        <v>389</v>
      </c>
      <c r="U170" s="222">
        <v>0</v>
      </c>
      <c r="V170" s="222">
        <f>ROUND(E170*U170,2)</f>
        <v>0</v>
      </c>
      <c r="W170" s="222"/>
      <c r="X170" s="222" t="s">
        <v>604</v>
      </c>
      <c r="Y170" s="222" t="s">
        <v>391</v>
      </c>
      <c r="Z170" s="212"/>
      <c r="AA170" s="212"/>
      <c r="AB170" s="212"/>
      <c r="AC170" s="212"/>
      <c r="AD170" s="212"/>
      <c r="AE170" s="212"/>
      <c r="AF170" s="212"/>
      <c r="AG170" s="212" t="s">
        <v>2008</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5">
      <c r="A171" s="241">
        <v>134</v>
      </c>
      <c r="B171" s="242" t="s">
        <v>2932</v>
      </c>
      <c r="C171" s="252" t="s">
        <v>2933</v>
      </c>
      <c r="D171" s="243" t="s">
        <v>517</v>
      </c>
      <c r="E171" s="244">
        <v>44</v>
      </c>
      <c r="F171" s="245"/>
      <c r="G171" s="246">
        <f>ROUND(E171*F171,2)</f>
        <v>0</v>
      </c>
      <c r="H171" s="245"/>
      <c r="I171" s="246">
        <f>ROUND(E171*H171,2)</f>
        <v>0</v>
      </c>
      <c r="J171" s="245"/>
      <c r="K171" s="246">
        <f>ROUND(E171*J171,2)</f>
        <v>0</v>
      </c>
      <c r="L171" s="246">
        <v>21</v>
      </c>
      <c r="M171" s="246">
        <f>G171*(1+L171/100)</f>
        <v>0</v>
      </c>
      <c r="N171" s="244">
        <v>6.0000000000000002E-5</v>
      </c>
      <c r="O171" s="244">
        <f>ROUND(E171*N171,2)</f>
        <v>0</v>
      </c>
      <c r="P171" s="244">
        <v>0</v>
      </c>
      <c r="Q171" s="244">
        <f>ROUND(E171*P171,2)</f>
        <v>0</v>
      </c>
      <c r="R171" s="246"/>
      <c r="S171" s="246" t="s">
        <v>435</v>
      </c>
      <c r="T171" s="247" t="s">
        <v>389</v>
      </c>
      <c r="U171" s="222">
        <v>0</v>
      </c>
      <c r="V171" s="222">
        <f>ROUND(E171*U171,2)</f>
        <v>0</v>
      </c>
      <c r="W171" s="222"/>
      <c r="X171" s="222" t="s">
        <v>604</v>
      </c>
      <c r="Y171" s="222" t="s">
        <v>391</v>
      </c>
      <c r="Z171" s="212"/>
      <c r="AA171" s="212"/>
      <c r="AB171" s="212"/>
      <c r="AC171" s="212"/>
      <c r="AD171" s="212"/>
      <c r="AE171" s="212"/>
      <c r="AF171" s="212"/>
      <c r="AG171" s="212" t="s">
        <v>2008</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5">
      <c r="A172" s="241">
        <v>135</v>
      </c>
      <c r="B172" s="242" t="s">
        <v>2934</v>
      </c>
      <c r="C172" s="252" t="s">
        <v>2935</v>
      </c>
      <c r="D172" s="243" t="s">
        <v>517</v>
      </c>
      <c r="E172" s="244">
        <v>24</v>
      </c>
      <c r="F172" s="245"/>
      <c r="G172" s="246">
        <f>ROUND(E172*F172,2)</f>
        <v>0</v>
      </c>
      <c r="H172" s="245"/>
      <c r="I172" s="246">
        <f>ROUND(E172*H172,2)</f>
        <v>0</v>
      </c>
      <c r="J172" s="245"/>
      <c r="K172" s="246">
        <f>ROUND(E172*J172,2)</f>
        <v>0</v>
      </c>
      <c r="L172" s="246">
        <v>21</v>
      </c>
      <c r="M172" s="246">
        <f>G172*(1+L172/100)</f>
        <v>0</v>
      </c>
      <c r="N172" s="244">
        <v>6.0000000000000002E-5</v>
      </c>
      <c r="O172" s="244">
        <f>ROUND(E172*N172,2)</f>
        <v>0</v>
      </c>
      <c r="P172" s="244">
        <v>0</v>
      </c>
      <c r="Q172" s="244">
        <f>ROUND(E172*P172,2)</f>
        <v>0</v>
      </c>
      <c r="R172" s="246"/>
      <c r="S172" s="246" t="s">
        <v>435</v>
      </c>
      <c r="T172" s="247" t="s">
        <v>389</v>
      </c>
      <c r="U172" s="222">
        <v>0</v>
      </c>
      <c r="V172" s="222">
        <f>ROUND(E172*U172,2)</f>
        <v>0</v>
      </c>
      <c r="W172" s="222"/>
      <c r="X172" s="222" t="s">
        <v>604</v>
      </c>
      <c r="Y172" s="222" t="s">
        <v>391</v>
      </c>
      <c r="Z172" s="212"/>
      <c r="AA172" s="212"/>
      <c r="AB172" s="212"/>
      <c r="AC172" s="212"/>
      <c r="AD172" s="212"/>
      <c r="AE172" s="212"/>
      <c r="AF172" s="212"/>
      <c r="AG172" s="212" t="s">
        <v>2008</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5">
      <c r="A173" s="241">
        <v>136</v>
      </c>
      <c r="B173" s="242" t="s">
        <v>2936</v>
      </c>
      <c r="C173" s="252" t="s">
        <v>2937</v>
      </c>
      <c r="D173" s="243" t="s">
        <v>517</v>
      </c>
      <c r="E173" s="244">
        <v>26</v>
      </c>
      <c r="F173" s="245"/>
      <c r="G173" s="246">
        <f>ROUND(E173*F173,2)</f>
        <v>0</v>
      </c>
      <c r="H173" s="245"/>
      <c r="I173" s="246">
        <f>ROUND(E173*H173,2)</f>
        <v>0</v>
      </c>
      <c r="J173" s="245"/>
      <c r="K173" s="246">
        <f>ROUND(E173*J173,2)</f>
        <v>0</v>
      </c>
      <c r="L173" s="246">
        <v>21</v>
      </c>
      <c r="M173" s="246">
        <f>G173*(1+L173/100)</f>
        <v>0</v>
      </c>
      <c r="N173" s="244">
        <v>1E-4</v>
      </c>
      <c r="O173" s="244">
        <f>ROUND(E173*N173,2)</f>
        <v>0</v>
      </c>
      <c r="P173" s="244">
        <v>0</v>
      </c>
      <c r="Q173" s="244">
        <f>ROUND(E173*P173,2)</f>
        <v>0</v>
      </c>
      <c r="R173" s="246"/>
      <c r="S173" s="246" t="s">
        <v>435</v>
      </c>
      <c r="T173" s="247" t="s">
        <v>389</v>
      </c>
      <c r="U173" s="222">
        <v>0</v>
      </c>
      <c r="V173" s="222">
        <f>ROUND(E173*U173,2)</f>
        <v>0</v>
      </c>
      <c r="W173" s="222"/>
      <c r="X173" s="222" t="s">
        <v>604</v>
      </c>
      <c r="Y173" s="222" t="s">
        <v>391</v>
      </c>
      <c r="Z173" s="212"/>
      <c r="AA173" s="212"/>
      <c r="AB173" s="212"/>
      <c r="AC173" s="212"/>
      <c r="AD173" s="212"/>
      <c r="AE173" s="212"/>
      <c r="AF173" s="212"/>
      <c r="AG173" s="212" t="s">
        <v>2008</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5">
      <c r="A174" s="241">
        <v>137</v>
      </c>
      <c r="B174" s="242" t="s">
        <v>2938</v>
      </c>
      <c r="C174" s="252" t="s">
        <v>2939</v>
      </c>
      <c r="D174" s="243" t="s">
        <v>517</v>
      </c>
      <c r="E174" s="244">
        <v>23</v>
      </c>
      <c r="F174" s="245"/>
      <c r="G174" s="246">
        <f>ROUND(E174*F174,2)</f>
        <v>0</v>
      </c>
      <c r="H174" s="245"/>
      <c r="I174" s="246">
        <f>ROUND(E174*H174,2)</f>
        <v>0</v>
      </c>
      <c r="J174" s="245"/>
      <c r="K174" s="246">
        <f>ROUND(E174*J174,2)</f>
        <v>0</v>
      </c>
      <c r="L174" s="246">
        <v>21</v>
      </c>
      <c r="M174" s="246">
        <f>G174*(1+L174/100)</f>
        <v>0</v>
      </c>
      <c r="N174" s="244">
        <v>6.0000000000000002E-5</v>
      </c>
      <c r="O174" s="244">
        <f>ROUND(E174*N174,2)</f>
        <v>0</v>
      </c>
      <c r="P174" s="244">
        <v>0</v>
      </c>
      <c r="Q174" s="244">
        <f>ROUND(E174*P174,2)</f>
        <v>0</v>
      </c>
      <c r="R174" s="246"/>
      <c r="S174" s="246" t="s">
        <v>435</v>
      </c>
      <c r="T174" s="247" t="s">
        <v>389</v>
      </c>
      <c r="U174" s="222">
        <v>0</v>
      </c>
      <c r="V174" s="222">
        <f>ROUND(E174*U174,2)</f>
        <v>0</v>
      </c>
      <c r="W174" s="222"/>
      <c r="X174" s="222" t="s">
        <v>604</v>
      </c>
      <c r="Y174" s="222" t="s">
        <v>391</v>
      </c>
      <c r="Z174" s="212"/>
      <c r="AA174" s="212"/>
      <c r="AB174" s="212"/>
      <c r="AC174" s="212"/>
      <c r="AD174" s="212"/>
      <c r="AE174" s="212"/>
      <c r="AF174" s="212"/>
      <c r="AG174" s="212" t="s">
        <v>2008</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5">
      <c r="A175" s="241">
        <v>138</v>
      </c>
      <c r="B175" s="242" t="s">
        <v>2940</v>
      </c>
      <c r="C175" s="252" t="s">
        <v>2941</v>
      </c>
      <c r="D175" s="243" t="s">
        <v>585</v>
      </c>
      <c r="E175" s="244">
        <v>1</v>
      </c>
      <c r="F175" s="245"/>
      <c r="G175" s="246">
        <f>ROUND(E175*F175,2)</f>
        <v>0</v>
      </c>
      <c r="H175" s="245"/>
      <c r="I175" s="246">
        <f>ROUND(E175*H175,2)</f>
        <v>0</v>
      </c>
      <c r="J175" s="245"/>
      <c r="K175" s="246">
        <f>ROUND(E175*J175,2)</f>
        <v>0</v>
      </c>
      <c r="L175" s="246">
        <v>21</v>
      </c>
      <c r="M175" s="246">
        <f>G175*(1+L175/100)</f>
        <v>0</v>
      </c>
      <c r="N175" s="244">
        <v>3.2699999999999999E-3</v>
      </c>
      <c r="O175" s="244">
        <f>ROUND(E175*N175,2)</f>
        <v>0</v>
      </c>
      <c r="P175" s="244">
        <v>0</v>
      </c>
      <c r="Q175" s="244">
        <f>ROUND(E175*P175,2)</f>
        <v>0</v>
      </c>
      <c r="R175" s="246"/>
      <c r="S175" s="246" t="s">
        <v>435</v>
      </c>
      <c r="T175" s="247" t="s">
        <v>389</v>
      </c>
      <c r="U175" s="222">
        <v>0</v>
      </c>
      <c r="V175" s="222">
        <f>ROUND(E175*U175,2)</f>
        <v>0</v>
      </c>
      <c r="W175" s="222"/>
      <c r="X175" s="222" t="s">
        <v>604</v>
      </c>
      <c r="Y175" s="222" t="s">
        <v>391</v>
      </c>
      <c r="Z175" s="212"/>
      <c r="AA175" s="212"/>
      <c r="AB175" s="212"/>
      <c r="AC175" s="212"/>
      <c r="AD175" s="212"/>
      <c r="AE175" s="212"/>
      <c r="AF175" s="212"/>
      <c r="AG175" s="212" t="s">
        <v>2008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5">
      <c r="A176" s="241">
        <v>139</v>
      </c>
      <c r="B176" s="242" t="s">
        <v>2942</v>
      </c>
      <c r="C176" s="252" t="s">
        <v>2943</v>
      </c>
      <c r="D176" s="243" t="s">
        <v>585</v>
      </c>
      <c r="E176" s="244">
        <v>1</v>
      </c>
      <c r="F176" s="245"/>
      <c r="G176" s="246">
        <f>ROUND(E176*F176,2)</f>
        <v>0</v>
      </c>
      <c r="H176" s="245"/>
      <c r="I176" s="246">
        <f>ROUND(E176*H176,2)</f>
        <v>0</v>
      </c>
      <c r="J176" s="245"/>
      <c r="K176" s="246">
        <f>ROUND(E176*J176,2)</f>
        <v>0</v>
      </c>
      <c r="L176" s="246">
        <v>21</v>
      </c>
      <c r="M176" s="246">
        <f>G176*(1+L176/100)</f>
        <v>0</v>
      </c>
      <c r="N176" s="244">
        <v>1.67E-3</v>
      </c>
      <c r="O176" s="244">
        <f>ROUND(E176*N176,2)</f>
        <v>0</v>
      </c>
      <c r="P176" s="244">
        <v>0</v>
      </c>
      <c r="Q176" s="244">
        <f>ROUND(E176*P176,2)</f>
        <v>0</v>
      </c>
      <c r="R176" s="246"/>
      <c r="S176" s="246" t="s">
        <v>435</v>
      </c>
      <c r="T176" s="247" t="s">
        <v>389</v>
      </c>
      <c r="U176" s="222">
        <v>0</v>
      </c>
      <c r="V176" s="222">
        <f>ROUND(E176*U176,2)</f>
        <v>0</v>
      </c>
      <c r="W176" s="222"/>
      <c r="X176" s="222" t="s">
        <v>604</v>
      </c>
      <c r="Y176" s="222" t="s">
        <v>391</v>
      </c>
      <c r="Z176" s="212"/>
      <c r="AA176" s="212"/>
      <c r="AB176" s="212"/>
      <c r="AC176" s="212"/>
      <c r="AD176" s="212"/>
      <c r="AE176" s="212"/>
      <c r="AF176" s="212"/>
      <c r="AG176" s="212" t="s">
        <v>2008</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5">
      <c r="A177" s="241">
        <v>140</v>
      </c>
      <c r="B177" s="242" t="s">
        <v>2944</v>
      </c>
      <c r="C177" s="252" t="s">
        <v>2945</v>
      </c>
      <c r="D177" s="243" t="s">
        <v>585</v>
      </c>
      <c r="E177" s="244">
        <v>1</v>
      </c>
      <c r="F177" s="245"/>
      <c r="G177" s="246">
        <f>ROUND(E177*F177,2)</f>
        <v>0</v>
      </c>
      <c r="H177" s="245"/>
      <c r="I177" s="246">
        <f>ROUND(E177*H177,2)</f>
        <v>0</v>
      </c>
      <c r="J177" s="245"/>
      <c r="K177" s="246">
        <f>ROUND(E177*J177,2)</f>
        <v>0</v>
      </c>
      <c r="L177" s="246">
        <v>21</v>
      </c>
      <c r="M177" s="246">
        <f>G177*(1+L177/100)</f>
        <v>0</v>
      </c>
      <c r="N177" s="244">
        <v>2.0000000000000001E-4</v>
      </c>
      <c r="O177" s="244">
        <f>ROUND(E177*N177,2)</f>
        <v>0</v>
      </c>
      <c r="P177" s="244">
        <v>0</v>
      </c>
      <c r="Q177" s="244">
        <f>ROUND(E177*P177,2)</f>
        <v>0</v>
      </c>
      <c r="R177" s="246"/>
      <c r="S177" s="246" t="s">
        <v>435</v>
      </c>
      <c r="T177" s="247" t="s">
        <v>389</v>
      </c>
      <c r="U177" s="222">
        <v>0</v>
      </c>
      <c r="V177" s="222">
        <f>ROUND(E177*U177,2)</f>
        <v>0</v>
      </c>
      <c r="W177" s="222"/>
      <c r="X177" s="222" t="s">
        <v>604</v>
      </c>
      <c r="Y177" s="222" t="s">
        <v>391</v>
      </c>
      <c r="Z177" s="212"/>
      <c r="AA177" s="212"/>
      <c r="AB177" s="212"/>
      <c r="AC177" s="212"/>
      <c r="AD177" s="212"/>
      <c r="AE177" s="212"/>
      <c r="AF177" s="212"/>
      <c r="AG177" s="212" t="s">
        <v>2008</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5">
      <c r="A178" s="241">
        <v>141</v>
      </c>
      <c r="B178" s="242" t="s">
        <v>2946</v>
      </c>
      <c r="C178" s="252" t="s">
        <v>2947</v>
      </c>
      <c r="D178" s="243" t="s">
        <v>585</v>
      </c>
      <c r="E178" s="244">
        <v>1</v>
      </c>
      <c r="F178" s="245"/>
      <c r="G178" s="246">
        <f>ROUND(E178*F178,2)</f>
        <v>0</v>
      </c>
      <c r="H178" s="245"/>
      <c r="I178" s="246">
        <f>ROUND(E178*H178,2)</f>
        <v>0</v>
      </c>
      <c r="J178" s="245"/>
      <c r="K178" s="246">
        <f>ROUND(E178*J178,2)</f>
        <v>0</v>
      </c>
      <c r="L178" s="246">
        <v>21</v>
      </c>
      <c r="M178" s="246">
        <f>G178*(1+L178/100)</f>
        <v>0</v>
      </c>
      <c r="N178" s="244">
        <v>2.0000000000000001E-4</v>
      </c>
      <c r="O178" s="244">
        <f>ROUND(E178*N178,2)</f>
        <v>0</v>
      </c>
      <c r="P178" s="244">
        <v>0</v>
      </c>
      <c r="Q178" s="244">
        <f>ROUND(E178*P178,2)</f>
        <v>0</v>
      </c>
      <c r="R178" s="246"/>
      <c r="S178" s="246" t="s">
        <v>435</v>
      </c>
      <c r="T178" s="247" t="s">
        <v>389</v>
      </c>
      <c r="U178" s="222">
        <v>0</v>
      </c>
      <c r="V178" s="222">
        <f>ROUND(E178*U178,2)</f>
        <v>0</v>
      </c>
      <c r="W178" s="222"/>
      <c r="X178" s="222" t="s">
        <v>604</v>
      </c>
      <c r="Y178" s="222" t="s">
        <v>391</v>
      </c>
      <c r="Z178" s="212"/>
      <c r="AA178" s="212"/>
      <c r="AB178" s="212"/>
      <c r="AC178" s="212"/>
      <c r="AD178" s="212"/>
      <c r="AE178" s="212"/>
      <c r="AF178" s="212"/>
      <c r="AG178" s="212" t="s">
        <v>2008</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ht="20.399999999999999" outlineLevel="1" x14ac:dyDescent="0.25">
      <c r="A179" s="241">
        <v>142</v>
      </c>
      <c r="B179" s="242" t="s">
        <v>2948</v>
      </c>
      <c r="C179" s="252" t="s">
        <v>2949</v>
      </c>
      <c r="D179" s="243" t="s">
        <v>517</v>
      </c>
      <c r="E179" s="244">
        <v>17</v>
      </c>
      <c r="F179" s="245"/>
      <c r="G179" s="246">
        <f>ROUND(E179*F179,2)</f>
        <v>0</v>
      </c>
      <c r="H179" s="245"/>
      <c r="I179" s="246">
        <f>ROUND(E179*H179,2)</f>
        <v>0</v>
      </c>
      <c r="J179" s="245"/>
      <c r="K179" s="246">
        <f>ROUND(E179*J179,2)</f>
        <v>0</v>
      </c>
      <c r="L179" s="246">
        <v>21</v>
      </c>
      <c r="M179" s="246">
        <f>G179*(1+L179/100)</f>
        <v>0</v>
      </c>
      <c r="N179" s="244">
        <v>6.7000000000000002E-4</v>
      </c>
      <c r="O179" s="244">
        <f>ROUND(E179*N179,2)</f>
        <v>0.01</v>
      </c>
      <c r="P179" s="244">
        <v>0</v>
      </c>
      <c r="Q179" s="244">
        <f>ROUND(E179*P179,2)</f>
        <v>0</v>
      </c>
      <c r="R179" s="246"/>
      <c r="S179" s="246" t="s">
        <v>435</v>
      </c>
      <c r="T179" s="247" t="s">
        <v>389</v>
      </c>
      <c r="U179" s="222">
        <v>0</v>
      </c>
      <c r="V179" s="222">
        <f>ROUND(E179*U179,2)</f>
        <v>0</v>
      </c>
      <c r="W179" s="222"/>
      <c r="X179" s="222" t="s">
        <v>604</v>
      </c>
      <c r="Y179" s="222" t="s">
        <v>391</v>
      </c>
      <c r="Z179" s="212"/>
      <c r="AA179" s="212"/>
      <c r="AB179" s="212"/>
      <c r="AC179" s="212"/>
      <c r="AD179" s="212"/>
      <c r="AE179" s="212"/>
      <c r="AF179" s="212"/>
      <c r="AG179" s="212" t="s">
        <v>2008</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5">
      <c r="A180" s="241">
        <v>143</v>
      </c>
      <c r="B180" s="242" t="s">
        <v>2950</v>
      </c>
      <c r="C180" s="252" t="s">
        <v>2951</v>
      </c>
      <c r="D180" s="243" t="s">
        <v>585</v>
      </c>
      <c r="E180" s="244">
        <v>1</v>
      </c>
      <c r="F180" s="245"/>
      <c r="G180" s="246">
        <f>ROUND(E180*F180,2)</f>
        <v>0</v>
      </c>
      <c r="H180" s="245"/>
      <c r="I180" s="246">
        <f>ROUND(E180*H180,2)</f>
        <v>0</v>
      </c>
      <c r="J180" s="245"/>
      <c r="K180" s="246">
        <f>ROUND(E180*J180,2)</f>
        <v>0</v>
      </c>
      <c r="L180" s="246">
        <v>21</v>
      </c>
      <c r="M180" s="246">
        <f>G180*(1+L180/100)</f>
        <v>0</v>
      </c>
      <c r="N180" s="244">
        <v>7.2999999999999996E-4</v>
      </c>
      <c r="O180" s="244">
        <f>ROUND(E180*N180,2)</f>
        <v>0</v>
      </c>
      <c r="P180" s="244">
        <v>0</v>
      </c>
      <c r="Q180" s="244">
        <f>ROUND(E180*P180,2)</f>
        <v>0</v>
      </c>
      <c r="R180" s="246"/>
      <c r="S180" s="246" t="s">
        <v>435</v>
      </c>
      <c r="T180" s="247" t="s">
        <v>389</v>
      </c>
      <c r="U180" s="222">
        <v>0.32100000000000001</v>
      </c>
      <c r="V180" s="222">
        <f>ROUND(E180*U180,2)</f>
        <v>0.32</v>
      </c>
      <c r="W180" s="222"/>
      <c r="X180" s="222" t="s">
        <v>604</v>
      </c>
      <c r="Y180" s="222" t="s">
        <v>391</v>
      </c>
      <c r="Z180" s="212"/>
      <c r="AA180" s="212"/>
      <c r="AB180" s="212"/>
      <c r="AC180" s="212"/>
      <c r="AD180" s="212"/>
      <c r="AE180" s="212"/>
      <c r="AF180" s="212"/>
      <c r="AG180" s="212" t="s">
        <v>2008</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20.399999999999999" outlineLevel="1" x14ac:dyDescent="0.25">
      <c r="A181" s="234">
        <v>144</v>
      </c>
      <c r="B181" s="235" t="s">
        <v>2952</v>
      </c>
      <c r="C181" s="253" t="s">
        <v>2953</v>
      </c>
      <c r="D181" s="236" t="s">
        <v>2048</v>
      </c>
      <c r="E181" s="237">
        <v>3</v>
      </c>
      <c r="F181" s="238"/>
      <c r="G181" s="239">
        <f>ROUND(E181*F181,2)</f>
        <v>0</v>
      </c>
      <c r="H181" s="238"/>
      <c r="I181" s="239">
        <f>ROUND(E181*H181,2)</f>
        <v>0</v>
      </c>
      <c r="J181" s="238"/>
      <c r="K181" s="239">
        <f>ROUND(E181*J181,2)</f>
        <v>0</v>
      </c>
      <c r="L181" s="239">
        <v>21</v>
      </c>
      <c r="M181" s="239">
        <f>G181*(1+L181/100)</f>
        <v>0</v>
      </c>
      <c r="N181" s="237">
        <v>0</v>
      </c>
      <c r="O181" s="237">
        <f>ROUND(E181*N181,2)</f>
        <v>0</v>
      </c>
      <c r="P181" s="237">
        <v>0</v>
      </c>
      <c r="Q181" s="237">
        <f>ROUND(E181*P181,2)</f>
        <v>0</v>
      </c>
      <c r="R181" s="239"/>
      <c r="S181" s="239" t="s">
        <v>435</v>
      </c>
      <c r="T181" s="240" t="s">
        <v>389</v>
      </c>
      <c r="U181" s="222">
        <v>0</v>
      </c>
      <c r="V181" s="222">
        <f>ROUND(E181*U181,2)</f>
        <v>0</v>
      </c>
      <c r="W181" s="222"/>
      <c r="X181" s="222" t="s">
        <v>604</v>
      </c>
      <c r="Y181" s="222" t="s">
        <v>391</v>
      </c>
      <c r="Z181" s="212"/>
      <c r="AA181" s="212"/>
      <c r="AB181" s="212"/>
      <c r="AC181" s="212"/>
      <c r="AD181" s="212"/>
      <c r="AE181" s="212"/>
      <c r="AF181" s="212"/>
      <c r="AG181" s="212" t="s">
        <v>2008</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2" x14ac:dyDescent="0.25">
      <c r="A182" s="219"/>
      <c r="B182" s="220"/>
      <c r="C182" s="254" t="s">
        <v>2954</v>
      </c>
      <c r="D182" s="248"/>
      <c r="E182" s="248"/>
      <c r="F182" s="248"/>
      <c r="G182" s="248"/>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395</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5">
      <c r="A183" s="241">
        <v>145</v>
      </c>
      <c r="B183" s="242" t="s">
        <v>2955</v>
      </c>
      <c r="C183" s="252" t="s">
        <v>2956</v>
      </c>
      <c r="D183" s="243" t="s">
        <v>2048</v>
      </c>
      <c r="E183" s="244">
        <v>1</v>
      </c>
      <c r="F183" s="245"/>
      <c r="G183" s="246">
        <f>ROUND(E183*F183,2)</f>
        <v>0</v>
      </c>
      <c r="H183" s="245"/>
      <c r="I183" s="246">
        <f>ROUND(E183*H183,2)</f>
        <v>0</v>
      </c>
      <c r="J183" s="245"/>
      <c r="K183" s="246">
        <f>ROUND(E183*J183,2)</f>
        <v>0</v>
      </c>
      <c r="L183" s="246">
        <v>21</v>
      </c>
      <c r="M183" s="246">
        <f>G183*(1+L183/100)</f>
        <v>0</v>
      </c>
      <c r="N183" s="244">
        <v>0</v>
      </c>
      <c r="O183" s="244">
        <f>ROUND(E183*N183,2)</f>
        <v>0</v>
      </c>
      <c r="P183" s="244">
        <v>0</v>
      </c>
      <c r="Q183" s="244">
        <f>ROUND(E183*P183,2)</f>
        <v>0</v>
      </c>
      <c r="R183" s="246"/>
      <c r="S183" s="246" t="s">
        <v>435</v>
      </c>
      <c r="T183" s="247" t="s">
        <v>389</v>
      </c>
      <c r="U183" s="222">
        <v>0</v>
      </c>
      <c r="V183" s="222">
        <f>ROUND(E183*U183,2)</f>
        <v>0</v>
      </c>
      <c r="W183" s="222"/>
      <c r="X183" s="222" t="s">
        <v>604</v>
      </c>
      <c r="Y183" s="222" t="s">
        <v>391</v>
      </c>
      <c r="Z183" s="212"/>
      <c r="AA183" s="212"/>
      <c r="AB183" s="212"/>
      <c r="AC183" s="212"/>
      <c r="AD183" s="212"/>
      <c r="AE183" s="212"/>
      <c r="AF183" s="212"/>
      <c r="AG183" s="212" t="s">
        <v>2008</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0.399999999999999" outlineLevel="1" x14ac:dyDescent="0.25">
      <c r="A184" s="241">
        <v>146</v>
      </c>
      <c r="B184" s="242" t="s">
        <v>2957</v>
      </c>
      <c r="C184" s="252" t="s">
        <v>2958</v>
      </c>
      <c r="D184" s="243" t="s">
        <v>585</v>
      </c>
      <c r="E184" s="244">
        <v>1</v>
      </c>
      <c r="F184" s="245"/>
      <c r="G184" s="246">
        <f>ROUND(E184*F184,2)</f>
        <v>0</v>
      </c>
      <c r="H184" s="245"/>
      <c r="I184" s="246">
        <f>ROUND(E184*H184,2)</f>
        <v>0</v>
      </c>
      <c r="J184" s="245"/>
      <c r="K184" s="246">
        <f>ROUND(E184*J184,2)</f>
        <v>0</v>
      </c>
      <c r="L184" s="246">
        <v>21</v>
      </c>
      <c r="M184" s="246">
        <f>G184*(1+L184/100)</f>
        <v>0</v>
      </c>
      <c r="N184" s="244">
        <v>2.16E-3</v>
      </c>
      <c r="O184" s="244">
        <f>ROUND(E184*N184,2)</f>
        <v>0</v>
      </c>
      <c r="P184" s="244">
        <v>0</v>
      </c>
      <c r="Q184" s="244">
        <f>ROUND(E184*P184,2)</f>
        <v>0</v>
      </c>
      <c r="R184" s="246"/>
      <c r="S184" s="246" t="s">
        <v>435</v>
      </c>
      <c r="T184" s="247" t="s">
        <v>389</v>
      </c>
      <c r="U184" s="222">
        <v>0</v>
      </c>
      <c r="V184" s="222">
        <f>ROUND(E184*U184,2)</f>
        <v>0</v>
      </c>
      <c r="W184" s="222"/>
      <c r="X184" s="222" t="s">
        <v>604</v>
      </c>
      <c r="Y184" s="222" t="s">
        <v>391</v>
      </c>
      <c r="Z184" s="212"/>
      <c r="AA184" s="212"/>
      <c r="AB184" s="212"/>
      <c r="AC184" s="212"/>
      <c r="AD184" s="212"/>
      <c r="AE184" s="212"/>
      <c r="AF184" s="212"/>
      <c r="AG184" s="212" t="s">
        <v>2008</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1" x14ac:dyDescent="0.25">
      <c r="A185" s="234">
        <v>147</v>
      </c>
      <c r="B185" s="235" t="s">
        <v>2959</v>
      </c>
      <c r="C185" s="253" t="s">
        <v>2960</v>
      </c>
      <c r="D185" s="236" t="s">
        <v>2048</v>
      </c>
      <c r="E185" s="237">
        <v>1</v>
      </c>
      <c r="F185" s="238"/>
      <c r="G185" s="239">
        <f>ROUND(E185*F185,2)</f>
        <v>0</v>
      </c>
      <c r="H185" s="238"/>
      <c r="I185" s="239">
        <f>ROUND(E185*H185,2)</f>
        <v>0</v>
      </c>
      <c r="J185" s="238"/>
      <c r="K185" s="239">
        <f>ROUND(E185*J185,2)</f>
        <v>0</v>
      </c>
      <c r="L185" s="239">
        <v>21</v>
      </c>
      <c r="M185" s="239">
        <f>G185*(1+L185/100)</f>
        <v>0</v>
      </c>
      <c r="N185" s="237">
        <v>3.5100000000000001E-3</v>
      </c>
      <c r="O185" s="237">
        <f>ROUND(E185*N185,2)</f>
        <v>0</v>
      </c>
      <c r="P185" s="237">
        <v>0</v>
      </c>
      <c r="Q185" s="237">
        <f>ROUND(E185*P185,2)</f>
        <v>0</v>
      </c>
      <c r="R185" s="239"/>
      <c r="S185" s="239" t="s">
        <v>435</v>
      </c>
      <c r="T185" s="240" t="s">
        <v>389</v>
      </c>
      <c r="U185" s="222">
        <v>0.55000000000000004</v>
      </c>
      <c r="V185" s="222">
        <f>ROUND(E185*U185,2)</f>
        <v>0.55000000000000004</v>
      </c>
      <c r="W185" s="222"/>
      <c r="X185" s="222" t="s">
        <v>604</v>
      </c>
      <c r="Y185" s="222" t="s">
        <v>391</v>
      </c>
      <c r="Z185" s="212"/>
      <c r="AA185" s="212"/>
      <c r="AB185" s="212"/>
      <c r="AC185" s="212"/>
      <c r="AD185" s="212"/>
      <c r="AE185" s="212"/>
      <c r="AF185" s="212"/>
      <c r="AG185" s="212" t="s">
        <v>2008</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5">
      <c r="A186" s="219"/>
      <c r="B186" s="220"/>
      <c r="C186" s="254" t="s">
        <v>2961</v>
      </c>
      <c r="D186" s="248"/>
      <c r="E186" s="248"/>
      <c r="F186" s="248"/>
      <c r="G186" s="248"/>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395</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5">
      <c r="A187" s="234">
        <v>148</v>
      </c>
      <c r="B187" s="235" t="s">
        <v>2962</v>
      </c>
      <c r="C187" s="253" t="s">
        <v>2963</v>
      </c>
      <c r="D187" s="236" t="s">
        <v>434</v>
      </c>
      <c r="E187" s="237">
        <v>1</v>
      </c>
      <c r="F187" s="238"/>
      <c r="G187" s="239">
        <f>ROUND(E187*F187,2)</f>
        <v>0</v>
      </c>
      <c r="H187" s="238"/>
      <c r="I187" s="239">
        <f>ROUND(E187*H187,2)</f>
        <v>0</v>
      </c>
      <c r="J187" s="238"/>
      <c r="K187" s="239">
        <f>ROUND(E187*J187,2)</f>
        <v>0</v>
      </c>
      <c r="L187" s="239">
        <v>21</v>
      </c>
      <c r="M187" s="239">
        <f>G187*(1+L187/100)</f>
        <v>0</v>
      </c>
      <c r="N187" s="237">
        <v>1.2E-2</v>
      </c>
      <c r="O187" s="237">
        <f>ROUND(E187*N187,2)</f>
        <v>0.01</v>
      </c>
      <c r="P187" s="237">
        <v>0</v>
      </c>
      <c r="Q187" s="237">
        <f>ROUND(E187*P187,2)</f>
        <v>0</v>
      </c>
      <c r="R187" s="239"/>
      <c r="S187" s="239" t="s">
        <v>435</v>
      </c>
      <c r="T187" s="240" t="s">
        <v>389</v>
      </c>
      <c r="U187" s="222">
        <v>0</v>
      </c>
      <c r="V187" s="222">
        <f>ROUND(E187*U187,2)</f>
        <v>0</v>
      </c>
      <c r="W187" s="222"/>
      <c r="X187" s="222" t="s">
        <v>604</v>
      </c>
      <c r="Y187" s="222" t="s">
        <v>391</v>
      </c>
      <c r="Z187" s="212"/>
      <c r="AA187" s="212"/>
      <c r="AB187" s="212"/>
      <c r="AC187" s="212"/>
      <c r="AD187" s="212"/>
      <c r="AE187" s="212"/>
      <c r="AF187" s="212"/>
      <c r="AG187" s="212" t="s">
        <v>2008</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ht="31.2" outlineLevel="2" x14ac:dyDescent="0.25">
      <c r="A188" s="219"/>
      <c r="B188" s="220"/>
      <c r="C188" s="254" t="s">
        <v>2964</v>
      </c>
      <c r="D188" s="248"/>
      <c r="E188" s="248"/>
      <c r="F188" s="248"/>
      <c r="G188" s="248"/>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395</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49" t="str">
        <f>C188</f>
        <v>Čerpadlo s integrovanou řídicí jednotku pro automatický provoz osazeno v akumulační nádrži na dešťovou vodu. Dodáno s 15 m kabelem. Max. průtok 111 l/min. Max. výtlak 45 m. Zap. tlak 2,2 bar, stupeň krytí IP68, integrovaný kondenzátor, automatická tepelná ochrana, ochrana proti chodu nasucho, zpětná klapka. Zapojuje profese ELE.</v>
      </c>
      <c r="BB188" s="212"/>
      <c r="BC188" s="212"/>
      <c r="BD188" s="212"/>
      <c r="BE188" s="212"/>
      <c r="BF188" s="212"/>
      <c r="BG188" s="212"/>
      <c r="BH188" s="212"/>
    </row>
    <row r="189" spans="1:60" ht="20.399999999999999" outlineLevel="1" x14ac:dyDescent="0.25">
      <c r="A189" s="241">
        <v>149</v>
      </c>
      <c r="B189" s="242" t="s">
        <v>2965</v>
      </c>
      <c r="C189" s="252" t="s">
        <v>2966</v>
      </c>
      <c r="D189" s="243" t="s">
        <v>807</v>
      </c>
      <c r="E189" s="244">
        <v>1</v>
      </c>
      <c r="F189" s="245"/>
      <c r="G189" s="246">
        <f>ROUND(E189*F189,2)</f>
        <v>0</v>
      </c>
      <c r="H189" s="245"/>
      <c r="I189" s="246">
        <f>ROUND(E189*H189,2)</f>
        <v>0</v>
      </c>
      <c r="J189" s="245"/>
      <c r="K189" s="246">
        <f>ROUND(E189*J189,2)</f>
        <v>0</v>
      </c>
      <c r="L189" s="246">
        <v>21</v>
      </c>
      <c r="M189" s="246">
        <f>G189*(1+L189/100)</f>
        <v>0</v>
      </c>
      <c r="N189" s="244">
        <v>0</v>
      </c>
      <c r="O189" s="244">
        <f>ROUND(E189*N189,2)</f>
        <v>0</v>
      </c>
      <c r="P189" s="244">
        <v>0</v>
      </c>
      <c r="Q189" s="244">
        <f>ROUND(E189*P189,2)</f>
        <v>0</v>
      </c>
      <c r="R189" s="246"/>
      <c r="S189" s="246" t="s">
        <v>435</v>
      </c>
      <c r="T189" s="247" t="s">
        <v>389</v>
      </c>
      <c r="U189" s="222">
        <v>0</v>
      </c>
      <c r="V189" s="222">
        <f>ROUND(E189*U189,2)</f>
        <v>0</v>
      </c>
      <c r="W189" s="222"/>
      <c r="X189" s="222" t="s">
        <v>604</v>
      </c>
      <c r="Y189" s="222" t="s">
        <v>391</v>
      </c>
      <c r="Z189" s="212"/>
      <c r="AA189" s="212"/>
      <c r="AB189" s="212"/>
      <c r="AC189" s="212"/>
      <c r="AD189" s="212"/>
      <c r="AE189" s="212"/>
      <c r="AF189" s="212"/>
      <c r="AG189" s="212" t="s">
        <v>605</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5">
      <c r="A190" s="234">
        <v>150</v>
      </c>
      <c r="B190" s="235" t="s">
        <v>2967</v>
      </c>
      <c r="C190" s="253" t="s">
        <v>2968</v>
      </c>
      <c r="D190" s="236" t="s">
        <v>562</v>
      </c>
      <c r="E190" s="237">
        <v>0.18284</v>
      </c>
      <c r="F190" s="238"/>
      <c r="G190" s="239">
        <f>ROUND(E190*F190,2)</f>
        <v>0</v>
      </c>
      <c r="H190" s="238"/>
      <c r="I190" s="239">
        <f>ROUND(E190*H190,2)</f>
        <v>0</v>
      </c>
      <c r="J190" s="238"/>
      <c r="K190" s="239">
        <f>ROUND(E190*J190,2)</f>
        <v>0</v>
      </c>
      <c r="L190" s="239">
        <v>21</v>
      </c>
      <c r="M190" s="239">
        <f>G190*(1+L190/100)</f>
        <v>0</v>
      </c>
      <c r="N190" s="237">
        <v>0</v>
      </c>
      <c r="O190" s="237">
        <f>ROUND(E190*N190,2)</f>
        <v>0</v>
      </c>
      <c r="P190" s="237">
        <v>0</v>
      </c>
      <c r="Q190" s="237">
        <f>ROUND(E190*P190,2)</f>
        <v>0</v>
      </c>
      <c r="R190" s="239"/>
      <c r="S190" s="239" t="s">
        <v>388</v>
      </c>
      <c r="T190" s="240" t="s">
        <v>2877</v>
      </c>
      <c r="U190" s="222">
        <v>1.33</v>
      </c>
      <c r="V190" s="222">
        <f>ROUND(E190*U190,2)</f>
        <v>0.24</v>
      </c>
      <c r="W190" s="222"/>
      <c r="X190" s="222" t="s">
        <v>262</v>
      </c>
      <c r="Y190" s="222" t="s">
        <v>391</v>
      </c>
      <c r="Z190" s="212"/>
      <c r="AA190" s="212"/>
      <c r="AB190" s="212"/>
      <c r="AC190" s="212"/>
      <c r="AD190" s="212"/>
      <c r="AE190" s="212"/>
      <c r="AF190" s="212"/>
      <c r="AG190" s="212" t="s">
        <v>2969</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5">
      <c r="A191" s="219"/>
      <c r="B191" s="220"/>
      <c r="C191" s="268" t="s">
        <v>1188</v>
      </c>
      <c r="D191" s="260"/>
      <c r="E191" s="261"/>
      <c r="F191" s="222"/>
      <c r="G191" s="222"/>
      <c r="H191" s="222"/>
      <c r="I191" s="222"/>
      <c r="J191" s="222"/>
      <c r="K191" s="222"/>
      <c r="L191" s="222"/>
      <c r="M191" s="222"/>
      <c r="N191" s="221"/>
      <c r="O191" s="221"/>
      <c r="P191" s="221"/>
      <c r="Q191" s="221"/>
      <c r="R191" s="222"/>
      <c r="S191" s="222"/>
      <c r="T191" s="222"/>
      <c r="U191" s="222"/>
      <c r="V191" s="222"/>
      <c r="W191" s="222"/>
      <c r="X191" s="222"/>
      <c r="Y191" s="222"/>
      <c r="Z191" s="212"/>
      <c r="AA191" s="212"/>
      <c r="AB191" s="212"/>
      <c r="AC191" s="212"/>
      <c r="AD191" s="212"/>
      <c r="AE191" s="212"/>
      <c r="AF191" s="212"/>
      <c r="AG191" s="212" t="s">
        <v>454</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ht="20.399999999999999" outlineLevel="3" x14ac:dyDescent="0.25">
      <c r="A192" s="219"/>
      <c r="B192" s="220"/>
      <c r="C192" s="268" t="s">
        <v>2970</v>
      </c>
      <c r="D192" s="260"/>
      <c r="E192" s="261"/>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454</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5">
      <c r="A193" s="219"/>
      <c r="B193" s="220"/>
      <c r="C193" s="268" t="s">
        <v>2971</v>
      </c>
      <c r="D193" s="260"/>
      <c r="E193" s="261"/>
      <c r="F193" s="222"/>
      <c r="G193" s="222"/>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454</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5">
      <c r="A194" s="219"/>
      <c r="B194" s="220"/>
      <c r="C194" s="268" t="s">
        <v>2972</v>
      </c>
      <c r="D194" s="260"/>
      <c r="E194" s="261">
        <v>0.18284</v>
      </c>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454</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x14ac:dyDescent="0.25">
      <c r="A195" s="227" t="s">
        <v>383</v>
      </c>
      <c r="B195" s="228" t="s">
        <v>309</v>
      </c>
      <c r="C195" s="251" t="s">
        <v>310</v>
      </c>
      <c r="D195" s="229"/>
      <c r="E195" s="230"/>
      <c r="F195" s="231"/>
      <c r="G195" s="231">
        <f>SUMIF(AG196:AG241,"&lt;&gt;NOR",G196:G241)</f>
        <v>0</v>
      </c>
      <c r="H195" s="231"/>
      <c r="I195" s="231">
        <f>SUM(I196:I241)</f>
        <v>0</v>
      </c>
      <c r="J195" s="231"/>
      <c r="K195" s="231">
        <f>SUM(K196:K241)</f>
        <v>0</v>
      </c>
      <c r="L195" s="231"/>
      <c r="M195" s="231">
        <f>SUM(M196:M241)</f>
        <v>0</v>
      </c>
      <c r="N195" s="230"/>
      <c r="O195" s="230">
        <f>SUM(O196:O241)</f>
        <v>0.28999999999999998</v>
      </c>
      <c r="P195" s="230"/>
      <c r="Q195" s="230">
        <f>SUM(Q196:Q241)</f>
        <v>0</v>
      </c>
      <c r="R195" s="231"/>
      <c r="S195" s="231"/>
      <c r="T195" s="232"/>
      <c r="U195" s="226"/>
      <c r="V195" s="226">
        <f>SUM(V196:V241)</f>
        <v>46.410000000000004</v>
      </c>
      <c r="W195" s="226"/>
      <c r="X195" s="226"/>
      <c r="Y195" s="226"/>
      <c r="AG195" t="s">
        <v>384</v>
      </c>
    </row>
    <row r="196" spans="1:60" outlineLevel="1" x14ac:dyDescent="0.25">
      <c r="A196" s="241">
        <v>151</v>
      </c>
      <c r="B196" s="242" t="s">
        <v>2973</v>
      </c>
      <c r="C196" s="252" t="s">
        <v>2974</v>
      </c>
      <c r="D196" s="243" t="s">
        <v>585</v>
      </c>
      <c r="E196" s="244">
        <v>1</v>
      </c>
      <c r="F196" s="245"/>
      <c r="G196" s="246">
        <f>ROUND(E196*F196,2)</f>
        <v>0</v>
      </c>
      <c r="H196" s="245"/>
      <c r="I196" s="246">
        <f>ROUND(E196*H196,2)</f>
        <v>0</v>
      </c>
      <c r="J196" s="245"/>
      <c r="K196" s="246">
        <f>ROUND(E196*J196,2)</f>
        <v>0</v>
      </c>
      <c r="L196" s="246">
        <v>21</v>
      </c>
      <c r="M196" s="246">
        <f>G196*(1+L196/100)</f>
        <v>0</v>
      </c>
      <c r="N196" s="244">
        <v>1.6000000000000001E-3</v>
      </c>
      <c r="O196" s="244">
        <f>ROUND(E196*N196,2)</f>
        <v>0</v>
      </c>
      <c r="P196" s="244">
        <v>0</v>
      </c>
      <c r="Q196" s="244">
        <f>ROUND(E196*P196,2)</f>
        <v>0</v>
      </c>
      <c r="R196" s="246"/>
      <c r="S196" s="246" t="s">
        <v>435</v>
      </c>
      <c r="T196" s="247" t="s">
        <v>389</v>
      </c>
      <c r="U196" s="222">
        <v>0</v>
      </c>
      <c r="V196" s="222">
        <f>ROUND(E196*U196,2)</f>
        <v>0</v>
      </c>
      <c r="W196" s="222"/>
      <c r="X196" s="222" t="s">
        <v>449</v>
      </c>
      <c r="Y196" s="222" t="s">
        <v>391</v>
      </c>
      <c r="Z196" s="212"/>
      <c r="AA196" s="212"/>
      <c r="AB196" s="212"/>
      <c r="AC196" s="212"/>
      <c r="AD196" s="212"/>
      <c r="AE196" s="212"/>
      <c r="AF196" s="212"/>
      <c r="AG196" s="212" t="s">
        <v>2597</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5">
      <c r="A197" s="241">
        <v>152</v>
      </c>
      <c r="B197" s="242" t="s">
        <v>2975</v>
      </c>
      <c r="C197" s="252" t="s">
        <v>2976</v>
      </c>
      <c r="D197" s="243" t="s">
        <v>434</v>
      </c>
      <c r="E197" s="244">
        <v>6</v>
      </c>
      <c r="F197" s="245"/>
      <c r="G197" s="246">
        <f>ROUND(E197*F197,2)</f>
        <v>0</v>
      </c>
      <c r="H197" s="245"/>
      <c r="I197" s="246">
        <f>ROUND(E197*H197,2)</f>
        <v>0</v>
      </c>
      <c r="J197" s="245"/>
      <c r="K197" s="246">
        <f>ROUND(E197*J197,2)</f>
        <v>0</v>
      </c>
      <c r="L197" s="246">
        <v>21</v>
      </c>
      <c r="M197" s="246">
        <f>G197*(1+L197/100)</f>
        <v>0</v>
      </c>
      <c r="N197" s="244">
        <v>8.8999999999999995E-4</v>
      </c>
      <c r="O197" s="244">
        <f>ROUND(E197*N197,2)</f>
        <v>0.01</v>
      </c>
      <c r="P197" s="244">
        <v>0</v>
      </c>
      <c r="Q197" s="244">
        <f>ROUND(E197*P197,2)</f>
        <v>0</v>
      </c>
      <c r="R197" s="246"/>
      <c r="S197" s="246" t="s">
        <v>435</v>
      </c>
      <c r="T197" s="247" t="s">
        <v>389</v>
      </c>
      <c r="U197" s="222">
        <v>1.1200000000000001</v>
      </c>
      <c r="V197" s="222">
        <f>ROUND(E197*U197,2)</f>
        <v>6.72</v>
      </c>
      <c r="W197" s="222"/>
      <c r="X197" s="222" t="s">
        <v>449</v>
      </c>
      <c r="Y197" s="222" t="s">
        <v>391</v>
      </c>
      <c r="Z197" s="212"/>
      <c r="AA197" s="212"/>
      <c r="AB197" s="212"/>
      <c r="AC197" s="212"/>
      <c r="AD197" s="212"/>
      <c r="AE197" s="212"/>
      <c r="AF197" s="212"/>
      <c r="AG197" s="212" t="s">
        <v>2597</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5">
      <c r="A198" s="241">
        <v>153</v>
      </c>
      <c r="B198" s="242" t="s">
        <v>2977</v>
      </c>
      <c r="C198" s="252" t="s">
        <v>2978</v>
      </c>
      <c r="D198" s="243" t="s">
        <v>434</v>
      </c>
      <c r="E198" s="244">
        <v>9</v>
      </c>
      <c r="F198" s="245"/>
      <c r="G198" s="246">
        <f>ROUND(E198*F198,2)</f>
        <v>0</v>
      </c>
      <c r="H198" s="245"/>
      <c r="I198" s="246">
        <f>ROUND(E198*H198,2)</f>
        <v>0</v>
      </c>
      <c r="J198" s="245"/>
      <c r="K198" s="246">
        <f>ROUND(E198*J198,2)</f>
        <v>0</v>
      </c>
      <c r="L198" s="246">
        <v>21</v>
      </c>
      <c r="M198" s="246">
        <f>G198*(1+L198/100)</f>
        <v>0</v>
      </c>
      <c r="N198" s="244">
        <v>1.41E-3</v>
      </c>
      <c r="O198" s="244">
        <f>ROUND(E198*N198,2)</f>
        <v>0.01</v>
      </c>
      <c r="P198" s="244">
        <v>0</v>
      </c>
      <c r="Q198" s="244">
        <f>ROUND(E198*P198,2)</f>
        <v>0</v>
      </c>
      <c r="R198" s="246"/>
      <c r="S198" s="246" t="s">
        <v>435</v>
      </c>
      <c r="T198" s="247" t="s">
        <v>389</v>
      </c>
      <c r="U198" s="222">
        <v>1.575</v>
      </c>
      <c r="V198" s="222">
        <f>ROUND(E198*U198,2)</f>
        <v>14.18</v>
      </c>
      <c r="W198" s="222"/>
      <c r="X198" s="222" t="s">
        <v>449</v>
      </c>
      <c r="Y198" s="222" t="s">
        <v>391</v>
      </c>
      <c r="Z198" s="212"/>
      <c r="AA198" s="212"/>
      <c r="AB198" s="212"/>
      <c r="AC198" s="212"/>
      <c r="AD198" s="212"/>
      <c r="AE198" s="212"/>
      <c r="AF198" s="212"/>
      <c r="AG198" s="212" t="s">
        <v>2597</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1" x14ac:dyDescent="0.25">
      <c r="A199" s="241">
        <v>154</v>
      </c>
      <c r="B199" s="242" t="s">
        <v>2979</v>
      </c>
      <c r="C199" s="252" t="s">
        <v>2980</v>
      </c>
      <c r="D199" s="243" t="s">
        <v>434</v>
      </c>
      <c r="E199" s="244">
        <v>1</v>
      </c>
      <c r="F199" s="245"/>
      <c r="G199" s="246">
        <f>ROUND(E199*F199,2)</f>
        <v>0</v>
      </c>
      <c r="H199" s="245"/>
      <c r="I199" s="246">
        <f>ROUND(E199*H199,2)</f>
        <v>0</v>
      </c>
      <c r="J199" s="245"/>
      <c r="K199" s="246">
        <f>ROUND(E199*J199,2)</f>
        <v>0</v>
      </c>
      <c r="L199" s="246">
        <v>21</v>
      </c>
      <c r="M199" s="246">
        <f>G199*(1+L199/100)</f>
        <v>0</v>
      </c>
      <c r="N199" s="244">
        <v>6.2E-4</v>
      </c>
      <c r="O199" s="244">
        <f>ROUND(E199*N199,2)</f>
        <v>0</v>
      </c>
      <c r="P199" s="244">
        <v>0</v>
      </c>
      <c r="Q199" s="244">
        <f>ROUND(E199*P199,2)</f>
        <v>0</v>
      </c>
      <c r="R199" s="246"/>
      <c r="S199" s="246" t="s">
        <v>435</v>
      </c>
      <c r="T199" s="247" t="s">
        <v>389</v>
      </c>
      <c r="U199" s="222">
        <v>2.6</v>
      </c>
      <c r="V199" s="222">
        <f>ROUND(E199*U199,2)</f>
        <v>2.6</v>
      </c>
      <c r="W199" s="222"/>
      <c r="X199" s="222" t="s">
        <v>449</v>
      </c>
      <c r="Y199" s="222" t="s">
        <v>391</v>
      </c>
      <c r="Z199" s="212"/>
      <c r="AA199" s="212"/>
      <c r="AB199" s="212"/>
      <c r="AC199" s="212"/>
      <c r="AD199" s="212"/>
      <c r="AE199" s="212"/>
      <c r="AF199" s="212"/>
      <c r="AG199" s="212" t="s">
        <v>2597</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5">
      <c r="A200" s="241">
        <v>155</v>
      </c>
      <c r="B200" s="242" t="s">
        <v>2981</v>
      </c>
      <c r="C200" s="252" t="s">
        <v>2982</v>
      </c>
      <c r="D200" s="243" t="s">
        <v>585</v>
      </c>
      <c r="E200" s="244">
        <v>1</v>
      </c>
      <c r="F200" s="245"/>
      <c r="G200" s="246">
        <f>ROUND(E200*F200,2)</f>
        <v>0</v>
      </c>
      <c r="H200" s="245"/>
      <c r="I200" s="246">
        <f>ROUND(E200*H200,2)</f>
        <v>0</v>
      </c>
      <c r="J200" s="245"/>
      <c r="K200" s="246">
        <f>ROUND(E200*J200,2)</f>
        <v>0</v>
      </c>
      <c r="L200" s="246">
        <v>21</v>
      </c>
      <c r="M200" s="246">
        <f>G200*(1+L200/100)</f>
        <v>0</v>
      </c>
      <c r="N200" s="244">
        <v>3.0899999999999999E-3</v>
      </c>
      <c r="O200" s="244">
        <f>ROUND(E200*N200,2)</f>
        <v>0</v>
      </c>
      <c r="P200" s="244">
        <v>0</v>
      </c>
      <c r="Q200" s="244">
        <f>ROUND(E200*P200,2)</f>
        <v>0</v>
      </c>
      <c r="R200" s="246"/>
      <c r="S200" s="246" t="s">
        <v>435</v>
      </c>
      <c r="T200" s="247" t="s">
        <v>389</v>
      </c>
      <c r="U200" s="222">
        <v>1.25</v>
      </c>
      <c r="V200" s="222">
        <f>ROUND(E200*U200,2)</f>
        <v>1.25</v>
      </c>
      <c r="W200" s="222"/>
      <c r="X200" s="222" t="s">
        <v>449</v>
      </c>
      <c r="Y200" s="222" t="s">
        <v>391</v>
      </c>
      <c r="Z200" s="212"/>
      <c r="AA200" s="212"/>
      <c r="AB200" s="212"/>
      <c r="AC200" s="212"/>
      <c r="AD200" s="212"/>
      <c r="AE200" s="212"/>
      <c r="AF200" s="212"/>
      <c r="AG200" s="212" t="s">
        <v>2597</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5">
      <c r="A201" s="234">
        <v>156</v>
      </c>
      <c r="B201" s="235" t="s">
        <v>2983</v>
      </c>
      <c r="C201" s="253" t="s">
        <v>2984</v>
      </c>
      <c r="D201" s="236" t="s">
        <v>585</v>
      </c>
      <c r="E201" s="237">
        <v>3</v>
      </c>
      <c r="F201" s="238"/>
      <c r="G201" s="239">
        <f>ROUND(E201*F201,2)</f>
        <v>0</v>
      </c>
      <c r="H201" s="238"/>
      <c r="I201" s="239">
        <f>ROUND(E201*H201,2)</f>
        <v>0</v>
      </c>
      <c r="J201" s="238"/>
      <c r="K201" s="239">
        <f>ROUND(E201*J201,2)</f>
        <v>0</v>
      </c>
      <c r="L201" s="239">
        <v>21</v>
      </c>
      <c r="M201" s="239">
        <f>G201*(1+L201/100)</f>
        <v>0</v>
      </c>
      <c r="N201" s="237">
        <v>8.4999999999999995E-4</v>
      </c>
      <c r="O201" s="237">
        <f>ROUND(E201*N201,2)</f>
        <v>0</v>
      </c>
      <c r="P201" s="237">
        <v>0</v>
      </c>
      <c r="Q201" s="237">
        <f>ROUND(E201*P201,2)</f>
        <v>0</v>
      </c>
      <c r="R201" s="239"/>
      <c r="S201" s="239" t="s">
        <v>435</v>
      </c>
      <c r="T201" s="240" t="s">
        <v>389</v>
      </c>
      <c r="U201" s="222">
        <v>0.45</v>
      </c>
      <c r="V201" s="222">
        <f>ROUND(E201*U201,2)</f>
        <v>1.35</v>
      </c>
      <c r="W201" s="222"/>
      <c r="X201" s="222" t="s">
        <v>449</v>
      </c>
      <c r="Y201" s="222" t="s">
        <v>391</v>
      </c>
      <c r="Z201" s="212"/>
      <c r="AA201" s="212"/>
      <c r="AB201" s="212"/>
      <c r="AC201" s="212"/>
      <c r="AD201" s="212"/>
      <c r="AE201" s="212"/>
      <c r="AF201" s="212"/>
      <c r="AG201" s="212" t="s">
        <v>2597</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2" x14ac:dyDescent="0.25">
      <c r="A202" s="219"/>
      <c r="B202" s="220"/>
      <c r="C202" s="254" t="s">
        <v>2985</v>
      </c>
      <c r="D202" s="248"/>
      <c r="E202" s="248"/>
      <c r="F202" s="248"/>
      <c r="G202" s="248"/>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395</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3" x14ac:dyDescent="0.25">
      <c r="A203" s="219"/>
      <c r="B203" s="220"/>
      <c r="C203" s="255" t="s">
        <v>2986</v>
      </c>
      <c r="D203" s="250"/>
      <c r="E203" s="250"/>
      <c r="F203" s="250"/>
      <c r="G203" s="250"/>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395</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34">
        <v>157</v>
      </c>
      <c r="B204" s="235" t="s">
        <v>2987</v>
      </c>
      <c r="C204" s="253" t="s">
        <v>2988</v>
      </c>
      <c r="D204" s="236" t="s">
        <v>585</v>
      </c>
      <c r="E204" s="237">
        <v>3</v>
      </c>
      <c r="F204" s="238"/>
      <c r="G204" s="239">
        <f>ROUND(E204*F204,2)</f>
        <v>0</v>
      </c>
      <c r="H204" s="238"/>
      <c r="I204" s="239">
        <f>ROUND(E204*H204,2)</f>
        <v>0</v>
      </c>
      <c r="J204" s="238"/>
      <c r="K204" s="239">
        <f>ROUND(E204*J204,2)</f>
        <v>0</v>
      </c>
      <c r="L204" s="239">
        <v>21</v>
      </c>
      <c r="M204" s="239">
        <f>G204*(1+L204/100)</f>
        <v>0</v>
      </c>
      <c r="N204" s="237">
        <v>1.64E-3</v>
      </c>
      <c r="O204" s="237">
        <f>ROUND(E204*N204,2)</f>
        <v>0</v>
      </c>
      <c r="P204" s="237">
        <v>0</v>
      </c>
      <c r="Q204" s="237">
        <f>ROUND(E204*P204,2)</f>
        <v>0</v>
      </c>
      <c r="R204" s="239"/>
      <c r="S204" s="239" t="s">
        <v>435</v>
      </c>
      <c r="T204" s="240" t="s">
        <v>389</v>
      </c>
      <c r="U204" s="222">
        <v>0.49</v>
      </c>
      <c r="V204" s="222">
        <f>ROUND(E204*U204,2)</f>
        <v>1.47</v>
      </c>
      <c r="W204" s="222"/>
      <c r="X204" s="222" t="s">
        <v>449</v>
      </c>
      <c r="Y204" s="222" t="s">
        <v>391</v>
      </c>
      <c r="Z204" s="212"/>
      <c r="AA204" s="212"/>
      <c r="AB204" s="212"/>
      <c r="AC204" s="212"/>
      <c r="AD204" s="212"/>
      <c r="AE204" s="212"/>
      <c r="AF204" s="212"/>
      <c r="AG204" s="212" t="s">
        <v>2597</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5">
      <c r="A205" s="219"/>
      <c r="B205" s="220"/>
      <c r="C205" s="254" t="s">
        <v>2989</v>
      </c>
      <c r="D205" s="248"/>
      <c r="E205" s="248"/>
      <c r="F205" s="248"/>
      <c r="G205" s="248"/>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395</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5">
      <c r="A206" s="219"/>
      <c r="B206" s="220"/>
      <c r="C206" s="255" t="s">
        <v>2986</v>
      </c>
      <c r="D206" s="250"/>
      <c r="E206" s="250"/>
      <c r="F206" s="250"/>
      <c r="G206" s="250"/>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395</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1" x14ac:dyDescent="0.25">
      <c r="A207" s="234">
        <v>158</v>
      </c>
      <c r="B207" s="235" t="s">
        <v>2990</v>
      </c>
      <c r="C207" s="253" t="s">
        <v>2991</v>
      </c>
      <c r="D207" s="236" t="s">
        <v>585</v>
      </c>
      <c r="E207" s="237">
        <v>6</v>
      </c>
      <c r="F207" s="238"/>
      <c r="G207" s="239">
        <f>ROUND(E207*F207,2)</f>
        <v>0</v>
      </c>
      <c r="H207" s="238"/>
      <c r="I207" s="239">
        <f>ROUND(E207*H207,2)</f>
        <v>0</v>
      </c>
      <c r="J207" s="238"/>
      <c r="K207" s="239">
        <f>ROUND(E207*J207,2)</f>
        <v>0</v>
      </c>
      <c r="L207" s="239">
        <v>21</v>
      </c>
      <c r="M207" s="239">
        <f>G207*(1+L207/100)</f>
        <v>0</v>
      </c>
      <c r="N207" s="237">
        <v>1.1999999999999999E-3</v>
      </c>
      <c r="O207" s="237">
        <f>ROUND(E207*N207,2)</f>
        <v>0.01</v>
      </c>
      <c r="P207" s="237">
        <v>0</v>
      </c>
      <c r="Q207" s="237">
        <f>ROUND(E207*P207,2)</f>
        <v>0</v>
      </c>
      <c r="R207" s="239"/>
      <c r="S207" s="239" t="s">
        <v>435</v>
      </c>
      <c r="T207" s="240" t="s">
        <v>389</v>
      </c>
      <c r="U207" s="222">
        <v>0.41</v>
      </c>
      <c r="V207" s="222">
        <f>ROUND(E207*U207,2)</f>
        <v>2.46</v>
      </c>
      <c r="W207" s="222"/>
      <c r="X207" s="222" t="s">
        <v>449</v>
      </c>
      <c r="Y207" s="222" t="s">
        <v>391</v>
      </c>
      <c r="Z207" s="212"/>
      <c r="AA207" s="212"/>
      <c r="AB207" s="212"/>
      <c r="AC207" s="212"/>
      <c r="AD207" s="212"/>
      <c r="AE207" s="212"/>
      <c r="AF207" s="212"/>
      <c r="AG207" s="212" t="s">
        <v>2597</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2" x14ac:dyDescent="0.25">
      <c r="A208" s="219"/>
      <c r="B208" s="220"/>
      <c r="C208" s="254" t="s">
        <v>2985</v>
      </c>
      <c r="D208" s="248"/>
      <c r="E208" s="248"/>
      <c r="F208" s="248"/>
      <c r="G208" s="248"/>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395</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5">
      <c r="A209" s="219"/>
      <c r="B209" s="220"/>
      <c r="C209" s="255" t="s">
        <v>2986</v>
      </c>
      <c r="D209" s="250"/>
      <c r="E209" s="250"/>
      <c r="F209" s="250"/>
      <c r="G209" s="250"/>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395</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5">
      <c r="A210" s="241">
        <v>159</v>
      </c>
      <c r="B210" s="242" t="s">
        <v>2992</v>
      </c>
      <c r="C210" s="252" t="s">
        <v>2993</v>
      </c>
      <c r="D210" s="243" t="s">
        <v>585</v>
      </c>
      <c r="E210" s="244">
        <v>9</v>
      </c>
      <c r="F210" s="245"/>
      <c r="G210" s="246">
        <f>ROUND(E210*F210,2)</f>
        <v>0</v>
      </c>
      <c r="H210" s="245"/>
      <c r="I210" s="246">
        <f>ROUND(E210*H210,2)</f>
        <v>0</v>
      </c>
      <c r="J210" s="245"/>
      <c r="K210" s="246">
        <f>ROUND(E210*J210,2)</f>
        <v>0</v>
      </c>
      <c r="L210" s="246">
        <v>21</v>
      </c>
      <c r="M210" s="246">
        <f>G210*(1+L210/100)</f>
        <v>0</v>
      </c>
      <c r="N210" s="244">
        <v>1.3999999999999999E-4</v>
      </c>
      <c r="O210" s="244">
        <f>ROUND(E210*N210,2)</f>
        <v>0</v>
      </c>
      <c r="P210" s="244">
        <v>0</v>
      </c>
      <c r="Q210" s="244">
        <f>ROUND(E210*P210,2)</f>
        <v>0</v>
      </c>
      <c r="R210" s="246"/>
      <c r="S210" s="246" t="s">
        <v>435</v>
      </c>
      <c r="T210" s="247" t="s">
        <v>389</v>
      </c>
      <c r="U210" s="222">
        <v>0.23699999999999999</v>
      </c>
      <c r="V210" s="222">
        <f>ROUND(E210*U210,2)</f>
        <v>2.13</v>
      </c>
      <c r="W210" s="222"/>
      <c r="X210" s="222" t="s">
        <v>449</v>
      </c>
      <c r="Y210" s="222" t="s">
        <v>391</v>
      </c>
      <c r="Z210" s="212"/>
      <c r="AA210" s="212"/>
      <c r="AB210" s="212"/>
      <c r="AC210" s="212"/>
      <c r="AD210" s="212"/>
      <c r="AE210" s="212"/>
      <c r="AF210" s="212"/>
      <c r="AG210" s="212" t="s">
        <v>2597</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5">
      <c r="A211" s="241">
        <v>160</v>
      </c>
      <c r="B211" s="242" t="s">
        <v>2994</v>
      </c>
      <c r="C211" s="252" t="s">
        <v>2995</v>
      </c>
      <c r="D211" s="243" t="s">
        <v>585</v>
      </c>
      <c r="E211" s="244">
        <v>3</v>
      </c>
      <c r="F211" s="245"/>
      <c r="G211" s="246">
        <f>ROUND(E211*F211,2)</f>
        <v>0</v>
      </c>
      <c r="H211" s="245"/>
      <c r="I211" s="246">
        <f>ROUND(E211*H211,2)</f>
        <v>0</v>
      </c>
      <c r="J211" s="245"/>
      <c r="K211" s="246">
        <f>ROUND(E211*J211,2)</f>
        <v>0</v>
      </c>
      <c r="L211" s="246">
        <v>21</v>
      </c>
      <c r="M211" s="246">
        <f>G211*(1+L211/100)</f>
        <v>0</v>
      </c>
      <c r="N211" s="244">
        <v>2.2000000000000001E-4</v>
      </c>
      <c r="O211" s="244">
        <f>ROUND(E211*N211,2)</f>
        <v>0</v>
      </c>
      <c r="P211" s="244">
        <v>0</v>
      </c>
      <c r="Q211" s="244">
        <f>ROUND(E211*P211,2)</f>
        <v>0</v>
      </c>
      <c r="R211" s="246"/>
      <c r="S211" s="246" t="s">
        <v>435</v>
      </c>
      <c r="T211" s="247" t="s">
        <v>389</v>
      </c>
      <c r="U211" s="222">
        <v>0.246</v>
      </c>
      <c r="V211" s="222">
        <f>ROUND(E211*U211,2)</f>
        <v>0.74</v>
      </c>
      <c r="W211" s="222"/>
      <c r="X211" s="222" t="s">
        <v>449</v>
      </c>
      <c r="Y211" s="222" t="s">
        <v>391</v>
      </c>
      <c r="Z211" s="212"/>
      <c r="AA211" s="212"/>
      <c r="AB211" s="212"/>
      <c r="AC211" s="212"/>
      <c r="AD211" s="212"/>
      <c r="AE211" s="212"/>
      <c r="AF211" s="212"/>
      <c r="AG211" s="212" t="s">
        <v>2597</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5">
      <c r="A212" s="241">
        <v>161</v>
      </c>
      <c r="B212" s="242" t="s">
        <v>2996</v>
      </c>
      <c r="C212" s="252" t="s">
        <v>2997</v>
      </c>
      <c r="D212" s="243" t="s">
        <v>585</v>
      </c>
      <c r="E212" s="244">
        <v>1</v>
      </c>
      <c r="F212" s="245"/>
      <c r="G212" s="246">
        <f>ROUND(E212*F212,2)</f>
        <v>0</v>
      </c>
      <c r="H212" s="245"/>
      <c r="I212" s="246">
        <f>ROUND(E212*H212,2)</f>
        <v>0</v>
      </c>
      <c r="J212" s="245"/>
      <c r="K212" s="246">
        <f>ROUND(E212*J212,2)</f>
        <v>0</v>
      </c>
      <c r="L212" s="246">
        <v>21</v>
      </c>
      <c r="M212" s="246">
        <f>G212*(1+L212/100)</f>
        <v>0</v>
      </c>
      <c r="N212" s="244">
        <v>3.3E-4</v>
      </c>
      <c r="O212" s="244">
        <f>ROUND(E212*N212,2)</f>
        <v>0</v>
      </c>
      <c r="P212" s="244">
        <v>0</v>
      </c>
      <c r="Q212" s="244">
        <f>ROUND(E212*P212,2)</f>
        <v>0</v>
      </c>
      <c r="R212" s="246"/>
      <c r="S212" s="246" t="s">
        <v>435</v>
      </c>
      <c r="T212" s="247" t="s">
        <v>389</v>
      </c>
      <c r="U212" s="222">
        <v>0.246</v>
      </c>
      <c r="V212" s="222">
        <f>ROUND(E212*U212,2)</f>
        <v>0.25</v>
      </c>
      <c r="W212" s="222"/>
      <c r="X212" s="222" t="s">
        <v>449</v>
      </c>
      <c r="Y212" s="222" t="s">
        <v>391</v>
      </c>
      <c r="Z212" s="212"/>
      <c r="AA212" s="212"/>
      <c r="AB212" s="212"/>
      <c r="AC212" s="212"/>
      <c r="AD212" s="212"/>
      <c r="AE212" s="212"/>
      <c r="AF212" s="212"/>
      <c r="AG212" s="212" t="s">
        <v>2597</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1" x14ac:dyDescent="0.25">
      <c r="A213" s="241">
        <v>162</v>
      </c>
      <c r="B213" s="242" t="s">
        <v>2998</v>
      </c>
      <c r="C213" s="252" t="s">
        <v>2999</v>
      </c>
      <c r="D213" s="243" t="s">
        <v>585</v>
      </c>
      <c r="E213" s="244">
        <v>9</v>
      </c>
      <c r="F213" s="245"/>
      <c r="G213" s="246">
        <f>ROUND(E213*F213,2)</f>
        <v>0</v>
      </c>
      <c r="H213" s="245"/>
      <c r="I213" s="246">
        <f>ROUND(E213*H213,2)</f>
        <v>0</v>
      </c>
      <c r="J213" s="245"/>
      <c r="K213" s="246">
        <f>ROUND(E213*J213,2)</f>
        <v>0</v>
      </c>
      <c r="L213" s="246">
        <v>21</v>
      </c>
      <c r="M213" s="246">
        <f>G213*(1+L213/100)</f>
        <v>0</v>
      </c>
      <c r="N213" s="244">
        <v>0</v>
      </c>
      <c r="O213" s="244">
        <f>ROUND(E213*N213,2)</f>
        <v>0</v>
      </c>
      <c r="P213" s="244">
        <v>0</v>
      </c>
      <c r="Q213" s="244">
        <f>ROUND(E213*P213,2)</f>
        <v>0</v>
      </c>
      <c r="R213" s="246"/>
      <c r="S213" s="246" t="s">
        <v>435</v>
      </c>
      <c r="T213" s="247" t="s">
        <v>389</v>
      </c>
      <c r="U213" s="222">
        <v>0.246</v>
      </c>
      <c r="V213" s="222">
        <f>ROUND(E213*U213,2)</f>
        <v>2.21</v>
      </c>
      <c r="W213" s="222"/>
      <c r="X213" s="222" t="s">
        <v>449</v>
      </c>
      <c r="Y213" s="222" t="s">
        <v>391</v>
      </c>
      <c r="Z213" s="212"/>
      <c r="AA213" s="212"/>
      <c r="AB213" s="212"/>
      <c r="AC213" s="212"/>
      <c r="AD213" s="212"/>
      <c r="AE213" s="212"/>
      <c r="AF213" s="212"/>
      <c r="AG213" s="212" t="s">
        <v>2597</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5">
      <c r="A214" s="241">
        <v>163</v>
      </c>
      <c r="B214" s="242" t="s">
        <v>3000</v>
      </c>
      <c r="C214" s="252" t="s">
        <v>3001</v>
      </c>
      <c r="D214" s="243" t="s">
        <v>585</v>
      </c>
      <c r="E214" s="244">
        <v>9</v>
      </c>
      <c r="F214" s="245"/>
      <c r="G214" s="246">
        <f>ROUND(E214*F214,2)</f>
        <v>0</v>
      </c>
      <c r="H214" s="245"/>
      <c r="I214" s="246">
        <f>ROUND(E214*H214,2)</f>
        <v>0</v>
      </c>
      <c r="J214" s="245"/>
      <c r="K214" s="246">
        <f>ROUND(E214*J214,2)</f>
        <v>0</v>
      </c>
      <c r="L214" s="246">
        <v>21</v>
      </c>
      <c r="M214" s="246">
        <f>G214*(1+L214/100)</f>
        <v>0</v>
      </c>
      <c r="N214" s="244">
        <v>0</v>
      </c>
      <c r="O214" s="244">
        <f>ROUND(E214*N214,2)</f>
        <v>0</v>
      </c>
      <c r="P214" s="244">
        <v>0</v>
      </c>
      <c r="Q214" s="244">
        <f>ROUND(E214*P214,2)</f>
        <v>0</v>
      </c>
      <c r="R214" s="246"/>
      <c r="S214" s="246" t="s">
        <v>435</v>
      </c>
      <c r="T214" s="247" t="s">
        <v>389</v>
      </c>
      <c r="U214" s="222">
        <v>0.2</v>
      </c>
      <c r="V214" s="222">
        <f>ROUND(E214*U214,2)</f>
        <v>1.8</v>
      </c>
      <c r="W214" s="222"/>
      <c r="X214" s="222" t="s">
        <v>449</v>
      </c>
      <c r="Y214" s="222" t="s">
        <v>391</v>
      </c>
      <c r="Z214" s="212"/>
      <c r="AA214" s="212"/>
      <c r="AB214" s="212"/>
      <c r="AC214" s="212"/>
      <c r="AD214" s="212"/>
      <c r="AE214" s="212"/>
      <c r="AF214" s="212"/>
      <c r="AG214" s="212" t="s">
        <v>2597</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5">
      <c r="A215" s="241">
        <v>164</v>
      </c>
      <c r="B215" s="242" t="s">
        <v>1455</v>
      </c>
      <c r="C215" s="252" t="s">
        <v>3002</v>
      </c>
      <c r="D215" s="243" t="s">
        <v>562</v>
      </c>
      <c r="E215" s="244">
        <v>0.30499999999999999</v>
      </c>
      <c r="F215" s="245"/>
      <c r="G215" s="246">
        <f>ROUND(E215*F215,2)</f>
        <v>0</v>
      </c>
      <c r="H215" s="245"/>
      <c r="I215" s="246">
        <f>ROUND(E215*H215,2)</f>
        <v>0</v>
      </c>
      <c r="J215" s="245"/>
      <c r="K215" s="246">
        <f>ROUND(E215*J215,2)</f>
        <v>0</v>
      </c>
      <c r="L215" s="246">
        <v>21</v>
      </c>
      <c r="M215" s="246">
        <f>G215*(1+L215/100)</f>
        <v>0</v>
      </c>
      <c r="N215" s="244">
        <v>0</v>
      </c>
      <c r="O215" s="244">
        <f>ROUND(E215*N215,2)</f>
        <v>0</v>
      </c>
      <c r="P215" s="244">
        <v>0</v>
      </c>
      <c r="Q215" s="244">
        <f>ROUND(E215*P215,2)</f>
        <v>0</v>
      </c>
      <c r="R215" s="246"/>
      <c r="S215" s="246" t="s">
        <v>435</v>
      </c>
      <c r="T215" s="247" t="s">
        <v>389</v>
      </c>
      <c r="U215" s="222">
        <v>1.5169999999999999</v>
      </c>
      <c r="V215" s="222">
        <f>ROUND(E215*U215,2)</f>
        <v>0.46</v>
      </c>
      <c r="W215" s="222"/>
      <c r="X215" s="222" t="s">
        <v>449</v>
      </c>
      <c r="Y215" s="222" t="s">
        <v>391</v>
      </c>
      <c r="Z215" s="212"/>
      <c r="AA215" s="212"/>
      <c r="AB215" s="212"/>
      <c r="AC215" s="212"/>
      <c r="AD215" s="212"/>
      <c r="AE215" s="212"/>
      <c r="AF215" s="212"/>
      <c r="AG215" s="212" t="s">
        <v>2597</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5">
      <c r="A216" s="241">
        <v>165</v>
      </c>
      <c r="B216" s="242" t="s">
        <v>3003</v>
      </c>
      <c r="C216" s="252" t="s">
        <v>3004</v>
      </c>
      <c r="D216" s="243" t="s">
        <v>585</v>
      </c>
      <c r="E216" s="244">
        <v>1</v>
      </c>
      <c r="F216" s="245"/>
      <c r="G216" s="246">
        <f>ROUND(E216*F216,2)</f>
        <v>0</v>
      </c>
      <c r="H216" s="245"/>
      <c r="I216" s="246">
        <f>ROUND(E216*H216,2)</f>
        <v>0</v>
      </c>
      <c r="J216" s="245"/>
      <c r="K216" s="246">
        <f>ROUND(E216*J216,2)</f>
        <v>0</v>
      </c>
      <c r="L216" s="246">
        <v>21</v>
      </c>
      <c r="M216" s="246">
        <f>G216*(1+L216/100)</f>
        <v>0</v>
      </c>
      <c r="N216" s="244">
        <v>1.57E-3</v>
      </c>
      <c r="O216" s="244">
        <f>ROUND(E216*N216,2)</f>
        <v>0</v>
      </c>
      <c r="P216" s="244">
        <v>0</v>
      </c>
      <c r="Q216" s="244">
        <f>ROUND(E216*P216,2)</f>
        <v>0</v>
      </c>
      <c r="R216" s="246"/>
      <c r="S216" s="246" t="s">
        <v>435</v>
      </c>
      <c r="T216" s="247" t="s">
        <v>389</v>
      </c>
      <c r="U216" s="222">
        <v>8.7904699999999991</v>
      </c>
      <c r="V216" s="222">
        <f>ROUND(E216*U216,2)</f>
        <v>8.7899999999999991</v>
      </c>
      <c r="W216" s="222"/>
      <c r="X216" s="222" t="s">
        <v>1723</v>
      </c>
      <c r="Y216" s="222" t="s">
        <v>391</v>
      </c>
      <c r="Z216" s="212"/>
      <c r="AA216" s="212"/>
      <c r="AB216" s="212"/>
      <c r="AC216" s="212"/>
      <c r="AD216" s="212"/>
      <c r="AE216" s="212"/>
      <c r="AF216" s="212"/>
      <c r="AG216" s="212" t="s">
        <v>2704</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5">
      <c r="A217" s="241">
        <v>166</v>
      </c>
      <c r="B217" s="242" t="s">
        <v>3005</v>
      </c>
      <c r="C217" s="252" t="s">
        <v>3006</v>
      </c>
      <c r="D217" s="243" t="s">
        <v>585</v>
      </c>
      <c r="E217" s="244">
        <v>2</v>
      </c>
      <c r="F217" s="245"/>
      <c r="G217" s="246">
        <f>ROUND(E217*F217,2)</f>
        <v>0</v>
      </c>
      <c r="H217" s="245"/>
      <c r="I217" s="246">
        <f>ROUND(E217*H217,2)</f>
        <v>0</v>
      </c>
      <c r="J217" s="245"/>
      <c r="K217" s="246">
        <f>ROUND(E217*J217,2)</f>
        <v>0</v>
      </c>
      <c r="L217" s="246">
        <v>21</v>
      </c>
      <c r="M217" s="246">
        <f>G217*(1+L217/100)</f>
        <v>0</v>
      </c>
      <c r="N217" s="244">
        <v>2.3000000000000001E-4</v>
      </c>
      <c r="O217" s="244">
        <f>ROUND(E217*N217,2)</f>
        <v>0</v>
      </c>
      <c r="P217" s="244">
        <v>0</v>
      </c>
      <c r="Q217" s="244">
        <f>ROUND(E217*P217,2)</f>
        <v>0</v>
      </c>
      <c r="R217" s="246"/>
      <c r="S217" s="246" t="s">
        <v>435</v>
      </c>
      <c r="T217" s="247" t="s">
        <v>389</v>
      </c>
      <c r="U217" s="222">
        <v>0</v>
      </c>
      <c r="V217" s="222">
        <f>ROUND(E217*U217,2)</f>
        <v>0</v>
      </c>
      <c r="W217" s="222"/>
      <c r="X217" s="222" t="s">
        <v>604</v>
      </c>
      <c r="Y217" s="222" t="s">
        <v>391</v>
      </c>
      <c r="Z217" s="212"/>
      <c r="AA217" s="212"/>
      <c r="AB217" s="212"/>
      <c r="AC217" s="212"/>
      <c r="AD217" s="212"/>
      <c r="AE217" s="212"/>
      <c r="AF217" s="212"/>
      <c r="AG217" s="212" t="s">
        <v>2008</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5">
      <c r="A218" s="241">
        <v>167</v>
      </c>
      <c r="B218" s="242" t="s">
        <v>3007</v>
      </c>
      <c r="C218" s="252" t="s">
        <v>3008</v>
      </c>
      <c r="D218" s="243" t="s">
        <v>585</v>
      </c>
      <c r="E218" s="244">
        <v>6</v>
      </c>
      <c r="F218" s="245"/>
      <c r="G218" s="246">
        <f>ROUND(E218*F218,2)</f>
        <v>0</v>
      </c>
      <c r="H218" s="245"/>
      <c r="I218" s="246">
        <f>ROUND(E218*H218,2)</f>
        <v>0</v>
      </c>
      <c r="J218" s="245"/>
      <c r="K218" s="246">
        <f>ROUND(E218*J218,2)</f>
        <v>0</v>
      </c>
      <c r="L218" s="246">
        <v>21</v>
      </c>
      <c r="M218" s="246">
        <f>G218*(1+L218/100)</f>
        <v>0</v>
      </c>
      <c r="N218" s="244">
        <v>3.6999999999999999E-4</v>
      </c>
      <c r="O218" s="244">
        <f>ROUND(E218*N218,2)</f>
        <v>0</v>
      </c>
      <c r="P218" s="244">
        <v>0</v>
      </c>
      <c r="Q218" s="244">
        <f>ROUND(E218*P218,2)</f>
        <v>0</v>
      </c>
      <c r="R218" s="246"/>
      <c r="S218" s="246" t="s">
        <v>435</v>
      </c>
      <c r="T218" s="247" t="s">
        <v>389</v>
      </c>
      <c r="U218" s="222">
        <v>0</v>
      </c>
      <c r="V218" s="222">
        <f>ROUND(E218*U218,2)</f>
        <v>0</v>
      </c>
      <c r="W218" s="222"/>
      <c r="X218" s="222" t="s">
        <v>604</v>
      </c>
      <c r="Y218" s="222" t="s">
        <v>391</v>
      </c>
      <c r="Z218" s="212"/>
      <c r="AA218" s="212"/>
      <c r="AB218" s="212"/>
      <c r="AC218" s="212"/>
      <c r="AD218" s="212"/>
      <c r="AE218" s="212"/>
      <c r="AF218" s="212"/>
      <c r="AG218" s="212" t="s">
        <v>2008</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5">
      <c r="A219" s="234">
        <v>168</v>
      </c>
      <c r="B219" s="235" t="s">
        <v>3009</v>
      </c>
      <c r="C219" s="253" t="s">
        <v>3010</v>
      </c>
      <c r="D219" s="236" t="s">
        <v>585</v>
      </c>
      <c r="E219" s="237">
        <v>1</v>
      </c>
      <c r="F219" s="238"/>
      <c r="G219" s="239">
        <f>ROUND(E219*F219,2)</f>
        <v>0</v>
      </c>
      <c r="H219" s="238"/>
      <c r="I219" s="239">
        <f>ROUND(E219*H219,2)</f>
        <v>0</v>
      </c>
      <c r="J219" s="238"/>
      <c r="K219" s="239">
        <f>ROUND(E219*J219,2)</f>
        <v>0</v>
      </c>
      <c r="L219" s="239">
        <v>21</v>
      </c>
      <c r="M219" s="239">
        <f>G219*(1+L219/100)</f>
        <v>0</v>
      </c>
      <c r="N219" s="237">
        <v>1.4E-3</v>
      </c>
      <c r="O219" s="237">
        <f>ROUND(E219*N219,2)</f>
        <v>0</v>
      </c>
      <c r="P219" s="237">
        <v>0</v>
      </c>
      <c r="Q219" s="237">
        <f>ROUND(E219*P219,2)</f>
        <v>0</v>
      </c>
      <c r="R219" s="239"/>
      <c r="S219" s="239" t="s">
        <v>435</v>
      </c>
      <c r="T219" s="240" t="s">
        <v>389</v>
      </c>
      <c r="U219" s="222">
        <v>0</v>
      </c>
      <c r="V219" s="222">
        <f>ROUND(E219*U219,2)</f>
        <v>0</v>
      </c>
      <c r="W219" s="222"/>
      <c r="X219" s="222" t="s">
        <v>604</v>
      </c>
      <c r="Y219" s="222" t="s">
        <v>391</v>
      </c>
      <c r="Z219" s="212"/>
      <c r="AA219" s="212"/>
      <c r="AB219" s="212"/>
      <c r="AC219" s="212"/>
      <c r="AD219" s="212"/>
      <c r="AE219" s="212"/>
      <c r="AF219" s="212"/>
      <c r="AG219" s="212" t="s">
        <v>2008</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5">
      <c r="A220" s="219"/>
      <c r="B220" s="220"/>
      <c r="C220" s="254" t="s">
        <v>3011</v>
      </c>
      <c r="D220" s="248"/>
      <c r="E220" s="248"/>
      <c r="F220" s="248"/>
      <c r="G220" s="248"/>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395</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1" x14ac:dyDescent="0.25">
      <c r="A221" s="241">
        <v>169</v>
      </c>
      <c r="B221" s="242" t="s">
        <v>3012</v>
      </c>
      <c r="C221" s="252" t="s">
        <v>3013</v>
      </c>
      <c r="D221" s="243" t="s">
        <v>585</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435</v>
      </c>
      <c r="T221" s="247" t="s">
        <v>389</v>
      </c>
      <c r="U221" s="222">
        <v>0</v>
      </c>
      <c r="V221" s="222">
        <f>ROUND(E221*U221,2)</f>
        <v>0</v>
      </c>
      <c r="W221" s="222"/>
      <c r="X221" s="222" t="s">
        <v>604</v>
      </c>
      <c r="Y221" s="222" t="s">
        <v>391</v>
      </c>
      <c r="Z221" s="212"/>
      <c r="AA221" s="212"/>
      <c r="AB221" s="212"/>
      <c r="AC221" s="212"/>
      <c r="AD221" s="212"/>
      <c r="AE221" s="212"/>
      <c r="AF221" s="212"/>
      <c r="AG221" s="212" t="s">
        <v>2008</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1" x14ac:dyDescent="0.25">
      <c r="A222" s="241">
        <v>170</v>
      </c>
      <c r="B222" s="242" t="s">
        <v>3014</v>
      </c>
      <c r="C222" s="252" t="s">
        <v>3015</v>
      </c>
      <c r="D222" s="243" t="s">
        <v>585</v>
      </c>
      <c r="E222" s="244">
        <v>1</v>
      </c>
      <c r="F222" s="245"/>
      <c r="G222" s="246">
        <f>ROUND(E222*F222,2)</f>
        <v>0</v>
      </c>
      <c r="H222" s="245"/>
      <c r="I222" s="246">
        <f>ROUND(E222*H222,2)</f>
        <v>0</v>
      </c>
      <c r="J222" s="245"/>
      <c r="K222" s="246">
        <f>ROUND(E222*J222,2)</f>
        <v>0</v>
      </c>
      <c r="L222" s="246">
        <v>21</v>
      </c>
      <c r="M222" s="246">
        <f>G222*(1+L222/100)</f>
        <v>0</v>
      </c>
      <c r="N222" s="244">
        <v>0</v>
      </c>
      <c r="O222" s="244">
        <f>ROUND(E222*N222,2)</f>
        <v>0</v>
      </c>
      <c r="P222" s="244">
        <v>0</v>
      </c>
      <c r="Q222" s="244">
        <f>ROUND(E222*P222,2)</f>
        <v>0</v>
      </c>
      <c r="R222" s="246"/>
      <c r="S222" s="246" t="s">
        <v>435</v>
      </c>
      <c r="T222" s="247" t="s">
        <v>389</v>
      </c>
      <c r="U222" s="222">
        <v>0</v>
      </c>
      <c r="V222" s="222">
        <f>ROUND(E222*U222,2)</f>
        <v>0</v>
      </c>
      <c r="W222" s="222"/>
      <c r="X222" s="222" t="s">
        <v>604</v>
      </c>
      <c r="Y222" s="222" t="s">
        <v>391</v>
      </c>
      <c r="Z222" s="212"/>
      <c r="AA222" s="212"/>
      <c r="AB222" s="212"/>
      <c r="AC222" s="212"/>
      <c r="AD222" s="212"/>
      <c r="AE222" s="212"/>
      <c r="AF222" s="212"/>
      <c r="AG222" s="212" t="s">
        <v>2008</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1" x14ac:dyDescent="0.25">
      <c r="A223" s="241">
        <v>171</v>
      </c>
      <c r="B223" s="242" t="s">
        <v>3016</v>
      </c>
      <c r="C223" s="252" t="s">
        <v>3017</v>
      </c>
      <c r="D223" s="243" t="s">
        <v>585</v>
      </c>
      <c r="E223" s="244">
        <v>1</v>
      </c>
      <c r="F223" s="245"/>
      <c r="G223" s="246">
        <f>ROUND(E223*F223,2)</f>
        <v>0</v>
      </c>
      <c r="H223" s="245"/>
      <c r="I223" s="246">
        <f>ROUND(E223*H223,2)</f>
        <v>0</v>
      </c>
      <c r="J223" s="245"/>
      <c r="K223" s="246">
        <f>ROUND(E223*J223,2)</f>
        <v>0</v>
      </c>
      <c r="L223" s="246">
        <v>21</v>
      </c>
      <c r="M223" s="246">
        <f>G223*(1+L223/100)</f>
        <v>0</v>
      </c>
      <c r="N223" s="244">
        <v>0</v>
      </c>
      <c r="O223" s="244">
        <f>ROUND(E223*N223,2)</f>
        <v>0</v>
      </c>
      <c r="P223" s="244">
        <v>0</v>
      </c>
      <c r="Q223" s="244">
        <f>ROUND(E223*P223,2)</f>
        <v>0</v>
      </c>
      <c r="R223" s="246"/>
      <c r="S223" s="246" t="s">
        <v>435</v>
      </c>
      <c r="T223" s="247" t="s">
        <v>389</v>
      </c>
      <c r="U223" s="222">
        <v>0</v>
      </c>
      <c r="V223" s="222">
        <f>ROUND(E223*U223,2)</f>
        <v>0</v>
      </c>
      <c r="W223" s="222"/>
      <c r="X223" s="222" t="s">
        <v>604</v>
      </c>
      <c r="Y223" s="222" t="s">
        <v>391</v>
      </c>
      <c r="Z223" s="212"/>
      <c r="AA223" s="212"/>
      <c r="AB223" s="212"/>
      <c r="AC223" s="212"/>
      <c r="AD223" s="212"/>
      <c r="AE223" s="212"/>
      <c r="AF223" s="212"/>
      <c r="AG223" s="212" t="s">
        <v>2008</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1" x14ac:dyDescent="0.25">
      <c r="A224" s="241">
        <v>172</v>
      </c>
      <c r="B224" s="242" t="s">
        <v>3018</v>
      </c>
      <c r="C224" s="252" t="s">
        <v>3019</v>
      </c>
      <c r="D224" s="243" t="s">
        <v>585</v>
      </c>
      <c r="E224" s="244">
        <v>4</v>
      </c>
      <c r="F224" s="245"/>
      <c r="G224" s="246">
        <f>ROUND(E224*F224,2)</f>
        <v>0</v>
      </c>
      <c r="H224" s="245"/>
      <c r="I224" s="246">
        <f>ROUND(E224*H224,2)</f>
        <v>0</v>
      </c>
      <c r="J224" s="245"/>
      <c r="K224" s="246">
        <f>ROUND(E224*J224,2)</f>
        <v>0</v>
      </c>
      <c r="L224" s="246">
        <v>21</v>
      </c>
      <c r="M224" s="246">
        <f>G224*(1+L224/100)</f>
        <v>0</v>
      </c>
      <c r="N224" s="244">
        <v>9.0000000000000006E-5</v>
      </c>
      <c r="O224" s="244">
        <f>ROUND(E224*N224,2)</f>
        <v>0</v>
      </c>
      <c r="P224" s="244">
        <v>0</v>
      </c>
      <c r="Q224" s="244">
        <f>ROUND(E224*P224,2)</f>
        <v>0</v>
      </c>
      <c r="R224" s="246"/>
      <c r="S224" s="246" t="s">
        <v>435</v>
      </c>
      <c r="T224" s="247" t="s">
        <v>389</v>
      </c>
      <c r="U224" s="222">
        <v>0</v>
      </c>
      <c r="V224" s="222">
        <f>ROUND(E224*U224,2)</f>
        <v>0</v>
      </c>
      <c r="W224" s="222"/>
      <c r="X224" s="222" t="s">
        <v>604</v>
      </c>
      <c r="Y224" s="222" t="s">
        <v>391</v>
      </c>
      <c r="Z224" s="212"/>
      <c r="AA224" s="212"/>
      <c r="AB224" s="212"/>
      <c r="AC224" s="212"/>
      <c r="AD224" s="212"/>
      <c r="AE224" s="212"/>
      <c r="AF224" s="212"/>
      <c r="AG224" s="212" t="s">
        <v>2008</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1" x14ac:dyDescent="0.25">
      <c r="A225" s="241">
        <v>173</v>
      </c>
      <c r="B225" s="242" t="s">
        <v>3020</v>
      </c>
      <c r="C225" s="252" t="s">
        <v>3021</v>
      </c>
      <c r="D225" s="243" t="s">
        <v>585</v>
      </c>
      <c r="E225" s="244">
        <v>1</v>
      </c>
      <c r="F225" s="245"/>
      <c r="G225" s="246">
        <f>ROUND(E225*F225,2)</f>
        <v>0</v>
      </c>
      <c r="H225" s="245"/>
      <c r="I225" s="246">
        <f>ROUND(E225*H225,2)</f>
        <v>0</v>
      </c>
      <c r="J225" s="245"/>
      <c r="K225" s="246">
        <f>ROUND(E225*J225,2)</f>
        <v>0</v>
      </c>
      <c r="L225" s="246">
        <v>21</v>
      </c>
      <c r="M225" s="246">
        <f>G225*(1+L225/100)</f>
        <v>0</v>
      </c>
      <c r="N225" s="244">
        <v>2.7999999999999998E-4</v>
      </c>
      <c r="O225" s="244">
        <f>ROUND(E225*N225,2)</f>
        <v>0</v>
      </c>
      <c r="P225" s="244">
        <v>0</v>
      </c>
      <c r="Q225" s="244">
        <f>ROUND(E225*P225,2)</f>
        <v>0</v>
      </c>
      <c r="R225" s="246"/>
      <c r="S225" s="246" t="s">
        <v>435</v>
      </c>
      <c r="T225" s="247" t="s">
        <v>389</v>
      </c>
      <c r="U225" s="222">
        <v>0</v>
      </c>
      <c r="V225" s="222">
        <f>ROUND(E225*U225,2)</f>
        <v>0</v>
      </c>
      <c r="W225" s="222"/>
      <c r="X225" s="222" t="s">
        <v>604</v>
      </c>
      <c r="Y225" s="222" t="s">
        <v>391</v>
      </c>
      <c r="Z225" s="212"/>
      <c r="AA225" s="212"/>
      <c r="AB225" s="212"/>
      <c r="AC225" s="212"/>
      <c r="AD225" s="212"/>
      <c r="AE225" s="212"/>
      <c r="AF225" s="212"/>
      <c r="AG225" s="212" t="s">
        <v>2008</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1" x14ac:dyDescent="0.25">
      <c r="A226" s="241">
        <v>174</v>
      </c>
      <c r="B226" s="242" t="s">
        <v>3022</v>
      </c>
      <c r="C226" s="252" t="s">
        <v>3023</v>
      </c>
      <c r="D226" s="243" t="s">
        <v>585</v>
      </c>
      <c r="E226" s="244">
        <v>2</v>
      </c>
      <c r="F226" s="245"/>
      <c r="G226" s="246">
        <f>ROUND(E226*F226,2)</f>
        <v>0</v>
      </c>
      <c r="H226" s="245"/>
      <c r="I226" s="246">
        <f>ROUND(E226*H226,2)</f>
        <v>0</v>
      </c>
      <c r="J226" s="245"/>
      <c r="K226" s="246">
        <f>ROUND(E226*J226,2)</f>
        <v>0</v>
      </c>
      <c r="L226" s="246">
        <v>21</v>
      </c>
      <c r="M226" s="246">
        <f>G226*(1+L226/100)</f>
        <v>0</v>
      </c>
      <c r="N226" s="244">
        <v>7.2999999999999996E-4</v>
      </c>
      <c r="O226" s="244">
        <f>ROUND(E226*N226,2)</f>
        <v>0</v>
      </c>
      <c r="P226" s="244">
        <v>0</v>
      </c>
      <c r="Q226" s="244">
        <f>ROUND(E226*P226,2)</f>
        <v>0</v>
      </c>
      <c r="R226" s="246"/>
      <c r="S226" s="246" t="s">
        <v>435</v>
      </c>
      <c r="T226" s="247" t="s">
        <v>389</v>
      </c>
      <c r="U226" s="222">
        <v>0</v>
      </c>
      <c r="V226" s="222">
        <f>ROUND(E226*U226,2)</f>
        <v>0</v>
      </c>
      <c r="W226" s="222"/>
      <c r="X226" s="222" t="s">
        <v>604</v>
      </c>
      <c r="Y226" s="222" t="s">
        <v>391</v>
      </c>
      <c r="Z226" s="212"/>
      <c r="AA226" s="212"/>
      <c r="AB226" s="212"/>
      <c r="AC226" s="212"/>
      <c r="AD226" s="212"/>
      <c r="AE226" s="212"/>
      <c r="AF226" s="212"/>
      <c r="AG226" s="212" t="s">
        <v>2008</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1" x14ac:dyDescent="0.25">
      <c r="A227" s="241">
        <v>175</v>
      </c>
      <c r="B227" s="242" t="s">
        <v>3024</v>
      </c>
      <c r="C227" s="252" t="s">
        <v>3025</v>
      </c>
      <c r="D227" s="243" t="s">
        <v>585</v>
      </c>
      <c r="E227" s="244">
        <v>5</v>
      </c>
      <c r="F227" s="245"/>
      <c r="G227" s="246">
        <f>ROUND(E227*F227,2)</f>
        <v>0</v>
      </c>
      <c r="H227" s="245"/>
      <c r="I227" s="246">
        <f>ROUND(E227*H227,2)</f>
        <v>0</v>
      </c>
      <c r="J227" s="245"/>
      <c r="K227" s="246">
        <f>ROUND(E227*J227,2)</f>
        <v>0</v>
      </c>
      <c r="L227" s="246">
        <v>21</v>
      </c>
      <c r="M227" s="246">
        <f>G227*(1+L227/100)</f>
        <v>0</v>
      </c>
      <c r="N227" s="244">
        <v>1.33E-3</v>
      </c>
      <c r="O227" s="244">
        <f>ROUND(E227*N227,2)</f>
        <v>0.01</v>
      </c>
      <c r="P227" s="244">
        <v>0</v>
      </c>
      <c r="Q227" s="244">
        <f>ROUND(E227*P227,2)</f>
        <v>0</v>
      </c>
      <c r="R227" s="246"/>
      <c r="S227" s="246" t="s">
        <v>435</v>
      </c>
      <c r="T227" s="247" t="s">
        <v>389</v>
      </c>
      <c r="U227" s="222">
        <v>0</v>
      </c>
      <c r="V227" s="222">
        <f>ROUND(E227*U227,2)</f>
        <v>0</v>
      </c>
      <c r="W227" s="222"/>
      <c r="X227" s="222" t="s">
        <v>604</v>
      </c>
      <c r="Y227" s="222" t="s">
        <v>391</v>
      </c>
      <c r="Z227" s="212"/>
      <c r="AA227" s="212"/>
      <c r="AB227" s="212"/>
      <c r="AC227" s="212"/>
      <c r="AD227" s="212"/>
      <c r="AE227" s="212"/>
      <c r="AF227" s="212"/>
      <c r="AG227" s="212" t="s">
        <v>2008</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5">
      <c r="A228" s="241">
        <v>176</v>
      </c>
      <c r="B228" s="242" t="s">
        <v>3026</v>
      </c>
      <c r="C228" s="252" t="s">
        <v>3027</v>
      </c>
      <c r="D228" s="243" t="s">
        <v>585</v>
      </c>
      <c r="E228" s="244">
        <v>1</v>
      </c>
      <c r="F228" s="245"/>
      <c r="G228" s="246">
        <f>ROUND(E228*F228,2)</f>
        <v>0</v>
      </c>
      <c r="H228" s="245"/>
      <c r="I228" s="246">
        <f>ROUND(E228*H228,2)</f>
        <v>0</v>
      </c>
      <c r="J228" s="245"/>
      <c r="K228" s="246">
        <f>ROUND(E228*J228,2)</f>
        <v>0</v>
      </c>
      <c r="L228" s="246">
        <v>21</v>
      </c>
      <c r="M228" s="246">
        <f>G228*(1+L228/100)</f>
        <v>0</v>
      </c>
      <c r="N228" s="244">
        <v>1.33E-3</v>
      </c>
      <c r="O228" s="244">
        <f>ROUND(E228*N228,2)</f>
        <v>0</v>
      </c>
      <c r="P228" s="244">
        <v>0</v>
      </c>
      <c r="Q228" s="244">
        <f>ROUND(E228*P228,2)</f>
        <v>0</v>
      </c>
      <c r="R228" s="246"/>
      <c r="S228" s="246" t="s">
        <v>435</v>
      </c>
      <c r="T228" s="247" t="s">
        <v>389</v>
      </c>
      <c r="U228" s="222">
        <v>0</v>
      </c>
      <c r="V228" s="222">
        <f>ROUND(E228*U228,2)</f>
        <v>0</v>
      </c>
      <c r="W228" s="222"/>
      <c r="X228" s="222" t="s">
        <v>604</v>
      </c>
      <c r="Y228" s="222" t="s">
        <v>391</v>
      </c>
      <c r="Z228" s="212"/>
      <c r="AA228" s="212"/>
      <c r="AB228" s="212"/>
      <c r="AC228" s="212"/>
      <c r="AD228" s="212"/>
      <c r="AE228" s="212"/>
      <c r="AF228" s="212"/>
      <c r="AG228" s="212" t="s">
        <v>2008</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1" x14ac:dyDescent="0.25">
      <c r="A229" s="234">
        <v>177</v>
      </c>
      <c r="B229" s="235" t="s">
        <v>3028</v>
      </c>
      <c r="C229" s="253" t="s">
        <v>3029</v>
      </c>
      <c r="D229" s="236" t="s">
        <v>585</v>
      </c>
      <c r="E229" s="237">
        <v>3</v>
      </c>
      <c r="F229" s="238"/>
      <c r="G229" s="239">
        <f>ROUND(E229*F229,2)</f>
        <v>0</v>
      </c>
      <c r="H229" s="238"/>
      <c r="I229" s="239">
        <f>ROUND(E229*H229,2)</f>
        <v>0</v>
      </c>
      <c r="J229" s="238"/>
      <c r="K229" s="239">
        <f>ROUND(E229*J229,2)</f>
        <v>0</v>
      </c>
      <c r="L229" s="239">
        <v>21</v>
      </c>
      <c r="M229" s="239">
        <f>G229*(1+L229/100)</f>
        <v>0</v>
      </c>
      <c r="N229" s="237">
        <v>1.44E-2</v>
      </c>
      <c r="O229" s="237">
        <f>ROUND(E229*N229,2)</f>
        <v>0.04</v>
      </c>
      <c r="P229" s="237">
        <v>0</v>
      </c>
      <c r="Q229" s="237">
        <f>ROUND(E229*P229,2)</f>
        <v>0</v>
      </c>
      <c r="R229" s="239"/>
      <c r="S229" s="239" t="s">
        <v>435</v>
      </c>
      <c r="T229" s="240" t="s">
        <v>389</v>
      </c>
      <c r="U229" s="222">
        <v>0</v>
      </c>
      <c r="V229" s="222">
        <f>ROUND(E229*U229,2)</f>
        <v>0</v>
      </c>
      <c r="W229" s="222"/>
      <c r="X229" s="222" t="s">
        <v>604</v>
      </c>
      <c r="Y229" s="222" t="s">
        <v>391</v>
      </c>
      <c r="Z229" s="212"/>
      <c r="AA229" s="212"/>
      <c r="AB229" s="212"/>
      <c r="AC229" s="212"/>
      <c r="AD229" s="212"/>
      <c r="AE229" s="212"/>
      <c r="AF229" s="212"/>
      <c r="AG229" s="212" t="s">
        <v>2008</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2" x14ac:dyDescent="0.25">
      <c r="A230" s="219"/>
      <c r="B230" s="220"/>
      <c r="C230" s="254" t="s">
        <v>3030</v>
      </c>
      <c r="D230" s="248"/>
      <c r="E230" s="248"/>
      <c r="F230" s="248"/>
      <c r="G230" s="248"/>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395</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1" x14ac:dyDescent="0.25">
      <c r="A231" s="234">
        <v>178</v>
      </c>
      <c r="B231" s="235" t="s">
        <v>3031</v>
      </c>
      <c r="C231" s="253" t="s">
        <v>3032</v>
      </c>
      <c r="D231" s="236" t="s">
        <v>585</v>
      </c>
      <c r="E231" s="237">
        <v>6</v>
      </c>
      <c r="F231" s="238"/>
      <c r="G231" s="239">
        <f>ROUND(E231*F231,2)</f>
        <v>0</v>
      </c>
      <c r="H231" s="238"/>
      <c r="I231" s="239">
        <f>ROUND(E231*H231,2)</f>
        <v>0</v>
      </c>
      <c r="J231" s="238"/>
      <c r="K231" s="239">
        <f>ROUND(E231*J231,2)</f>
        <v>0</v>
      </c>
      <c r="L231" s="239">
        <v>21</v>
      </c>
      <c r="M231" s="239">
        <f>G231*(1+L231/100)</f>
        <v>0</v>
      </c>
      <c r="N231" s="237">
        <v>0</v>
      </c>
      <c r="O231" s="237">
        <f>ROUND(E231*N231,2)</f>
        <v>0</v>
      </c>
      <c r="P231" s="237">
        <v>0</v>
      </c>
      <c r="Q231" s="237">
        <f>ROUND(E231*P231,2)</f>
        <v>0</v>
      </c>
      <c r="R231" s="239"/>
      <c r="S231" s="239" t="s">
        <v>435</v>
      </c>
      <c r="T231" s="240" t="s">
        <v>389</v>
      </c>
      <c r="U231" s="222">
        <v>0</v>
      </c>
      <c r="V231" s="222">
        <f>ROUND(E231*U231,2)</f>
        <v>0</v>
      </c>
      <c r="W231" s="222"/>
      <c r="X231" s="222" t="s">
        <v>604</v>
      </c>
      <c r="Y231" s="222" t="s">
        <v>391</v>
      </c>
      <c r="Z231" s="212"/>
      <c r="AA231" s="212"/>
      <c r="AB231" s="212"/>
      <c r="AC231" s="212"/>
      <c r="AD231" s="212"/>
      <c r="AE231" s="212"/>
      <c r="AF231" s="212"/>
      <c r="AG231" s="212" t="s">
        <v>2008</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2" x14ac:dyDescent="0.25">
      <c r="A232" s="219"/>
      <c r="B232" s="220"/>
      <c r="C232" s="254" t="s">
        <v>3033</v>
      </c>
      <c r="D232" s="248"/>
      <c r="E232" s="248"/>
      <c r="F232" s="248"/>
      <c r="G232" s="248"/>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395</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5">
      <c r="A233" s="234">
        <v>179</v>
      </c>
      <c r="B233" s="235" t="s">
        <v>3034</v>
      </c>
      <c r="C233" s="253" t="s">
        <v>3035</v>
      </c>
      <c r="D233" s="236" t="s">
        <v>585</v>
      </c>
      <c r="E233" s="237">
        <v>1</v>
      </c>
      <c r="F233" s="238"/>
      <c r="G233" s="239">
        <f>ROUND(E233*F233,2)</f>
        <v>0</v>
      </c>
      <c r="H233" s="238"/>
      <c r="I233" s="239">
        <f>ROUND(E233*H233,2)</f>
        <v>0</v>
      </c>
      <c r="J233" s="238"/>
      <c r="K233" s="239">
        <f>ROUND(E233*J233,2)</f>
        <v>0</v>
      </c>
      <c r="L233" s="239">
        <v>21</v>
      </c>
      <c r="M233" s="239">
        <f>G233*(1+L233/100)</f>
        <v>0</v>
      </c>
      <c r="N233" s="237">
        <v>1.925E-2</v>
      </c>
      <c r="O233" s="237">
        <f>ROUND(E233*N233,2)</f>
        <v>0.02</v>
      </c>
      <c r="P233" s="237">
        <v>0</v>
      </c>
      <c r="Q233" s="237">
        <f>ROUND(E233*P233,2)</f>
        <v>0</v>
      </c>
      <c r="R233" s="239"/>
      <c r="S233" s="239" t="s">
        <v>435</v>
      </c>
      <c r="T233" s="240" t="s">
        <v>389</v>
      </c>
      <c r="U233" s="222">
        <v>0</v>
      </c>
      <c r="V233" s="222">
        <f>ROUND(E233*U233,2)</f>
        <v>0</v>
      </c>
      <c r="W233" s="222"/>
      <c r="X233" s="222" t="s">
        <v>604</v>
      </c>
      <c r="Y233" s="222" t="s">
        <v>391</v>
      </c>
      <c r="Z233" s="212"/>
      <c r="AA233" s="212"/>
      <c r="AB233" s="212"/>
      <c r="AC233" s="212"/>
      <c r="AD233" s="212"/>
      <c r="AE233" s="212"/>
      <c r="AF233" s="212"/>
      <c r="AG233" s="212" t="s">
        <v>2008</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5">
      <c r="A234" s="219"/>
      <c r="B234" s="220"/>
      <c r="C234" s="254" t="s">
        <v>3030</v>
      </c>
      <c r="D234" s="248"/>
      <c r="E234" s="248"/>
      <c r="F234" s="248"/>
      <c r="G234" s="248"/>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395</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ht="21" outlineLevel="3" x14ac:dyDescent="0.25">
      <c r="A235" s="219"/>
      <c r="B235" s="220"/>
      <c r="C235" s="255" t="s">
        <v>3036</v>
      </c>
      <c r="D235" s="250"/>
      <c r="E235" s="250"/>
      <c r="F235" s="250"/>
      <c r="G235" s="250"/>
      <c r="H235" s="222"/>
      <c r="I235" s="222"/>
      <c r="J235" s="222"/>
      <c r="K235" s="222"/>
      <c r="L235" s="222"/>
      <c r="M235" s="222"/>
      <c r="N235" s="221"/>
      <c r="O235" s="221"/>
      <c r="P235" s="221"/>
      <c r="Q235" s="221"/>
      <c r="R235" s="222"/>
      <c r="S235" s="222"/>
      <c r="T235" s="222"/>
      <c r="U235" s="222"/>
      <c r="V235" s="222"/>
      <c r="W235" s="222"/>
      <c r="X235" s="222"/>
      <c r="Y235" s="222"/>
      <c r="Z235" s="212"/>
      <c r="AA235" s="212"/>
      <c r="AB235" s="212"/>
      <c r="AC235" s="212"/>
      <c r="AD235" s="212"/>
      <c r="AE235" s="212"/>
      <c r="AF235" s="212"/>
      <c r="AG235" s="212" t="s">
        <v>395</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49" t="str">
        <f>C235</f>
        <v>c.	WC, zahrnující soupravy, mísy a splachovací nádrže, mají úplný objem splachovací vody maximálně 6 litrů a maximální průměrný objem splachovací vody 3,5 litru;</v>
      </c>
      <c r="BB235" s="212"/>
      <c r="BC235" s="212"/>
      <c r="BD235" s="212"/>
      <c r="BE235" s="212"/>
      <c r="BF235" s="212"/>
      <c r="BG235" s="212"/>
      <c r="BH235" s="212"/>
    </row>
    <row r="236" spans="1:60" outlineLevel="1" x14ac:dyDescent="0.25">
      <c r="A236" s="234">
        <v>180</v>
      </c>
      <c r="B236" s="235" t="s">
        <v>3037</v>
      </c>
      <c r="C236" s="253" t="s">
        <v>3038</v>
      </c>
      <c r="D236" s="236" t="s">
        <v>585</v>
      </c>
      <c r="E236" s="237">
        <v>5</v>
      </c>
      <c r="F236" s="238"/>
      <c r="G236" s="239">
        <f>ROUND(E236*F236,2)</f>
        <v>0</v>
      </c>
      <c r="H236" s="238"/>
      <c r="I236" s="239">
        <f>ROUND(E236*H236,2)</f>
        <v>0</v>
      </c>
      <c r="J236" s="238"/>
      <c r="K236" s="239">
        <f>ROUND(E236*J236,2)</f>
        <v>0</v>
      </c>
      <c r="L236" s="239">
        <v>21</v>
      </c>
      <c r="M236" s="239">
        <f>G236*(1+L236/100)</f>
        <v>0</v>
      </c>
      <c r="N236" s="237">
        <v>2.8000000000000001E-2</v>
      </c>
      <c r="O236" s="237">
        <f>ROUND(E236*N236,2)</f>
        <v>0.14000000000000001</v>
      </c>
      <c r="P236" s="237">
        <v>0</v>
      </c>
      <c r="Q236" s="237">
        <f>ROUND(E236*P236,2)</f>
        <v>0</v>
      </c>
      <c r="R236" s="239"/>
      <c r="S236" s="239" t="s">
        <v>435</v>
      </c>
      <c r="T236" s="240" t="s">
        <v>389</v>
      </c>
      <c r="U236" s="222">
        <v>0</v>
      </c>
      <c r="V236" s="222">
        <f>ROUND(E236*U236,2)</f>
        <v>0</v>
      </c>
      <c r="W236" s="222"/>
      <c r="X236" s="222" t="s">
        <v>604</v>
      </c>
      <c r="Y236" s="222" t="s">
        <v>391</v>
      </c>
      <c r="Z236" s="212"/>
      <c r="AA236" s="212"/>
      <c r="AB236" s="212"/>
      <c r="AC236" s="212"/>
      <c r="AD236" s="212"/>
      <c r="AE236" s="212"/>
      <c r="AF236" s="212"/>
      <c r="AG236" s="212" t="s">
        <v>2008</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2" x14ac:dyDescent="0.25">
      <c r="A237" s="219"/>
      <c r="B237" s="220"/>
      <c r="C237" s="254" t="s">
        <v>3039</v>
      </c>
      <c r="D237" s="248"/>
      <c r="E237" s="248"/>
      <c r="F237" s="248"/>
      <c r="G237" s="248"/>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395</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21" outlineLevel="3" x14ac:dyDescent="0.25">
      <c r="A238" s="219"/>
      <c r="B238" s="220"/>
      <c r="C238" s="255" t="s">
        <v>3036</v>
      </c>
      <c r="D238" s="250"/>
      <c r="E238" s="250"/>
      <c r="F238" s="250"/>
      <c r="G238" s="250"/>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395</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49" t="str">
        <f>C238</f>
        <v>c.	WC, zahrnující soupravy, mísy a splachovací nádrže, mají úplný objem splachovací vody maximálně 6 litrů a maximální průměrný objem splachovací vody 3,5 litru;</v>
      </c>
      <c r="BB238" s="212"/>
      <c r="BC238" s="212"/>
      <c r="BD238" s="212"/>
      <c r="BE238" s="212"/>
      <c r="BF238" s="212"/>
      <c r="BG238" s="212"/>
      <c r="BH238" s="212"/>
    </row>
    <row r="239" spans="1:60" outlineLevel="1" x14ac:dyDescent="0.25">
      <c r="A239" s="241">
        <v>181</v>
      </c>
      <c r="B239" s="242" t="s">
        <v>3040</v>
      </c>
      <c r="C239" s="252" t="s">
        <v>3041</v>
      </c>
      <c r="D239" s="243" t="s">
        <v>585</v>
      </c>
      <c r="E239" s="244">
        <v>1</v>
      </c>
      <c r="F239" s="245"/>
      <c r="G239" s="246">
        <f>ROUND(E239*F239,2)</f>
        <v>0</v>
      </c>
      <c r="H239" s="245"/>
      <c r="I239" s="246">
        <f>ROUND(E239*H239,2)</f>
        <v>0</v>
      </c>
      <c r="J239" s="245"/>
      <c r="K239" s="246">
        <f>ROUND(E239*J239,2)</f>
        <v>0</v>
      </c>
      <c r="L239" s="246">
        <v>21</v>
      </c>
      <c r="M239" s="246">
        <f>G239*(1+L239/100)</f>
        <v>0</v>
      </c>
      <c r="N239" s="244">
        <v>0.01</v>
      </c>
      <c r="O239" s="244">
        <f>ROUND(E239*N239,2)</f>
        <v>0.01</v>
      </c>
      <c r="P239" s="244">
        <v>0</v>
      </c>
      <c r="Q239" s="244">
        <f>ROUND(E239*P239,2)</f>
        <v>0</v>
      </c>
      <c r="R239" s="246"/>
      <c r="S239" s="246" t="s">
        <v>435</v>
      </c>
      <c r="T239" s="247" t="s">
        <v>389</v>
      </c>
      <c r="U239" s="222">
        <v>0</v>
      </c>
      <c r="V239" s="222">
        <f>ROUND(E239*U239,2)</f>
        <v>0</v>
      </c>
      <c r="W239" s="222"/>
      <c r="X239" s="222" t="s">
        <v>604</v>
      </c>
      <c r="Y239" s="222" t="s">
        <v>391</v>
      </c>
      <c r="Z239" s="212"/>
      <c r="AA239" s="212"/>
      <c r="AB239" s="212"/>
      <c r="AC239" s="212"/>
      <c r="AD239" s="212"/>
      <c r="AE239" s="212"/>
      <c r="AF239" s="212"/>
      <c r="AG239" s="212" t="s">
        <v>2008</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5">
      <c r="A240" s="234">
        <v>182</v>
      </c>
      <c r="B240" s="235" t="s">
        <v>3042</v>
      </c>
      <c r="C240" s="253" t="s">
        <v>3043</v>
      </c>
      <c r="D240" s="236" t="s">
        <v>585</v>
      </c>
      <c r="E240" s="237">
        <v>1</v>
      </c>
      <c r="F240" s="238"/>
      <c r="G240" s="239">
        <f>ROUND(E240*F240,2)</f>
        <v>0</v>
      </c>
      <c r="H240" s="238"/>
      <c r="I240" s="239">
        <f>ROUND(E240*H240,2)</f>
        <v>0</v>
      </c>
      <c r="J240" s="238"/>
      <c r="K240" s="239">
        <f>ROUND(E240*J240,2)</f>
        <v>0</v>
      </c>
      <c r="L240" s="239">
        <v>21</v>
      </c>
      <c r="M240" s="239">
        <f>G240*(1+L240/100)</f>
        <v>0</v>
      </c>
      <c r="N240" s="237">
        <v>3.6400000000000002E-2</v>
      </c>
      <c r="O240" s="237">
        <f>ROUND(E240*N240,2)</f>
        <v>0.04</v>
      </c>
      <c r="P240" s="237">
        <v>0</v>
      </c>
      <c r="Q240" s="237">
        <f>ROUND(E240*P240,2)</f>
        <v>0</v>
      </c>
      <c r="R240" s="239"/>
      <c r="S240" s="239" t="s">
        <v>435</v>
      </c>
      <c r="T240" s="240" t="s">
        <v>389</v>
      </c>
      <c r="U240" s="222">
        <v>0</v>
      </c>
      <c r="V240" s="222">
        <f>ROUND(E240*U240,2)</f>
        <v>0</v>
      </c>
      <c r="W240" s="222"/>
      <c r="X240" s="222" t="s">
        <v>604</v>
      </c>
      <c r="Y240" s="222" t="s">
        <v>391</v>
      </c>
      <c r="Z240" s="212"/>
      <c r="AA240" s="212"/>
      <c r="AB240" s="212"/>
      <c r="AC240" s="212"/>
      <c r="AD240" s="212"/>
      <c r="AE240" s="212"/>
      <c r="AF240" s="212"/>
      <c r="AG240" s="212" t="s">
        <v>2008</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2" x14ac:dyDescent="0.25">
      <c r="A241" s="219"/>
      <c r="B241" s="220"/>
      <c r="C241" s="254" t="s">
        <v>3030</v>
      </c>
      <c r="D241" s="248"/>
      <c r="E241" s="248"/>
      <c r="F241" s="248"/>
      <c r="G241" s="248"/>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395</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x14ac:dyDescent="0.25">
      <c r="A242" s="227" t="s">
        <v>383</v>
      </c>
      <c r="B242" s="228" t="s">
        <v>311</v>
      </c>
      <c r="C242" s="251" t="s">
        <v>312</v>
      </c>
      <c r="D242" s="229"/>
      <c r="E242" s="230"/>
      <c r="F242" s="231"/>
      <c r="G242" s="231">
        <f>SUMIF(AG243:AG247,"&lt;&gt;NOR",G243:G247)</f>
        <v>0</v>
      </c>
      <c r="H242" s="231"/>
      <c r="I242" s="231">
        <f>SUM(I243:I247)</f>
        <v>0</v>
      </c>
      <c r="J242" s="231"/>
      <c r="K242" s="231">
        <f>SUM(K243:K247)</f>
        <v>0</v>
      </c>
      <c r="L242" s="231"/>
      <c r="M242" s="231">
        <f>SUM(M243:M247)</f>
        <v>0</v>
      </c>
      <c r="N242" s="230"/>
      <c r="O242" s="230">
        <f>SUM(O243:O247)</f>
        <v>7.0000000000000007E-2</v>
      </c>
      <c r="P242" s="230"/>
      <c r="Q242" s="230">
        <f>SUM(Q243:Q247)</f>
        <v>0</v>
      </c>
      <c r="R242" s="231"/>
      <c r="S242" s="231"/>
      <c r="T242" s="232"/>
      <c r="U242" s="226"/>
      <c r="V242" s="226">
        <f>SUM(V243:V247)</f>
        <v>19.569999999999997</v>
      </c>
      <c r="W242" s="226"/>
      <c r="X242" s="226"/>
      <c r="Y242" s="226"/>
      <c r="AG242" t="s">
        <v>384</v>
      </c>
    </row>
    <row r="243" spans="1:60" outlineLevel="1" x14ac:dyDescent="0.25">
      <c r="A243" s="241">
        <v>183</v>
      </c>
      <c r="B243" s="242" t="s">
        <v>3044</v>
      </c>
      <c r="C243" s="252" t="s">
        <v>3045</v>
      </c>
      <c r="D243" s="243" t="s">
        <v>434</v>
      </c>
      <c r="E243" s="244">
        <v>6</v>
      </c>
      <c r="F243" s="245"/>
      <c r="G243" s="246">
        <f>ROUND(E243*F243,2)</f>
        <v>0</v>
      </c>
      <c r="H243" s="245"/>
      <c r="I243" s="246">
        <f>ROUND(E243*H243,2)</f>
        <v>0</v>
      </c>
      <c r="J243" s="245"/>
      <c r="K243" s="246">
        <f>ROUND(E243*J243,2)</f>
        <v>0</v>
      </c>
      <c r="L243" s="246">
        <v>21</v>
      </c>
      <c r="M243" s="246">
        <f>G243*(1+L243/100)</f>
        <v>0</v>
      </c>
      <c r="N243" s="244">
        <v>2E-3</v>
      </c>
      <c r="O243" s="244">
        <f>ROUND(E243*N243,2)</f>
        <v>0.01</v>
      </c>
      <c r="P243" s="244">
        <v>0</v>
      </c>
      <c r="Q243" s="244">
        <f>ROUND(E243*P243,2)</f>
        <v>0</v>
      </c>
      <c r="R243" s="246"/>
      <c r="S243" s="246" t="s">
        <v>435</v>
      </c>
      <c r="T243" s="247" t="s">
        <v>389</v>
      </c>
      <c r="U243" s="222">
        <v>1.22</v>
      </c>
      <c r="V243" s="222">
        <f>ROUND(E243*U243,2)</f>
        <v>7.32</v>
      </c>
      <c r="W243" s="222"/>
      <c r="X243" s="222" t="s">
        <v>449</v>
      </c>
      <c r="Y243" s="222" t="s">
        <v>391</v>
      </c>
      <c r="Z243" s="212"/>
      <c r="AA243" s="212"/>
      <c r="AB243" s="212"/>
      <c r="AC243" s="212"/>
      <c r="AD243" s="212"/>
      <c r="AE243" s="212"/>
      <c r="AF243" s="212"/>
      <c r="AG243" s="212" t="s">
        <v>2597</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1" x14ac:dyDescent="0.25">
      <c r="A244" s="234">
        <v>184</v>
      </c>
      <c r="B244" s="235" t="s">
        <v>3046</v>
      </c>
      <c r="C244" s="253" t="s">
        <v>3047</v>
      </c>
      <c r="D244" s="236" t="s">
        <v>434</v>
      </c>
      <c r="E244" s="237">
        <v>6</v>
      </c>
      <c r="F244" s="238"/>
      <c r="G244" s="239">
        <f>ROUND(E244*F244,2)</f>
        <v>0</v>
      </c>
      <c r="H244" s="238"/>
      <c r="I244" s="239">
        <f>ROUND(E244*H244,2)</f>
        <v>0</v>
      </c>
      <c r="J244" s="238"/>
      <c r="K244" s="239">
        <f>ROUND(E244*J244,2)</f>
        <v>0</v>
      </c>
      <c r="L244" s="239">
        <v>21</v>
      </c>
      <c r="M244" s="239">
        <f>G244*(1+L244/100)</f>
        <v>0</v>
      </c>
      <c r="N244" s="237">
        <v>8.9999999999999993E-3</v>
      </c>
      <c r="O244" s="237">
        <f>ROUND(E244*N244,2)</f>
        <v>0.05</v>
      </c>
      <c r="P244" s="237">
        <v>0</v>
      </c>
      <c r="Q244" s="237">
        <f>ROUND(E244*P244,2)</f>
        <v>0</v>
      </c>
      <c r="R244" s="239"/>
      <c r="S244" s="239" t="s">
        <v>435</v>
      </c>
      <c r="T244" s="240" t="s">
        <v>389</v>
      </c>
      <c r="U244" s="222">
        <v>1.77</v>
      </c>
      <c r="V244" s="222">
        <f>ROUND(E244*U244,2)</f>
        <v>10.62</v>
      </c>
      <c r="W244" s="222"/>
      <c r="X244" s="222" t="s">
        <v>449</v>
      </c>
      <c r="Y244" s="222" t="s">
        <v>391</v>
      </c>
      <c r="Z244" s="212"/>
      <c r="AA244" s="212"/>
      <c r="AB244" s="212"/>
      <c r="AC244" s="212"/>
      <c r="AD244" s="212"/>
      <c r="AE244" s="212"/>
      <c r="AF244" s="212"/>
      <c r="AG244" s="212" t="s">
        <v>2597</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5">
      <c r="A245" s="219"/>
      <c r="B245" s="220"/>
      <c r="C245" s="254" t="s">
        <v>3048</v>
      </c>
      <c r="D245" s="248"/>
      <c r="E245" s="248"/>
      <c r="F245" s="248"/>
      <c r="G245" s="248"/>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395</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5">
      <c r="A246" s="241">
        <v>185</v>
      </c>
      <c r="B246" s="242" t="s">
        <v>3049</v>
      </c>
      <c r="C246" s="252" t="s">
        <v>3050</v>
      </c>
      <c r="D246" s="243" t="s">
        <v>434</v>
      </c>
      <c r="E246" s="244">
        <v>1</v>
      </c>
      <c r="F246" s="245"/>
      <c r="G246" s="246">
        <f>ROUND(E246*F246,2)</f>
        <v>0</v>
      </c>
      <c r="H246" s="245"/>
      <c r="I246" s="246">
        <f>ROUND(E246*H246,2)</f>
        <v>0</v>
      </c>
      <c r="J246" s="245"/>
      <c r="K246" s="246">
        <f>ROUND(E246*J246,2)</f>
        <v>0</v>
      </c>
      <c r="L246" s="246">
        <v>21</v>
      </c>
      <c r="M246" s="246">
        <f>G246*(1+L246/100)</f>
        <v>0</v>
      </c>
      <c r="N246" s="244">
        <v>8.9999999999999993E-3</v>
      </c>
      <c r="O246" s="244">
        <f>ROUND(E246*N246,2)</f>
        <v>0.01</v>
      </c>
      <c r="P246" s="244">
        <v>0</v>
      </c>
      <c r="Q246" s="244">
        <f>ROUND(E246*P246,2)</f>
        <v>0</v>
      </c>
      <c r="R246" s="246"/>
      <c r="S246" s="246" t="s">
        <v>435</v>
      </c>
      <c r="T246" s="247" t="s">
        <v>389</v>
      </c>
      <c r="U246" s="222">
        <v>1.5</v>
      </c>
      <c r="V246" s="222">
        <f>ROUND(E246*U246,2)</f>
        <v>1.5</v>
      </c>
      <c r="W246" s="222"/>
      <c r="X246" s="222" t="s">
        <v>449</v>
      </c>
      <c r="Y246" s="222" t="s">
        <v>391</v>
      </c>
      <c r="Z246" s="212"/>
      <c r="AA246" s="212"/>
      <c r="AB246" s="212"/>
      <c r="AC246" s="212"/>
      <c r="AD246" s="212"/>
      <c r="AE246" s="212"/>
      <c r="AF246" s="212"/>
      <c r="AG246" s="212" t="s">
        <v>2597</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1" x14ac:dyDescent="0.25">
      <c r="A247" s="241">
        <v>186</v>
      </c>
      <c r="B247" s="242" t="s">
        <v>3051</v>
      </c>
      <c r="C247" s="252" t="s">
        <v>3052</v>
      </c>
      <c r="D247" s="243" t="s">
        <v>562</v>
      </c>
      <c r="E247" s="244">
        <v>7.4999999999999997E-2</v>
      </c>
      <c r="F247" s="245"/>
      <c r="G247" s="246">
        <f>ROUND(E247*F247,2)</f>
        <v>0</v>
      </c>
      <c r="H247" s="245"/>
      <c r="I247" s="246">
        <f>ROUND(E247*H247,2)</f>
        <v>0</v>
      </c>
      <c r="J247" s="245"/>
      <c r="K247" s="246">
        <f>ROUND(E247*J247,2)</f>
        <v>0</v>
      </c>
      <c r="L247" s="246">
        <v>21</v>
      </c>
      <c r="M247" s="246">
        <f>G247*(1+L247/100)</f>
        <v>0</v>
      </c>
      <c r="N247" s="244">
        <v>0</v>
      </c>
      <c r="O247" s="244">
        <f>ROUND(E247*N247,2)</f>
        <v>0</v>
      </c>
      <c r="P247" s="244">
        <v>0</v>
      </c>
      <c r="Q247" s="244">
        <f>ROUND(E247*P247,2)</f>
        <v>0</v>
      </c>
      <c r="R247" s="246"/>
      <c r="S247" s="246" t="s">
        <v>435</v>
      </c>
      <c r="T247" s="247" t="s">
        <v>389</v>
      </c>
      <c r="U247" s="222">
        <v>1.667</v>
      </c>
      <c r="V247" s="222">
        <f>ROUND(E247*U247,2)</f>
        <v>0.13</v>
      </c>
      <c r="W247" s="222"/>
      <c r="X247" s="222" t="s">
        <v>449</v>
      </c>
      <c r="Y247" s="222" t="s">
        <v>391</v>
      </c>
      <c r="Z247" s="212"/>
      <c r="AA247" s="212"/>
      <c r="AB247" s="212"/>
      <c r="AC247" s="212"/>
      <c r="AD247" s="212"/>
      <c r="AE247" s="212"/>
      <c r="AF247" s="212"/>
      <c r="AG247" s="212" t="s">
        <v>2597</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x14ac:dyDescent="0.25">
      <c r="A248" s="227" t="s">
        <v>383</v>
      </c>
      <c r="B248" s="228" t="s">
        <v>333</v>
      </c>
      <c r="C248" s="251" t="s">
        <v>334</v>
      </c>
      <c r="D248" s="229"/>
      <c r="E248" s="230"/>
      <c r="F248" s="231"/>
      <c r="G248" s="231">
        <f>SUMIF(AG249:AG251,"&lt;&gt;NOR",G249:G251)</f>
        <v>0</v>
      </c>
      <c r="H248" s="231"/>
      <c r="I248" s="231">
        <f>SUM(I249:I251)</f>
        <v>0</v>
      </c>
      <c r="J248" s="231"/>
      <c r="K248" s="231">
        <f>SUM(K249:K251)</f>
        <v>0</v>
      </c>
      <c r="L248" s="231"/>
      <c r="M248" s="231">
        <f>SUM(M249:M251)</f>
        <v>0</v>
      </c>
      <c r="N248" s="230"/>
      <c r="O248" s="230">
        <f>SUM(O249:O251)</f>
        <v>0.03</v>
      </c>
      <c r="P248" s="230"/>
      <c r="Q248" s="230">
        <f>SUM(Q249:Q251)</f>
        <v>0</v>
      </c>
      <c r="R248" s="231"/>
      <c r="S248" s="231"/>
      <c r="T248" s="232"/>
      <c r="U248" s="226"/>
      <c r="V248" s="226">
        <f>SUM(V249:V251)</f>
        <v>20.05</v>
      </c>
      <c r="W248" s="226"/>
      <c r="X248" s="226"/>
      <c r="Y248" s="226"/>
      <c r="AG248" t="s">
        <v>384</v>
      </c>
    </row>
    <row r="249" spans="1:60" outlineLevel="1" x14ac:dyDescent="0.25">
      <c r="A249" s="241">
        <v>187</v>
      </c>
      <c r="B249" s="242" t="s">
        <v>3053</v>
      </c>
      <c r="C249" s="252" t="s">
        <v>3054</v>
      </c>
      <c r="D249" s="243" t="s">
        <v>2048</v>
      </c>
      <c r="E249" s="244">
        <v>20</v>
      </c>
      <c r="F249" s="245"/>
      <c r="G249" s="246">
        <f>ROUND(E249*F249,2)</f>
        <v>0</v>
      </c>
      <c r="H249" s="245"/>
      <c r="I249" s="246">
        <f>ROUND(E249*H249,2)</f>
        <v>0</v>
      </c>
      <c r="J249" s="245"/>
      <c r="K249" s="246">
        <f>ROUND(E249*J249,2)</f>
        <v>0</v>
      </c>
      <c r="L249" s="246">
        <v>21</v>
      </c>
      <c r="M249" s="246">
        <f>G249*(1+L249/100)</f>
        <v>0</v>
      </c>
      <c r="N249" s="244">
        <v>3.3E-4</v>
      </c>
      <c r="O249" s="244">
        <f>ROUND(E249*N249,2)</f>
        <v>0.01</v>
      </c>
      <c r="P249" s="244">
        <v>0</v>
      </c>
      <c r="Q249" s="244">
        <f>ROUND(E249*P249,2)</f>
        <v>0</v>
      </c>
      <c r="R249" s="246"/>
      <c r="S249" s="246" t="s">
        <v>435</v>
      </c>
      <c r="T249" s="247" t="s">
        <v>389</v>
      </c>
      <c r="U249" s="222">
        <v>0.20699999999999999</v>
      </c>
      <c r="V249" s="222">
        <f>ROUND(E249*U249,2)</f>
        <v>4.1399999999999997</v>
      </c>
      <c r="W249" s="222"/>
      <c r="X249" s="222" t="s">
        <v>449</v>
      </c>
      <c r="Y249" s="222" t="s">
        <v>391</v>
      </c>
      <c r="Z249" s="212"/>
      <c r="AA249" s="212"/>
      <c r="AB249" s="212"/>
      <c r="AC249" s="212"/>
      <c r="AD249" s="212"/>
      <c r="AE249" s="212"/>
      <c r="AF249" s="212"/>
      <c r="AG249" s="212" t="s">
        <v>2597</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5">
      <c r="A250" s="241">
        <v>188</v>
      </c>
      <c r="B250" s="242" t="s">
        <v>3055</v>
      </c>
      <c r="C250" s="252" t="s">
        <v>3056</v>
      </c>
      <c r="D250" s="243" t="s">
        <v>2048</v>
      </c>
      <c r="E250" s="244">
        <v>56</v>
      </c>
      <c r="F250" s="245"/>
      <c r="G250" s="246">
        <f>ROUND(E250*F250,2)</f>
        <v>0</v>
      </c>
      <c r="H250" s="245"/>
      <c r="I250" s="246">
        <f>ROUND(E250*H250,2)</f>
        <v>0</v>
      </c>
      <c r="J250" s="245"/>
      <c r="K250" s="246">
        <f>ROUND(E250*J250,2)</f>
        <v>0</v>
      </c>
      <c r="L250" s="246">
        <v>21</v>
      </c>
      <c r="M250" s="246">
        <f>G250*(1+L250/100)</f>
        <v>0</v>
      </c>
      <c r="N250" s="244">
        <v>2.9999999999999997E-4</v>
      </c>
      <c r="O250" s="244">
        <f>ROUND(E250*N250,2)</f>
        <v>0.02</v>
      </c>
      <c r="P250" s="244">
        <v>0</v>
      </c>
      <c r="Q250" s="244">
        <f>ROUND(E250*P250,2)</f>
        <v>0</v>
      </c>
      <c r="R250" s="246"/>
      <c r="S250" s="246" t="s">
        <v>435</v>
      </c>
      <c r="T250" s="247" t="s">
        <v>389</v>
      </c>
      <c r="U250" s="222">
        <v>0.20699999999999999</v>
      </c>
      <c r="V250" s="222">
        <f>ROUND(E250*U250,2)</f>
        <v>11.59</v>
      </c>
      <c r="W250" s="222"/>
      <c r="X250" s="222" t="s">
        <v>449</v>
      </c>
      <c r="Y250" s="222" t="s">
        <v>391</v>
      </c>
      <c r="Z250" s="212"/>
      <c r="AA250" s="212"/>
      <c r="AB250" s="212"/>
      <c r="AC250" s="212"/>
      <c r="AD250" s="212"/>
      <c r="AE250" s="212"/>
      <c r="AF250" s="212"/>
      <c r="AG250" s="212" t="s">
        <v>2597</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5">
      <c r="A251" s="241">
        <v>189</v>
      </c>
      <c r="B251" s="242" t="s">
        <v>3057</v>
      </c>
      <c r="C251" s="252" t="s">
        <v>3058</v>
      </c>
      <c r="D251" s="243" t="s">
        <v>2048</v>
      </c>
      <c r="E251" s="244">
        <v>18</v>
      </c>
      <c r="F251" s="245"/>
      <c r="G251" s="246">
        <f>ROUND(E251*F251,2)</f>
        <v>0</v>
      </c>
      <c r="H251" s="245"/>
      <c r="I251" s="246">
        <f>ROUND(E251*H251,2)</f>
        <v>0</v>
      </c>
      <c r="J251" s="245"/>
      <c r="K251" s="246">
        <f>ROUND(E251*J251,2)</f>
        <v>0</v>
      </c>
      <c r="L251" s="246">
        <v>21</v>
      </c>
      <c r="M251" s="246">
        <f>G251*(1+L251/100)</f>
        <v>0</v>
      </c>
      <c r="N251" s="244">
        <v>1.2E-4</v>
      </c>
      <c r="O251" s="244">
        <f>ROUND(E251*N251,2)</f>
        <v>0</v>
      </c>
      <c r="P251" s="244">
        <v>0</v>
      </c>
      <c r="Q251" s="244">
        <f>ROUND(E251*P251,2)</f>
        <v>0</v>
      </c>
      <c r="R251" s="246"/>
      <c r="S251" s="246" t="s">
        <v>435</v>
      </c>
      <c r="T251" s="247" t="s">
        <v>389</v>
      </c>
      <c r="U251" s="222">
        <v>0.24</v>
      </c>
      <c r="V251" s="222">
        <f>ROUND(E251*U251,2)</f>
        <v>4.32</v>
      </c>
      <c r="W251" s="222"/>
      <c r="X251" s="222" t="s">
        <v>449</v>
      </c>
      <c r="Y251" s="222" t="s">
        <v>391</v>
      </c>
      <c r="Z251" s="212"/>
      <c r="AA251" s="212"/>
      <c r="AB251" s="212"/>
      <c r="AC251" s="212"/>
      <c r="AD251" s="212"/>
      <c r="AE251" s="212"/>
      <c r="AF251" s="212"/>
      <c r="AG251" s="212" t="s">
        <v>2597</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x14ac:dyDescent="0.25">
      <c r="A252" s="227" t="s">
        <v>383</v>
      </c>
      <c r="B252" s="228" t="s">
        <v>353</v>
      </c>
      <c r="C252" s="251" t="s">
        <v>28</v>
      </c>
      <c r="D252" s="229"/>
      <c r="E252" s="230"/>
      <c r="F252" s="231"/>
      <c r="G252" s="231">
        <f>SUMIF(AG253:AG257,"&lt;&gt;NOR",G253:G257)</f>
        <v>0</v>
      </c>
      <c r="H252" s="231"/>
      <c r="I252" s="231">
        <f>SUM(I253:I257)</f>
        <v>0</v>
      </c>
      <c r="J252" s="231"/>
      <c r="K252" s="231">
        <f>SUM(K253:K257)</f>
        <v>0</v>
      </c>
      <c r="L252" s="231"/>
      <c r="M252" s="231">
        <f>SUM(M253:M257)</f>
        <v>0</v>
      </c>
      <c r="N252" s="230"/>
      <c r="O252" s="230">
        <f>SUM(O253:O257)</f>
        <v>0</v>
      </c>
      <c r="P252" s="230"/>
      <c r="Q252" s="230">
        <f>SUM(Q253:Q257)</f>
        <v>0</v>
      </c>
      <c r="R252" s="231"/>
      <c r="S252" s="231"/>
      <c r="T252" s="232"/>
      <c r="U252" s="226"/>
      <c r="V252" s="226">
        <f>SUM(V253:V257)</f>
        <v>6</v>
      </c>
      <c r="W252" s="226"/>
      <c r="X252" s="226"/>
      <c r="Y252" s="226"/>
      <c r="AG252" t="s">
        <v>384</v>
      </c>
    </row>
    <row r="253" spans="1:60" outlineLevel="1" x14ac:dyDescent="0.25">
      <c r="A253" s="241">
        <v>190</v>
      </c>
      <c r="B253" s="242" t="s">
        <v>420</v>
      </c>
      <c r="C253" s="252" t="s">
        <v>3059</v>
      </c>
      <c r="D253" s="243" t="s">
        <v>387</v>
      </c>
      <c r="E253" s="244">
        <v>1</v>
      </c>
      <c r="F253" s="245"/>
      <c r="G253" s="246">
        <f>ROUND(E253*F253,2)</f>
        <v>0</v>
      </c>
      <c r="H253" s="245"/>
      <c r="I253" s="246">
        <f>ROUND(E253*H253,2)</f>
        <v>0</v>
      </c>
      <c r="J253" s="245"/>
      <c r="K253" s="246">
        <f>ROUND(E253*J253,2)</f>
        <v>0</v>
      </c>
      <c r="L253" s="246">
        <v>21</v>
      </c>
      <c r="M253" s="246">
        <f>G253*(1+L253/100)</f>
        <v>0</v>
      </c>
      <c r="N253" s="244">
        <v>0</v>
      </c>
      <c r="O253" s="244">
        <f>ROUND(E253*N253,2)</f>
        <v>0</v>
      </c>
      <c r="P253" s="244">
        <v>0</v>
      </c>
      <c r="Q253" s="244">
        <f>ROUND(E253*P253,2)</f>
        <v>0</v>
      </c>
      <c r="R253" s="246"/>
      <c r="S253" s="246" t="s">
        <v>435</v>
      </c>
      <c r="T253" s="247" t="s">
        <v>389</v>
      </c>
      <c r="U253" s="222">
        <v>0</v>
      </c>
      <c r="V253" s="222">
        <f>ROUND(E253*U253,2)</f>
        <v>0</v>
      </c>
      <c r="W253" s="222"/>
      <c r="X253" s="222" t="s">
        <v>449</v>
      </c>
      <c r="Y253" s="222" t="s">
        <v>391</v>
      </c>
      <c r="Z253" s="212"/>
      <c r="AA253" s="212"/>
      <c r="AB253" s="212"/>
      <c r="AC253" s="212"/>
      <c r="AD253" s="212"/>
      <c r="AE253" s="212"/>
      <c r="AF253" s="212"/>
      <c r="AG253" s="212" t="s">
        <v>2597</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1" x14ac:dyDescent="0.25">
      <c r="A254" s="241">
        <v>191</v>
      </c>
      <c r="B254" s="242" t="s">
        <v>414</v>
      </c>
      <c r="C254" s="252" t="s">
        <v>415</v>
      </c>
      <c r="D254" s="243" t="s">
        <v>387</v>
      </c>
      <c r="E254" s="244">
        <v>1</v>
      </c>
      <c r="F254" s="245"/>
      <c r="G254" s="246">
        <f>ROUND(E254*F254,2)</f>
        <v>0</v>
      </c>
      <c r="H254" s="245"/>
      <c r="I254" s="246">
        <f>ROUND(E254*H254,2)</f>
        <v>0</v>
      </c>
      <c r="J254" s="245"/>
      <c r="K254" s="246">
        <f>ROUND(E254*J254,2)</f>
        <v>0</v>
      </c>
      <c r="L254" s="246">
        <v>21</v>
      </c>
      <c r="M254" s="246">
        <f>G254*(1+L254/100)</f>
        <v>0</v>
      </c>
      <c r="N254" s="244">
        <v>0</v>
      </c>
      <c r="O254" s="244">
        <f>ROUND(E254*N254,2)</f>
        <v>0</v>
      </c>
      <c r="P254" s="244">
        <v>0</v>
      </c>
      <c r="Q254" s="244">
        <f>ROUND(E254*P254,2)</f>
        <v>0</v>
      </c>
      <c r="R254" s="246"/>
      <c r="S254" s="246" t="s">
        <v>435</v>
      </c>
      <c r="T254" s="247" t="s">
        <v>389</v>
      </c>
      <c r="U254" s="222">
        <v>0</v>
      </c>
      <c r="V254" s="222">
        <f>ROUND(E254*U254,2)</f>
        <v>0</v>
      </c>
      <c r="W254" s="222"/>
      <c r="X254" s="222" t="s">
        <v>449</v>
      </c>
      <c r="Y254" s="222" t="s">
        <v>391</v>
      </c>
      <c r="Z254" s="212"/>
      <c r="AA254" s="212"/>
      <c r="AB254" s="212"/>
      <c r="AC254" s="212"/>
      <c r="AD254" s="212"/>
      <c r="AE254" s="212"/>
      <c r="AF254" s="212"/>
      <c r="AG254" s="212" t="s">
        <v>2597</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1" x14ac:dyDescent="0.25">
      <c r="A255" s="241">
        <v>192</v>
      </c>
      <c r="B255" s="242" t="s">
        <v>426</v>
      </c>
      <c r="C255" s="252" t="s">
        <v>427</v>
      </c>
      <c r="D255" s="243" t="s">
        <v>387</v>
      </c>
      <c r="E255" s="244">
        <v>1</v>
      </c>
      <c r="F255" s="245"/>
      <c r="G255" s="246">
        <f>ROUND(E255*F255,2)</f>
        <v>0</v>
      </c>
      <c r="H255" s="245"/>
      <c r="I255" s="246">
        <f>ROUND(E255*H255,2)</f>
        <v>0</v>
      </c>
      <c r="J255" s="245"/>
      <c r="K255" s="246">
        <f>ROUND(E255*J255,2)</f>
        <v>0</v>
      </c>
      <c r="L255" s="246">
        <v>21</v>
      </c>
      <c r="M255" s="246">
        <f>G255*(1+L255/100)</f>
        <v>0</v>
      </c>
      <c r="N255" s="244">
        <v>0</v>
      </c>
      <c r="O255" s="244">
        <f>ROUND(E255*N255,2)</f>
        <v>0</v>
      </c>
      <c r="P255" s="244">
        <v>0</v>
      </c>
      <c r="Q255" s="244">
        <f>ROUND(E255*P255,2)</f>
        <v>0</v>
      </c>
      <c r="R255" s="246"/>
      <c r="S255" s="246" t="s">
        <v>435</v>
      </c>
      <c r="T255" s="247" t="s">
        <v>389</v>
      </c>
      <c r="U255" s="222">
        <v>0</v>
      </c>
      <c r="V255" s="222">
        <f>ROUND(E255*U255,2)</f>
        <v>0</v>
      </c>
      <c r="W255" s="222"/>
      <c r="X255" s="222" t="s">
        <v>449</v>
      </c>
      <c r="Y255" s="222" t="s">
        <v>391</v>
      </c>
      <c r="Z255" s="212"/>
      <c r="AA255" s="212"/>
      <c r="AB255" s="212"/>
      <c r="AC255" s="212"/>
      <c r="AD255" s="212"/>
      <c r="AE255" s="212"/>
      <c r="AF255" s="212"/>
      <c r="AG255" s="212" t="s">
        <v>2597</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1" x14ac:dyDescent="0.25">
      <c r="A256" s="241">
        <v>193</v>
      </c>
      <c r="B256" s="242" t="s">
        <v>3060</v>
      </c>
      <c r="C256" s="252" t="s">
        <v>3061</v>
      </c>
      <c r="D256" s="243" t="s">
        <v>0</v>
      </c>
      <c r="E256" s="244">
        <v>9520</v>
      </c>
      <c r="F256" s="245"/>
      <c r="G256" s="246">
        <f>ROUND(E256*F256,2)</f>
        <v>0</v>
      </c>
      <c r="H256" s="245"/>
      <c r="I256" s="246">
        <f>ROUND(E256*H256,2)</f>
        <v>0</v>
      </c>
      <c r="J256" s="245"/>
      <c r="K256" s="246">
        <f>ROUND(E256*J256,2)</f>
        <v>0</v>
      </c>
      <c r="L256" s="246">
        <v>21</v>
      </c>
      <c r="M256" s="246">
        <f>G256*(1+L256/100)</f>
        <v>0</v>
      </c>
      <c r="N256" s="244">
        <v>0</v>
      </c>
      <c r="O256" s="244">
        <f>ROUND(E256*N256,2)</f>
        <v>0</v>
      </c>
      <c r="P256" s="244">
        <v>0</v>
      </c>
      <c r="Q256" s="244">
        <f>ROUND(E256*P256,2)</f>
        <v>0</v>
      </c>
      <c r="R256" s="246"/>
      <c r="S256" s="246" t="s">
        <v>435</v>
      </c>
      <c r="T256" s="247" t="s">
        <v>389</v>
      </c>
      <c r="U256" s="222">
        <v>0</v>
      </c>
      <c r="V256" s="222">
        <f>ROUND(E256*U256,2)</f>
        <v>0</v>
      </c>
      <c r="W256" s="222"/>
      <c r="X256" s="222" t="s">
        <v>449</v>
      </c>
      <c r="Y256" s="222" t="s">
        <v>391</v>
      </c>
      <c r="Z256" s="212"/>
      <c r="AA256" s="212"/>
      <c r="AB256" s="212"/>
      <c r="AC256" s="212"/>
      <c r="AD256" s="212"/>
      <c r="AE256" s="212"/>
      <c r="AF256" s="212"/>
      <c r="AG256" s="212" t="s">
        <v>2597</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1" x14ac:dyDescent="0.25">
      <c r="A257" s="234">
        <v>194</v>
      </c>
      <c r="B257" s="235" t="s">
        <v>3062</v>
      </c>
      <c r="C257" s="253" t="s">
        <v>3063</v>
      </c>
      <c r="D257" s="236" t="s">
        <v>3064</v>
      </c>
      <c r="E257" s="237">
        <v>6</v>
      </c>
      <c r="F257" s="238"/>
      <c r="G257" s="239">
        <f>ROUND(E257*F257,2)</f>
        <v>0</v>
      </c>
      <c r="H257" s="238"/>
      <c r="I257" s="239">
        <f>ROUND(E257*H257,2)</f>
        <v>0</v>
      </c>
      <c r="J257" s="238"/>
      <c r="K257" s="239">
        <f>ROUND(E257*J257,2)</f>
        <v>0</v>
      </c>
      <c r="L257" s="239">
        <v>21</v>
      </c>
      <c r="M257" s="239">
        <f>G257*(1+L257/100)</f>
        <v>0</v>
      </c>
      <c r="N257" s="237">
        <v>0</v>
      </c>
      <c r="O257" s="237">
        <f>ROUND(E257*N257,2)</f>
        <v>0</v>
      </c>
      <c r="P257" s="237">
        <v>0</v>
      </c>
      <c r="Q257" s="237">
        <f>ROUND(E257*P257,2)</f>
        <v>0</v>
      </c>
      <c r="R257" s="239"/>
      <c r="S257" s="239" t="s">
        <v>435</v>
      </c>
      <c r="T257" s="240" t="s">
        <v>389</v>
      </c>
      <c r="U257" s="222">
        <v>1</v>
      </c>
      <c r="V257" s="222">
        <f>ROUND(E257*U257,2)</f>
        <v>6</v>
      </c>
      <c r="W257" s="222"/>
      <c r="X257" s="222" t="s">
        <v>449</v>
      </c>
      <c r="Y257" s="222" t="s">
        <v>391</v>
      </c>
      <c r="Z257" s="212"/>
      <c r="AA257" s="212"/>
      <c r="AB257" s="212"/>
      <c r="AC257" s="212"/>
      <c r="AD257" s="212"/>
      <c r="AE257" s="212"/>
      <c r="AF257" s="212"/>
      <c r="AG257" s="212" t="s">
        <v>2597</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x14ac:dyDescent="0.25">
      <c r="A258" s="3"/>
      <c r="B258" s="4"/>
      <c r="C258" s="256"/>
      <c r="D258" s="6"/>
      <c r="E258" s="3"/>
      <c r="F258" s="3"/>
      <c r="G258" s="3"/>
      <c r="H258" s="3"/>
      <c r="I258" s="3"/>
      <c r="J258" s="3"/>
      <c r="K258" s="3"/>
      <c r="L258" s="3"/>
      <c r="M258" s="3"/>
      <c r="N258" s="3"/>
      <c r="O258" s="3"/>
      <c r="P258" s="3"/>
      <c r="Q258" s="3"/>
      <c r="R258" s="3"/>
      <c r="S258" s="3"/>
      <c r="T258" s="3"/>
      <c r="U258" s="3"/>
      <c r="V258" s="3"/>
      <c r="W258" s="3"/>
      <c r="X258" s="3"/>
      <c r="Y258" s="3"/>
      <c r="AE258">
        <v>12</v>
      </c>
      <c r="AF258">
        <v>21</v>
      </c>
      <c r="AG258" t="s">
        <v>369</v>
      </c>
    </row>
    <row r="259" spans="1:60" x14ac:dyDescent="0.25">
      <c r="A259" s="215"/>
      <c r="B259" s="216" t="s">
        <v>29</v>
      </c>
      <c r="C259" s="257"/>
      <c r="D259" s="217"/>
      <c r="E259" s="218"/>
      <c r="F259" s="218"/>
      <c r="G259" s="233">
        <f>G8+G30+G32+G43+G45+G82+G142+G195+G242+G248+G252</f>
        <v>0</v>
      </c>
      <c r="H259" s="3"/>
      <c r="I259" s="3"/>
      <c r="J259" s="3"/>
      <c r="K259" s="3"/>
      <c r="L259" s="3"/>
      <c r="M259" s="3"/>
      <c r="N259" s="3"/>
      <c r="O259" s="3"/>
      <c r="P259" s="3"/>
      <c r="Q259" s="3"/>
      <c r="R259" s="3"/>
      <c r="S259" s="3"/>
      <c r="T259" s="3"/>
      <c r="U259" s="3"/>
      <c r="V259" s="3"/>
      <c r="W259" s="3"/>
      <c r="X259" s="3"/>
      <c r="Y259" s="3"/>
      <c r="AE259">
        <f>SUMIF(L7:L257,AE258,G7:G257)</f>
        <v>0</v>
      </c>
      <c r="AF259">
        <f>SUMIF(L7:L257,AF258,G7:G257)</f>
        <v>0</v>
      </c>
      <c r="AG259" t="s">
        <v>440</v>
      </c>
    </row>
    <row r="260" spans="1:60" x14ac:dyDescent="0.25">
      <c r="A260" s="259" t="s">
        <v>1936</v>
      </c>
      <c r="B260" s="259"/>
      <c r="C260" s="256"/>
      <c r="D260" s="6"/>
      <c r="E260" s="3"/>
      <c r="F260" s="3"/>
      <c r="G260" s="3"/>
      <c r="H260" s="3"/>
      <c r="I260" s="3"/>
      <c r="J260" s="3"/>
      <c r="K260" s="3"/>
      <c r="L260" s="3"/>
      <c r="M260" s="3"/>
      <c r="N260" s="3"/>
      <c r="O260" s="3"/>
      <c r="P260" s="3"/>
      <c r="Q260" s="3"/>
      <c r="R260" s="3"/>
      <c r="S260" s="3"/>
      <c r="T260" s="3"/>
      <c r="U260" s="3"/>
      <c r="V260" s="3"/>
      <c r="W260" s="3"/>
      <c r="X260" s="3"/>
      <c r="Y260" s="3"/>
    </row>
    <row r="261" spans="1:60" x14ac:dyDescent="0.25">
      <c r="A261" s="3"/>
      <c r="B261" s="4" t="s">
        <v>1937</v>
      </c>
      <c r="C261" s="256" t="s">
        <v>1938</v>
      </c>
      <c r="D261" s="6"/>
      <c r="E261" s="3"/>
      <c r="F261" s="3"/>
      <c r="G261" s="3"/>
      <c r="H261" s="3"/>
      <c r="I261" s="3"/>
      <c r="J261" s="3"/>
      <c r="K261" s="3"/>
      <c r="L261" s="3"/>
      <c r="M261" s="3"/>
      <c r="N261" s="3"/>
      <c r="O261" s="3"/>
      <c r="P261" s="3"/>
      <c r="Q261" s="3"/>
      <c r="R261" s="3"/>
      <c r="S261" s="3"/>
      <c r="T261" s="3"/>
      <c r="U261" s="3"/>
      <c r="V261" s="3"/>
      <c r="W261" s="3"/>
      <c r="X261" s="3"/>
      <c r="Y261" s="3"/>
      <c r="AG261" t="s">
        <v>1939</v>
      </c>
    </row>
    <row r="262" spans="1:60" x14ac:dyDescent="0.25">
      <c r="A262" s="3"/>
      <c r="B262" s="4" t="s">
        <v>1940</v>
      </c>
      <c r="C262" s="256" t="s">
        <v>1941</v>
      </c>
      <c r="D262" s="6"/>
      <c r="E262" s="3"/>
      <c r="F262" s="3"/>
      <c r="G262" s="3"/>
      <c r="H262" s="3"/>
      <c r="I262" s="3"/>
      <c r="J262" s="3"/>
      <c r="K262" s="3"/>
      <c r="L262" s="3"/>
      <c r="M262" s="3"/>
      <c r="N262" s="3"/>
      <c r="O262" s="3"/>
      <c r="P262" s="3"/>
      <c r="Q262" s="3"/>
      <c r="R262" s="3"/>
      <c r="S262" s="3"/>
      <c r="T262" s="3"/>
      <c r="U262" s="3"/>
      <c r="V262" s="3"/>
      <c r="W262" s="3"/>
      <c r="X262" s="3"/>
      <c r="Y262" s="3"/>
      <c r="AG262" t="s">
        <v>1942</v>
      </c>
    </row>
    <row r="263" spans="1:60" x14ac:dyDescent="0.25">
      <c r="A263" s="3"/>
      <c r="B263" s="4"/>
      <c r="C263" s="256" t="s">
        <v>1943</v>
      </c>
      <c r="D263" s="6"/>
      <c r="E263" s="3"/>
      <c r="F263" s="3"/>
      <c r="G263" s="3"/>
      <c r="H263" s="3"/>
      <c r="I263" s="3"/>
      <c r="J263" s="3"/>
      <c r="K263" s="3"/>
      <c r="L263" s="3"/>
      <c r="M263" s="3"/>
      <c r="N263" s="3"/>
      <c r="O263" s="3"/>
      <c r="P263" s="3"/>
      <c r="Q263" s="3"/>
      <c r="R263" s="3"/>
      <c r="S263" s="3"/>
      <c r="T263" s="3"/>
      <c r="U263" s="3"/>
      <c r="V263" s="3"/>
      <c r="W263" s="3"/>
      <c r="X263" s="3"/>
      <c r="Y263" s="3"/>
      <c r="AG263" t="s">
        <v>1944</v>
      </c>
    </row>
    <row r="264" spans="1:60" x14ac:dyDescent="0.25">
      <c r="A264" s="3"/>
      <c r="B264" s="4"/>
      <c r="C264" s="256"/>
      <c r="D264" s="6"/>
      <c r="E264" s="3"/>
      <c r="F264" s="3"/>
      <c r="G264" s="3"/>
      <c r="H264" s="3"/>
      <c r="I264" s="3"/>
      <c r="J264" s="3"/>
      <c r="K264" s="3"/>
      <c r="L264" s="3"/>
      <c r="M264" s="3"/>
      <c r="N264" s="3"/>
      <c r="O264" s="3"/>
      <c r="P264" s="3"/>
      <c r="Q264" s="3"/>
      <c r="R264" s="3"/>
      <c r="S264" s="3"/>
      <c r="T264" s="3"/>
      <c r="U264" s="3"/>
      <c r="V264" s="3"/>
      <c r="W264" s="3"/>
      <c r="X264" s="3"/>
      <c r="Y264" s="3"/>
    </row>
    <row r="265" spans="1:60" x14ac:dyDescent="0.25">
      <c r="C265" s="258"/>
      <c r="D265" s="10"/>
      <c r="AG265" t="s">
        <v>442</v>
      </c>
    </row>
    <row r="266" spans="1:60" x14ac:dyDescent="0.25">
      <c r="D266" s="10"/>
    </row>
    <row r="267" spans="1:60" x14ac:dyDescent="0.25">
      <c r="D267" s="10"/>
    </row>
    <row r="268" spans="1:60" x14ac:dyDescent="0.25">
      <c r="D268" s="10"/>
    </row>
    <row r="269" spans="1:60" x14ac:dyDescent="0.25">
      <c r="D269" s="10"/>
    </row>
    <row r="270" spans="1:60" x14ac:dyDescent="0.25">
      <c r="D270" s="10"/>
    </row>
    <row r="271" spans="1:60" x14ac:dyDescent="0.25">
      <c r="D271" s="10"/>
    </row>
    <row r="272" spans="1:60"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6tEkBynejtCq8yY9VQRs6yxcrjkfbXb45RgjV/znIr1oGShPQtTwPLXEIxoaMcPzRD9IQtyboErW2GlhsqZDrw==" saltValue="gUTryCF2T63YMGGLOvcl3g==" spinCount="100000" sheet="1" formatRows="0"/>
  <mergeCells count="46">
    <mergeCell ref="C234:G234"/>
    <mergeCell ref="C235:G235"/>
    <mergeCell ref="C237:G237"/>
    <mergeCell ref="C238:G238"/>
    <mergeCell ref="C241:G241"/>
    <mergeCell ref="C245:G245"/>
    <mergeCell ref="C206:G206"/>
    <mergeCell ref="C208:G208"/>
    <mergeCell ref="C209:G209"/>
    <mergeCell ref="C220:G220"/>
    <mergeCell ref="C230:G230"/>
    <mergeCell ref="C232:G232"/>
    <mergeCell ref="C182:G182"/>
    <mergeCell ref="C186:G186"/>
    <mergeCell ref="C188:G188"/>
    <mergeCell ref="C202:G202"/>
    <mergeCell ref="C203:G203"/>
    <mergeCell ref="C205:G205"/>
    <mergeCell ref="C133:G133"/>
    <mergeCell ref="C135:G135"/>
    <mergeCell ref="C136:G136"/>
    <mergeCell ref="C137:G137"/>
    <mergeCell ref="C138:G138"/>
    <mergeCell ref="C140:G140"/>
    <mergeCell ref="C87:G87"/>
    <mergeCell ref="C92:G92"/>
    <mergeCell ref="C94:G94"/>
    <mergeCell ref="C108:G108"/>
    <mergeCell ref="C129:G129"/>
    <mergeCell ref="C131:G131"/>
    <mergeCell ref="C62:G62"/>
    <mergeCell ref="C70:G70"/>
    <mergeCell ref="C72:G72"/>
    <mergeCell ref="C77:G77"/>
    <mergeCell ref="C80:G80"/>
    <mergeCell ref="C85:G85"/>
    <mergeCell ref="A1:G1"/>
    <mergeCell ref="C2:G2"/>
    <mergeCell ref="C3:G3"/>
    <mergeCell ref="C4:G4"/>
    <mergeCell ref="A260:B260"/>
    <mergeCell ref="C22:G22"/>
    <mergeCell ref="C29:G29"/>
    <mergeCell ref="C54:G54"/>
    <mergeCell ref="C56:G56"/>
    <mergeCell ref="C60:G6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D2BD-EDEC-49BC-AED4-FA3C1F413568}">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78</v>
      </c>
      <c r="C4" s="204" t="s">
        <v>79</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271</v>
      </c>
      <c r="C8" s="251" t="s">
        <v>272</v>
      </c>
      <c r="D8" s="229"/>
      <c r="E8" s="230"/>
      <c r="F8" s="231"/>
      <c r="G8" s="231">
        <f>SUMIF(AG9:AG13,"&lt;&gt;NOR",G9:G13)</f>
        <v>0</v>
      </c>
      <c r="H8" s="231"/>
      <c r="I8" s="231">
        <f>SUM(I9:I13)</f>
        <v>0</v>
      </c>
      <c r="J8" s="231"/>
      <c r="K8" s="231">
        <f>SUM(K9:K13)</f>
        <v>0</v>
      </c>
      <c r="L8" s="231"/>
      <c r="M8" s="231">
        <f>SUM(M9:M13)</f>
        <v>0</v>
      </c>
      <c r="N8" s="230"/>
      <c r="O8" s="230">
        <f>SUM(O9:O13)</f>
        <v>0</v>
      </c>
      <c r="P8" s="230"/>
      <c r="Q8" s="230">
        <f>SUM(Q9:Q13)</f>
        <v>0</v>
      </c>
      <c r="R8" s="231"/>
      <c r="S8" s="231"/>
      <c r="T8" s="232"/>
      <c r="U8" s="226"/>
      <c r="V8" s="226">
        <f>SUM(V9:V13)</f>
        <v>0</v>
      </c>
      <c r="W8" s="226"/>
      <c r="X8" s="226"/>
      <c r="Y8" s="226"/>
      <c r="AG8" t="s">
        <v>384</v>
      </c>
    </row>
    <row r="9" spans="1:60" ht="30.6" outlineLevel="1" x14ac:dyDescent="0.25">
      <c r="A9" s="234">
        <v>1</v>
      </c>
      <c r="B9" s="235" t="s">
        <v>3065</v>
      </c>
      <c r="C9" s="253" t="s">
        <v>3066</v>
      </c>
      <c r="D9" s="236" t="s">
        <v>3067</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435</v>
      </c>
      <c r="T9" s="240"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1" outlineLevel="2" x14ac:dyDescent="0.25">
      <c r="A10" s="219"/>
      <c r="B10" s="220"/>
      <c r="C10" s="254" t="s">
        <v>3073</v>
      </c>
      <c r="D10" s="248"/>
      <c r="E10" s="248"/>
      <c r="F10" s="248"/>
      <c r="G10" s="248"/>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395</v>
      </c>
      <c r="AH10" s="212"/>
      <c r="AI10" s="212"/>
      <c r="AJ10" s="212"/>
      <c r="AK10" s="212"/>
      <c r="AL10" s="212"/>
      <c r="AM10" s="212"/>
      <c r="AN10" s="212"/>
      <c r="AO10" s="212"/>
      <c r="AP10" s="212"/>
      <c r="AQ10" s="212"/>
      <c r="AR10" s="212"/>
      <c r="AS10" s="212"/>
      <c r="AT10" s="212"/>
      <c r="AU10" s="212"/>
      <c r="AV10" s="212"/>
      <c r="AW10" s="212"/>
      <c r="AX10" s="212"/>
      <c r="AY10" s="212"/>
      <c r="AZ10" s="212"/>
      <c r="BA10" s="249" t="str">
        <f>C10</f>
        <v>nosnou konstrukci (úchyty na falcovaný plech, nosné profily pod FV moduly, úchyty FV modulů, apod.). Kompletní dodávka dle konkrétního výrobce včetně veškerého příslušenství, zátěží a podružného materiálu.</v>
      </c>
      <c r="BB10" s="212"/>
      <c r="BC10" s="212"/>
      <c r="BD10" s="212"/>
      <c r="BE10" s="212"/>
      <c r="BF10" s="212"/>
      <c r="BG10" s="212"/>
      <c r="BH10" s="212"/>
    </row>
    <row r="11" spans="1:60" outlineLevel="3" x14ac:dyDescent="0.25">
      <c r="A11" s="219"/>
      <c r="B11" s="220"/>
      <c r="C11" s="255" t="s">
        <v>3068</v>
      </c>
      <c r="D11" s="250"/>
      <c r="E11" s="250"/>
      <c r="F11" s="250"/>
      <c r="G11" s="250"/>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2</v>
      </c>
      <c r="B12" s="242" t="s">
        <v>3069</v>
      </c>
      <c r="C12" s="252" t="s">
        <v>3070</v>
      </c>
      <c r="D12" s="243" t="s">
        <v>2048</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3071</v>
      </c>
      <c r="C13" s="253" t="s">
        <v>3072</v>
      </c>
      <c r="D13" s="236" t="s">
        <v>2048</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435</v>
      </c>
      <c r="T13" s="240"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5">
      <c r="A14" s="3"/>
      <c r="B14" s="4"/>
      <c r="C14" s="256"/>
      <c r="D14" s="6"/>
      <c r="E14" s="3"/>
      <c r="F14" s="3"/>
      <c r="G14" s="3"/>
      <c r="H14" s="3"/>
      <c r="I14" s="3"/>
      <c r="J14" s="3"/>
      <c r="K14" s="3"/>
      <c r="L14" s="3"/>
      <c r="M14" s="3"/>
      <c r="N14" s="3"/>
      <c r="O14" s="3"/>
      <c r="P14" s="3"/>
      <c r="Q14" s="3"/>
      <c r="R14" s="3"/>
      <c r="S14" s="3"/>
      <c r="T14" s="3"/>
      <c r="U14" s="3"/>
      <c r="V14" s="3"/>
      <c r="W14" s="3"/>
      <c r="X14" s="3"/>
      <c r="Y14" s="3"/>
      <c r="AE14">
        <v>12</v>
      </c>
      <c r="AF14">
        <v>21</v>
      </c>
      <c r="AG14" t="s">
        <v>369</v>
      </c>
    </row>
    <row r="15" spans="1:60" x14ac:dyDescent="0.25">
      <c r="A15" s="215"/>
      <c r="B15" s="216" t="s">
        <v>29</v>
      </c>
      <c r="C15" s="257"/>
      <c r="D15" s="217"/>
      <c r="E15" s="218"/>
      <c r="F15" s="218"/>
      <c r="G15" s="233">
        <f>G8</f>
        <v>0</v>
      </c>
      <c r="H15" s="3"/>
      <c r="I15" s="3"/>
      <c r="J15" s="3"/>
      <c r="K15" s="3"/>
      <c r="L15" s="3"/>
      <c r="M15" s="3"/>
      <c r="N15" s="3"/>
      <c r="O15" s="3"/>
      <c r="P15" s="3"/>
      <c r="Q15" s="3"/>
      <c r="R15" s="3"/>
      <c r="S15" s="3"/>
      <c r="T15" s="3"/>
      <c r="U15" s="3"/>
      <c r="V15" s="3"/>
      <c r="W15" s="3"/>
      <c r="X15" s="3"/>
      <c r="Y15" s="3"/>
      <c r="AE15">
        <f>SUMIF(L7:L13,AE14,G7:G13)</f>
        <v>0</v>
      </c>
      <c r="AF15">
        <f>SUMIF(L7:L13,AF14,G7:G13)</f>
        <v>0</v>
      </c>
      <c r="AG15" t="s">
        <v>440</v>
      </c>
    </row>
    <row r="16" spans="1:60" x14ac:dyDescent="0.25">
      <c r="A16" s="259" t="s">
        <v>1936</v>
      </c>
      <c r="B16" s="259"/>
      <c r="C16" s="256"/>
      <c r="D16" s="6"/>
      <c r="E16" s="3"/>
      <c r="F16" s="3"/>
      <c r="G16" s="3"/>
      <c r="H16" s="3"/>
      <c r="I16" s="3"/>
      <c r="J16" s="3"/>
      <c r="K16" s="3"/>
      <c r="L16" s="3"/>
      <c r="M16" s="3"/>
      <c r="N16" s="3"/>
      <c r="O16" s="3"/>
      <c r="P16" s="3"/>
      <c r="Q16" s="3"/>
      <c r="R16" s="3"/>
      <c r="S16" s="3"/>
      <c r="T16" s="3"/>
      <c r="U16" s="3"/>
      <c r="V16" s="3"/>
      <c r="W16" s="3"/>
      <c r="X16" s="3"/>
      <c r="Y16" s="3"/>
    </row>
    <row r="17" spans="1:33" x14ac:dyDescent="0.25">
      <c r="A17" s="3"/>
      <c r="B17" s="4" t="s">
        <v>1937</v>
      </c>
      <c r="C17" s="256" t="s">
        <v>1938</v>
      </c>
      <c r="D17" s="6"/>
      <c r="E17" s="3"/>
      <c r="F17" s="3"/>
      <c r="G17" s="3"/>
      <c r="H17" s="3"/>
      <c r="I17" s="3"/>
      <c r="J17" s="3"/>
      <c r="K17" s="3"/>
      <c r="L17" s="3"/>
      <c r="M17" s="3"/>
      <c r="N17" s="3"/>
      <c r="O17" s="3"/>
      <c r="P17" s="3"/>
      <c r="Q17" s="3"/>
      <c r="R17" s="3"/>
      <c r="S17" s="3"/>
      <c r="T17" s="3"/>
      <c r="U17" s="3"/>
      <c r="V17" s="3"/>
      <c r="W17" s="3"/>
      <c r="X17" s="3"/>
      <c r="Y17" s="3"/>
      <c r="AG17" t="s">
        <v>1939</v>
      </c>
    </row>
    <row r="18" spans="1:33" x14ac:dyDescent="0.25">
      <c r="A18" s="3"/>
      <c r="B18" s="4" t="s">
        <v>1940</v>
      </c>
      <c r="C18" s="256" t="s">
        <v>1941</v>
      </c>
      <c r="D18" s="6"/>
      <c r="E18" s="3"/>
      <c r="F18" s="3"/>
      <c r="G18" s="3"/>
      <c r="H18" s="3"/>
      <c r="I18" s="3"/>
      <c r="J18" s="3"/>
      <c r="K18" s="3"/>
      <c r="L18" s="3"/>
      <c r="M18" s="3"/>
      <c r="N18" s="3"/>
      <c r="O18" s="3"/>
      <c r="P18" s="3"/>
      <c r="Q18" s="3"/>
      <c r="R18" s="3"/>
      <c r="S18" s="3"/>
      <c r="T18" s="3"/>
      <c r="U18" s="3"/>
      <c r="V18" s="3"/>
      <c r="W18" s="3"/>
      <c r="X18" s="3"/>
      <c r="Y18" s="3"/>
      <c r="AG18" t="s">
        <v>1942</v>
      </c>
    </row>
    <row r="19" spans="1:33" x14ac:dyDescent="0.25">
      <c r="A19" s="3"/>
      <c r="B19" s="4"/>
      <c r="C19" s="256" t="s">
        <v>1943</v>
      </c>
      <c r="D19" s="6"/>
      <c r="E19" s="3"/>
      <c r="F19" s="3"/>
      <c r="G19" s="3"/>
      <c r="H19" s="3"/>
      <c r="I19" s="3"/>
      <c r="J19" s="3"/>
      <c r="K19" s="3"/>
      <c r="L19" s="3"/>
      <c r="M19" s="3"/>
      <c r="N19" s="3"/>
      <c r="O19" s="3"/>
      <c r="P19" s="3"/>
      <c r="Q19" s="3"/>
      <c r="R19" s="3"/>
      <c r="S19" s="3"/>
      <c r="T19" s="3"/>
      <c r="U19" s="3"/>
      <c r="V19" s="3"/>
      <c r="W19" s="3"/>
      <c r="X19" s="3"/>
      <c r="Y19" s="3"/>
      <c r="AG19" t="s">
        <v>1944</v>
      </c>
    </row>
    <row r="20" spans="1:33" x14ac:dyDescent="0.25">
      <c r="A20" s="3"/>
      <c r="B20" s="4"/>
      <c r="C20" s="256"/>
      <c r="D20" s="6"/>
      <c r="E20" s="3"/>
      <c r="F20" s="3"/>
      <c r="G20" s="3"/>
      <c r="H20" s="3"/>
      <c r="I20" s="3"/>
      <c r="J20" s="3"/>
      <c r="K20" s="3"/>
      <c r="L20" s="3"/>
      <c r="M20" s="3"/>
      <c r="N20" s="3"/>
      <c r="O20" s="3"/>
      <c r="P20" s="3"/>
      <c r="Q20" s="3"/>
      <c r="R20" s="3"/>
      <c r="S20" s="3"/>
      <c r="T20" s="3"/>
      <c r="U20" s="3"/>
      <c r="V20" s="3"/>
      <c r="W20" s="3"/>
      <c r="X20" s="3"/>
      <c r="Y20" s="3"/>
    </row>
    <row r="21" spans="1:33" x14ac:dyDescent="0.25">
      <c r="C21" s="258"/>
      <c r="D21" s="10"/>
      <c r="AG21" t="s">
        <v>442</v>
      </c>
    </row>
    <row r="22" spans="1:33" x14ac:dyDescent="0.25">
      <c r="D22" s="10"/>
    </row>
    <row r="23" spans="1:33" x14ac:dyDescent="0.25">
      <c r="D23" s="10"/>
    </row>
    <row r="24" spans="1:33" x14ac:dyDescent="0.25">
      <c r="D24" s="10"/>
    </row>
    <row r="25" spans="1:33" x14ac:dyDescent="0.25">
      <c r="D25" s="10"/>
    </row>
    <row r="26" spans="1:33" x14ac:dyDescent="0.25">
      <c r="D26" s="10"/>
    </row>
    <row r="27" spans="1:33" x14ac:dyDescent="0.25">
      <c r="D27" s="10"/>
    </row>
    <row r="28" spans="1:33" x14ac:dyDescent="0.25">
      <c r="D28" s="10"/>
    </row>
    <row r="29" spans="1:33" x14ac:dyDescent="0.25">
      <c r="D29" s="10"/>
    </row>
    <row r="30" spans="1:33" x14ac:dyDescent="0.25">
      <c r="D30" s="10"/>
    </row>
    <row r="31" spans="1:33" x14ac:dyDescent="0.25">
      <c r="D31" s="10"/>
    </row>
    <row r="32" spans="1: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VBz1MvLz1dVnmxDQNTvdcz+V1N3zRNUqyN3thsPbZ/MD4opypSXxetwViM+BORcZjrSEhEBpI9wYcxDFKMVBWA==" saltValue="xh1MmCrDkTvFhqiOIZLhAw==" spinCount="100000" sheet="1" formatRows="0"/>
  <mergeCells count="7">
    <mergeCell ref="A1:G1"/>
    <mergeCell ref="C2:G2"/>
    <mergeCell ref="C3:G3"/>
    <mergeCell ref="C4:G4"/>
    <mergeCell ref="A16:B16"/>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0F730-6FDC-4711-BFE1-59FC03CFA7E9}">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80</v>
      </c>
      <c r="C4" s="204" t="s">
        <v>81</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273</v>
      </c>
      <c r="C8" s="251" t="s">
        <v>274</v>
      </c>
      <c r="D8" s="229"/>
      <c r="E8" s="230"/>
      <c r="F8" s="231"/>
      <c r="G8" s="231">
        <f>SUMIF(AG9:AG19,"&lt;&gt;NOR",G9:G19)</f>
        <v>0</v>
      </c>
      <c r="H8" s="231"/>
      <c r="I8" s="231">
        <f>SUM(I9:I19)</f>
        <v>0</v>
      </c>
      <c r="J8" s="231"/>
      <c r="K8" s="231">
        <f>SUM(K9:K19)</f>
        <v>0</v>
      </c>
      <c r="L8" s="231"/>
      <c r="M8" s="231">
        <f>SUM(M9:M19)</f>
        <v>0</v>
      </c>
      <c r="N8" s="230"/>
      <c r="O8" s="230">
        <f>SUM(O9:O19)</f>
        <v>0</v>
      </c>
      <c r="P8" s="230"/>
      <c r="Q8" s="230">
        <f>SUM(Q9:Q19)</f>
        <v>0</v>
      </c>
      <c r="R8" s="231"/>
      <c r="S8" s="231"/>
      <c r="T8" s="232"/>
      <c r="U8" s="226"/>
      <c r="V8" s="226">
        <f>SUM(V9:V19)</f>
        <v>0</v>
      </c>
      <c r="W8" s="226"/>
      <c r="X8" s="226"/>
      <c r="Y8" s="226"/>
      <c r="AG8" t="s">
        <v>384</v>
      </c>
    </row>
    <row r="9" spans="1:60" outlineLevel="1" x14ac:dyDescent="0.25">
      <c r="A9" s="241">
        <v>1</v>
      </c>
      <c r="B9" s="242" t="s">
        <v>3074</v>
      </c>
      <c r="C9" s="252" t="s">
        <v>3075</v>
      </c>
      <c r="D9" s="243" t="s">
        <v>2048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30.6" outlineLevel="1" x14ac:dyDescent="0.25">
      <c r="A10" s="234">
        <v>2</v>
      </c>
      <c r="B10" s="235" t="s">
        <v>3076</v>
      </c>
      <c r="C10" s="253" t="s">
        <v>3077</v>
      </c>
      <c r="D10" s="236" t="s">
        <v>2048</v>
      </c>
      <c r="E10" s="237">
        <v>12</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435</v>
      </c>
      <c r="T10" s="240" t="s">
        <v>389</v>
      </c>
      <c r="U10" s="222">
        <v>0</v>
      </c>
      <c r="V10" s="222">
        <f>ROUND(E10*U10,2)</f>
        <v>0</v>
      </c>
      <c r="W10" s="222"/>
      <c r="X10" s="222" t="s">
        <v>604</v>
      </c>
      <c r="Y10" s="222" t="s">
        <v>391</v>
      </c>
      <c r="Z10" s="212"/>
      <c r="AA10" s="212"/>
      <c r="AB10" s="212"/>
      <c r="AC10" s="212"/>
      <c r="AD10" s="212"/>
      <c r="AE10" s="212"/>
      <c r="AF10" s="212"/>
      <c r="AG10" s="212" t="s">
        <v>2008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54" t="s">
        <v>3078</v>
      </c>
      <c r="D11" s="248"/>
      <c r="E11" s="248"/>
      <c r="F11" s="248"/>
      <c r="G11" s="248"/>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55" t="s">
        <v>3079</v>
      </c>
      <c r="D12" s="250"/>
      <c r="E12" s="250"/>
      <c r="F12" s="250"/>
      <c r="G12" s="250"/>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55" t="s">
        <v>3080</v>
      </c>
      <c r="D13" s="250"/>
      <c r="E13" s="250"/>
      <c r="F13" s="250"/>
      <c r="G13" s="250"/>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395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5">
      <c r="A14" s="219"/>
      <c r="B14" s="220"/>
      <c r="C14" s="255" t="s">
        <v>3081</v>
      </c>
      <c r="D14" s="250"/>
      <c r="E14" s="250"/>
      <c r="F14" s="250"/>
      <c r="G14" s="250"/>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41">
        <v>3</v>
      </c>
      <c r="B15" s="242" t="s">
        <v>3082</v>
      </c>
      <c r="C15" s="252" t="s">
        <v>3083</v>
      </c>
      <c r="D15" s="243" t="s">
        <v>2048</v>
      </c>
      <c r="E15" s="244">
        <v>12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41">
        <v>4</v>
      </c>
      <c r="B16" s="242" t="s">
        <v>3084</v>
      </c>
      <c r="C16" s="252" t="s">
        <v>3085</v>
      </c>
      <c r="D16" s="243" t="s">
        <v>2048</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41">
        <v>5</v>
      </c>
      <c r="B17" s="242" t="s">
        <v>3086</v>
      </c>
      <c r="C17" s="252" t="s">
        <v>3087</v>
      </c>
      <c r="D17" s="243" t="s">
        <v>2048</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6</v>
      </c>
      <c r="B18" s="242" t="s">
        <v>3088</v>
      </c>
      <c r="C18" s="252" t="s">
        <v>3070</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7</v>
      </c>
      <c r="B19" s="235" t="s">
        <v>3089</v>
      </c>
      <c r="C19" s="253" t="s">
        <v>3072</v>
      </c>
      <c r="D19" s="236" t="s">
        <v>2048</v>
      </c>
      <c r="E19" s="237">
        <v>1</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435</v>
      </c>
      <c r="T19" s="240"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x14ac:dyDescent="0.25">
      <c r="A20" s="3"/>
      <c r="B20" s="4"/>
      <c r="C20" s="256"/>
      <c r="D20" s="6"/>
      <c r="E20" s="3"/>
      <c r="F20" s="3"/>
      <c r="G20" s="3"/>
      <c r="H20" s="3"/>
      <c r="I20" s="3"/>
      <c r="J20" s="3"/>
      <c r="K20" s="3"/>
      <c r="L20" s="3"/>
      <c r="M20" s="3"/>
      <c r="N20" s="3"/>
      <c r="O20" s="3"/>
      <c r="P20" s="3"/>
      <c r="Q20" s="3"/>
      <c r="R20" s="3"/>
      <c r="S20" s="3"/>
      <c r="T20" s="3"/>
      <c r="U20" s="3"/>
      <c r="V20" s="3"/>
      <c r="W20" s="3"/>
      <c r="X20" s="3"/>
      <c r="Y20" s="3"/>
      <c r="AE20">
        <v>12</v>
      </c>
      <c r="AF20">
        <v>21</v>
      </c>
      <c r="AG20" t="s">
        <v>369</v>
      </c>
    </row>
    <row r="21" spans="1:60" x14ac:dyDescent="0.25">
      <c r="A21" s="215"/>
      <c r="B21" s="216" t="s">
        <v>29</v>
      </c>
      <c r="C21" s="257"/>
      <c r="D21" s="217"/>
      <c r="E21" s="218"/>
      <c r="F21" s="218"/>
      <c r="G21" s="233">
        <f>G8</f>
        <v>0</v>
      </c>
      <c r="H21" s="3"/>
      <c r="I21" s="3"/>
      <c r="J21" s="3"/>
      <c r="K21" s="3"/>
      <c r="L21" s="3"/>
      <c r="M21" s="3"/>
      <c r="N21" s="3"/>
      <c r="O21" s="3"/>
      <c r="P21" s="3"/>
      <c r="Q21" s="3"/>
      <c r="R21" s="3"/>
      <c r="S21" s="3"/>
      <c r="T21" s="3"/>
      <c r="U21" s="3"/>
      <c r="V21" s="3"/>
      <c r="W21" s="3"/>
      <c r="X21" s="3"/>
      <c r="Y21" s="3"/>
      <c r="AE21">
        <f>SUMIF(L7:L19,AE20,G7:G19)</f>
        <v>0</v>
      </c>
      <c r="AF21">
        <f>SUMIF(L7:L19,AF20,G7:G19)</f>
        <v>0</v>
      </c>
      <c r="AG21" t="s">
        <v>440</v>
      </c>
    </row>
    <row r="22" spans="1:60" x14ac:dyDescent="0.25">
      <c r="A22" s="259" t="s">
        <v>1936</v>
      </c>
      <c r="B22" s="259"/>
      <c r="C22" s="256"/>
      <c r="D22" s="6"/>
      <c r="E22" s="3"/>
      <c r="F22" s="3"/>
      <c r="G22" s="3"/>
      <c r="H22" s="3"/>
      <c r="I22" s="3"/>
      <c r="J22" s="3"/>
      <c r="K22" s="3"/>
      <c r="L22" s="3"/>
      <c r="M22" s="3"/>
      <c r="N22" s="3"/>
      <c r="O22" s="3"/>
      <c r="P22" s="3"/>
      <c r="Q22" s="3"/>
      <c r="R22" s="3"/>
      <c r="S22" s="3"/>
      <c r="T22" s="3"/>
      <c r="U22" s="3"/>
      <c r="V22" s="3"/>
      <c r="W22" s="3"/>
      <c r="X22" s="3"/>
      <c r="Y22" s="3"/>
    </row>
    <row r="23" spans="1:60" x14ac:dyDescent="0.25">
      <c r="A23" s="3"/>
      <c r="B23" s="4" t="s">
        <v>1937</v>
      </c>
      <c r="C23" s="256" t="s">
        <v>1938</v>
      </c>
      <c r="D23" s="6"/>
      <c r="E23" s="3"/>
      <c r="F23" s="3"/>
      <c r="G23" s="3"/>
      <c r="H23" s="3"/>
      <c r="I23" s="3"/>
      <c r="J23" s="3"/>
      <c r="K23" s="3"/>
      <c r="L23" s="3"/>
      <c r="M23" s="3"/>
      <c r="N23" s="3"/>
      <c r="O23" s="3"/>
      <c r="P23" s="3"/>
      <c r="Q23" s="3"/>
      <c r="R23" s="3"/>
      <c r="S23" s="3"/>
      <c r="T23" s="3"/>
      <c r="U23" s="3"/>
      <c r="V23" s="3"/>
      <c r="W23" s="3"/>
      <c r="X23" s="3"/>
      <c r="Y23" s="3"/>
      <c r="AG23" t="s">
        <v>1939</v>
      </c>
    </row>
    <row r="24" spans="1:60" x14ac:dyDescent="0.25">
      <c r="A24" s="3"/>
      <c r="B24" s="4" t="s">
        <v>1940</v>
      </c>
      <c r="C24" s="256" t="s">
        <v>1941</v>
      </c>
      <c r="D24" s="6"/>
      <c r="E24" s="3"/>
      <c r="F24" s="3"/>
      <c r="G24" s="3"/>
      <c r="H24" s="3"/>
      <c r="I24" s="3"/>
      <c r="J24" s="3"/>
      <c r="K24" s="3"/>
      <c r="L24" s="3"/>
      <c r="M24" s="3"/>
      <c r="N24" s="3"/>
      <c r="O24" s="3"/>
      <c r="P24" s="3"/>
      <c r="Q24" s="3"/>
      <c r="R24" s="3"/>
      <c r="S24" s="3"/>
      <c r="T24" s="3"/>
      <c r="U24" s="3"/>
      <c r="V24" s="3"/>
      <c r="W24" s="3"/>
      <c r="X24" s="3"/>
      <c r="Y24" s="3"/>
      <c r="AG24" t="s">
        <v>1942</v>
      </c>
    </row>
    <row r="25" spans="1:60" x14ac:dyDescent="0.25">
      <c r="A25" s="3"/>
      <c r="B25" s="4"/>
      <c r="C25" s="256" t="s">
        <v>1943</v>
      </c>
      <c r="D25" s="6"/>
      <c r="E25" s="3"/>
      <c r="F25" s="3"/>
      <c r="G25" s="3"/>
      <c r="H25" s="3"/>
      <c r="I25" s="3"/>
      <c r="J25" s="3"/>
      <c r="K25" s="3"/>
      <c r="L25" s="3"/>
      <c r="M25" s="3"/>
      <c r="N25" s="3"/>
      <c r="O25" s="3"/>
      <c r="P25" s="3"/>
      <c r="Q25" s="3"/>
      <c r="R25" s="3"/>
      <c r="S25" s="3"/>
      <c r="T25" s="3"/>
      <c r="U25" s="3"/>
      <c r="V25" s="3"/>
      <c r="W25" s="3"/>
      <c r="X25" s="3"/>
      <c r="Y25" s="3"/>
      <c r="AG25" t="s">
        <v>1944</v>
      </c>
    </row>
    <row r="26" spans="1:60" x14ac:dyDescent="0.25">
      <c r="A26" s="3"/>
      <c r="B26" s="4"/>
      <c r="C26" s="256"/>
      <c r="D26" s="6"/>
      <c r="E26" s="3"/>
      <c r="F26" s="3"/>
      <c r="G26" s="3"/>
      <c r="H26" s="3"/>
      <c r="I26" s="3"/>
      <c r="J26" s="3"/>
      <c r="K26" s="3"/>
      <c r="L26" s="3"/>
      <c r="M26" s="3"/>
      <c r="N26" s="3"/>
      <c r="O26" s="3"/>
      <c r="P26" s="3"/>
      <c r="Q26" s="3"/>
      <c r="R26" s="3"/>
      <c r="S26" s="3"/>
      <c r="T26" s="3"/>
      <c r="U26" s="3"/>
      <c r="V26" s="3"/>
      <c r="W26" s="3"/>
      <c r="X26" s="3"/>
      <c r="Y26" s="3"/>
    </row>
    <row r="27" spans="1:60" x14ac:dyDescent="0.25">
      <c r="C27" s="258"/>
      <c r="D27" s="10"/>
      <c r="AG27" t="s">
        <v>442</v>
      </c>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TXCiXsfBoPjqHmCkr6IGDhFgWSz9ty0Hf/1xxjHDUH50U48gUzQz5vqFktIIA6SN4Gq3aLc16UEgj6dOmwcfw==" saltValue="tb71/F5745nOro/mMrHAiA==" spinCount="100000" sheet="1" formatRows="0"/>
  <mergeCells count="9">
    <mergeCell ref="A1:G1"/>
    <mergeCell ref="C2:G2"/>
    <mergeCell ref="C3:G3"/>
    <mergeCell ref="C4:G4"/>
    <mergeCell ref="A22:B22"/>
    <mergeCell ref="C11:G11"/>
    <mergeCell ref="C12:G12"/>
    <mergeCell ref="C13:G13"/>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1AF1-1414-4770-8847-549113738BF7}">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82</v>
      </c>
      <c r="C4" s="204" t="s">
        <v>83</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275</v>
      </c>
      <c r="C8" s="251" t="s">
        <v>276</v>
      </c>
      <c r="D8" s="229"/>
      <c r="E8" s="230"/>
      <c r="F8" s="231"/>
      <c r="G8" s="231">
        <f>SUMIF(AG9:AG19,"&lt;&gt;NOR",G9:G19)</f>
        <v>0</v>
      </c>
      <c r="H8" s="231"/>
      <c r="I8" s="231">
        <f>SUM(I9:I19)</f>
        <v>0</v>
      </c>
      <c r="J8" s="231"/>
      <c r="K8" s="231">
        <f>SUM(K9:K19)</f>
        <v>0</v>
      </c>
      <c r="L8" s="231"/>
      <c r="M8" s="231">
        <f>SUM(M9:M19)</f>
        <v>0</v>
      </c>
      <c r="N8" s="230"/>
      <c r="O8" s="230">
        <f>SUM(O9:O19)</f>
        <v>0</v>
      </c>
      <c r="P8" s="230"/>
      <c r="Q8" s="230">
        <f>SUM(Q9:Q19)</f>
        <v>0</v>
      </c>
      <c r="R8" s="231"/>
      <c r="S8" s="231"/>
      <c r="T8" s="232"/>
      <c r="U8" s="226"/>
      <c r="V8" s="226">
        <f>SUM(V9:V19)</f>
        <v>0</v>
      </c>
      <c r="W8" s="226"/>
      <c r="X8" s="226"/>
      <c r="Y8" s="226"/>
      <c r="AG8" t="s">
        <v>384</v>
      </c>
    </row>
    <row r="9" spans="1:60" ht="30.6" outlineLevel="1" x14ac:dyDescent="0.25">
      <c r="A9" s="234">
        <v>1</v>
      </c>
      <c r="B9" s="235" t="s">
        <v>3090</v>
      </c>
      <c r="C9" s="253" t="s">
        <v>3091</v>
      </c>
      <c r="D9" s="236" t="s">
        <v>517</v>
      </c>
      <c r="E9" s="237">
        <v>28</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435</v>
      </c>
      <c r="T9" s="240"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4" t="s">
        <v>3092</v>
      </c>
      <c r="D10" s="248"/>
      <c r="E10" s="248"/>
      <c r="F10" s="248"/>
      <c r="G10" s="248"/>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395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30.6" outlineLevel="1" x14ac:dyDescent="0.25">
      <c r="A11" s="234">
        <v>2</v>
      </c>
      <c r="B11" s="235" t="s">
        <v>3093</v>
      </c>
      <c r="C11" s="253" t="s">
        <v>3094</v>
      </c>
      <c r="D11" s="236" t="s">
        <v>517</v>
      </c>
      <c r="E11" s="237">
        <v>2</v>
      </c>
      <c r="F11" s="238"/>
      <c r="G11" s="239">
        <f>ROUND(E11*F11,2)</f>
        <v>0</v>
      </c>
      <c r="H11" s="238"/>
      <c r="I11" s="239">
        <f>ROUND(E11*H11,2)</f>
        <v>0</v>
      </c>
      <c r="J11" s="238"/>
      <c r="K11" s="239">
        <f>ROUND(E11*J11,2)</f>
        <v>0</v>
      </c>
      <c r="L11" s="239">
        <v>21</v>
      </c>
      <c r="M11" s="239">
        <f>G11*(1+L11/100)</f>
        <v>0</v>
      </c>
      <c r="N11" s="237">
        <v>0</v>
      </c>
      <c r="O11" s="237">
        <f>ROUND(E11*N11,2)</f>
        <v>0</v>
      </c>
      <c r="P11" s="237">
        <v>0</v>
      </c>
      <c r="Q11" s="237">
        <f>ROUND(E11*P11,2)</f>
        <v>0</v>
      </c>
      <c r="R11" s="239"/>
      <c r="S11" s="239" t="s">
        <v>435</v>
      </c>
      <c r="T11" s="240"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5">
      <c r="A12" s="219"/>
      <c r="B12" s="220"/>
      <c r="C12" s="254" t="s">
        <v>3095</v>
      </c>
      <c r="D12" s="248"/>
      <c r="E12" s="248"/>
      <c r="F12" s="248"/>
      <c r="G12" s="248"/>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3</v>
      </c>
      <c r="B13" s="242" t="s">
        <v>3096</v>
      </c>
      <c r="C13" s="252" t="s">
        <v>3097</v>
      </c>
      <c r="D13" s="243" t="s">
        <v>506</v>
      </c>
      <c r="E13" s="244">
        <v>0.3</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0.399999999999999" outlineLevel="1" x14ac:dyDescent="0.25">
      <c r="A14" s="241">
        <v>4</v>
      </c>
      <c r="B14" s="242" t="s">
        <v>3098</v>
      </c>
      <c r="C14" s="252" t="s">
        <v>3099</v>
      </c>
      <c r="D14" s="243" t="s">
        <v>517</v>
      </c>
      <c r="E14" s="244">
        <v>55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41">
        <v>5</v>
      </c>
      <c r="B15" s="242" t="s">
        <v>3100</v>
      </c>
      <c r="C15" s="252" t="s">
        <v>3101</v>
      </c>
      <c r="D15" s="243" t="s">
        <v>517</v>
      </c>
      <c r="E15" s="244">
        <v>25</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6</v>
      </c>
      <c r="B16" s="242" t="s">
        <v>3102</v>
      </c>
      <c r="C16" s="252" t="s">
        <v>3103</v>
      </c>
      <c r="D16" s="243" t="s">
        <v>2048</v>
      </c>
      <c r="E16" s="244">
        <v>5</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7</v>
      </c>
      <c r="B17" s="242" t="s">
        <v>3104</v>
      </c>
      <c r="C17" s="252" t="s">
        <v>3105</v>
      </c>
      <c r="D17" s="243" t="s">
        <v>2048</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8</v>
      </c>
      <c r="B18" s="242" t="s">
        <v>3106</v>
      </c>
      <c r="C18" s="252" t="s">
        <v>3070</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9</v>
      </c>
      <c r="B19" s="235" t="s">
        <v>3107</v>
      </c>
      <c r="C19" s="253" t="s">
        <v>3072</v>
      </c>
      <c r="D19" s="236" t="s">
        <v>2048</v>
      </c>
      <c r="E19" s="237">
        <v>1</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435</v>
      </c>
      <c r="T19" s="240"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x14ac:dyDescent="0.25">
      <c r="A20" s="3"/>
      <c r="B20" s="4"/>
      <c r="C20" s="256"/>
      <c r="D20" s="6"/>
      <c r="E20" s="3"/>
      <c r="F20" s="3"/>
      <c r="G20" s="3"/>
      <c r="H20" s="3"/>
      <c r="I20" s="3"/>
      <c r="J20" s="3"/>
      <c r="K20" s="3"/>
      <c r="L20" s="3"/>
      <c r="M20" s="3"/>
      <c r="N20" s="3"/>
      <c r="O20" s="3"/>
      <c r="P20" s="3"/>
      <c r="Q20" s="3"/>
      <c r="R20" s="3"/>
      <c r="S20" s="3"/>
      <c r="T20" s="3"/>
      <c r="U20" s="3"/>
      <c r="V20" s="3"/>
      <c r="W20" s="3"/>
      <c r="X20" s="3"/>
      <c r="Y20" s="3"/>
      <c r="AE20">
        <v>12</v>
      </c>
      <c r="AF20">
        <v>21</v>
      </c>
      <c r="AG20" t="s">
        <v>369</v>
      </c>
    </row>
    <row r="21" spans="1:60" x14ac:dyDescent="0.25">
      <c r="A21" s="215"/>
      <c r="B21" s="216" t="s">
        <v>29</v>
      </c>
      <c r="C21" s="257"/>
      <c r="D21" s="217"/>
      <c r="E21" s="218"/>
      <c r="F21" s="218"/>
      <c r="G21" s="233">
        <f>G8</f>
        <v>0</v>
      </c>
      <c r="H21" s="3"/>
      <c r="I21" s="3"/>
      <c r="J21" s="3"/>
      <c r="K21" s="3"/>
      <c r="L21" s="3"/>
      <c r="M21" s="3"/>
      <c r="N21" s="3"/>
      <c r="O21" s="3"/>
      <c r="P21" s="3"/>
      <c r="Q21" s="3"/>
      <c r="R21" s="3"/>
      <c r="S21" s="3"/>
      <c r="T21" s="3"/>
      <c r="U21" s="3"/>
      <c r="V21" s="3"/>
      <c r="W21" s="3"/>
      <c r="X21" s="3"/>
      <c r="Y21" s="3"/>
      <c r="AE21">
        <f>SUMIF(L7:L19,AE20,G7:G19)</f>
        <v>0</v>
      </c>
      <c r="AF21">
        <f>SUMIF(L7:L19,AF20,G7:G19)</f>
        <v>0</v>
      </c>
      <c r="AG21" t="s">
        <v>440</v>
      </c>
    </row>
    <row r="22" spans="1:60" x14ac:dyDescent="0.25">
      <c r="A22" s="259" t="s">
        <v>1936</v>
      </c>
      <c r="B22" s="259"/>
      <c r="C22" s="256"/>
      <c r="D22" s="6"/>
      <c r="E22" s="3"/>
      <c r="F22" s="3"/>
      <c r="G22" s="3"/>
      <c r="H22" s="3"/>
      <c r="I22" s="3"/>
      <c r="J22" s="3"/>
      <c r="K22" s="3"/>
      <c r="L22" s="3"/>
      <c r="M22" s="3"/>
      <c r="N22" s="3"/>
      <c r="O22" s="3"/>
      <c r="P22" s="3"/>
      <c r="Q22" s="3"/>
      <c r="R22" s="3"/>
      <c r="S22" s="3"/>
      <c r="T22" s="3"/>
      <c r="U22" s="3"/>
      <c r="V22" s="3"/>
      <c r="W22" s="3"/>
      <c r="X22" s="3"/>
      <c r="Y22" s="3"/>
    </row>
    <row r="23" spans="1:60" x14ac:dyDescent="0.25">
      <c r="A23" s="3"/>
      <c r="B23" s="4" t="s">
        <v>1937</v>
      </c>
      <c r="C23" s="256" t="s">
        <v>1938</v>
      </c>
      <c r="D23" s="6"/>
      <c r="E23" s="3"/>
      <c r="F23" s="3"/>
      <c r="G23" s="3"/>
      <c r="H23" s="3"/>
      <c r="I23" s="3"/>
      <c r="J23" s="3"/>
      <c r="K23" s="3"/>
      <c r="L23" s="3"/>
      <c r="M23" s="3"/>
      <c r="N23" s="3"/>
      <c r="O23" s="3"/>
      <c r="P23" s="3"/>
      <c r="Q23" s="3"/>
      <c r="R23" s="3"/>
      <c r="S23" s="3"/>
      <c r="T23" s="3"/>
      <c r="U23" s="3"/>
      <c r="V23" s="3"/>
      <c r="W23" s="3"/>
      <c r="X23" s="3"/>
      <c r="Y23" s="3"/>
      <c r="AG23" t="s">
        <v>1939</v>
      </c>
    </row>
    <row r="24" spans="1:60" x14ac:dyDescent="0.25">
      <c r="A24" s="3"/>
      <c r="B24" s="4" t="s">
        <v>1940</v>
      </c>
      <c r="C24" s="256" t="s">
        <v>1941</v>
      </c>
      <c r="D24" s="6"/>
      <c r="E24" s="3"/>
      <c r="F24" s="3"/>
      <c r="G24" s="3"/>
      <c r="H24" s="3"/>
      <c r="I24" s="3"/>
      <c r="J24" s="3"/>
      <c r="K24" s="3"/>
      <c r="L24" s="3"/>
      <c r="M24" s="3"/>
      <c r="N24" s="3"/>
      <c r="O24" s="3"/>
      <c r="P24" s="3"/>
      <c r="Q24" s="3"/>
      <c r="R24" s="3"/>
      <c r="S24" s="3"/>
      <c r="T24" s="3"/>
      <c r="U24" s="3"/>
      <c r="V24" s="3"/>
      <c r="W24" s="3"/>
      <c r="X24" s="3"/>
      <c r="Y24" s="3"/>
      <c r="AG24" t="s">
        <v>1942</v>
      </c>
    </row>
    <row r="25" spans="1:60" x14ac:dyDescent="0.25">
      <c r="A25" s="3"/>
      <c r="B25" s="4"/>
      <c r="C25" s="256" t="s">
        <v>1943</v>
      </c>
      <c r="D25" s="6"/>
      <c r="E25" s="3"/>
      <c r="F25" s="3"/>
      <c r="G25" s="3"/>
      <c r="H25" s="3"/>
      <c r="I25" s="3"/>
      <c r="J25" s="3"/>
      <c r="K25" s="3"/>
      <c r="L25" s="3"/>
      <c r="M25" s="3"/>
      <c r="N25" s="3"/>
      <c r="O25" s="3"/>
      <c r="P25" s="3"/>
      <c r="Q25" s="3"/>
      <c r="R25" s="3"/>
      <c r="S25" s="3"/>
      <c r="T25" s="3"/>
      <c r="U25" s="3"/>
      <c r="V25" s="3"/>
      <c r="W25" s="3"/>
      <c r="X25" s="3"/>
      <c r="Y25" s="3"/>
      <c r="AG25" t="s">
        <v>1944</v>
      </c>
    </row>
    <row r="26" spans="1:60" x14ac:dyDescent="0.25">
      <c r="A26" s="3"/>
      <c r="B26" s="4"/>
      <c r="C26" s="256"/>
      <c r="D26" s="6"/>
      <c r="E26" s="3"/>
      <c r="F26" s="3"/>
      <c r="G26" s="3"/>
      <c r="H26" s="3"/>
      <c r="I26" s="3"/>
      <c r="J26" s="3"/>
      <c r="K26" s="3"/>
      <c r="L26" s="3"/>
      <c r="M26" s="3"/>
      <c r="N26" s="3"/>
      <c r="O26" s="3"/>
      <c r="P26" s="3"/>
      <c r="Q26" s="3"/>
      <c r="R26" s="3"/>
      <c r="S26" s="3"/>
      <c r="T26" s="3"/>
      <c r="U26" s="3"/>
      <c r="V26" s="3"/>
      <c r="W26" s="3"/>
      <c r="X26" s="3"/>
      <c r="Y26" s="3"/>
    </row>
    <row r="27" spans="1:60" x14ac:dyDescent="0.25">
      <c r="C27" s="258"/>
      <c r="D27" s="10"/>
      <c r="AG27" t="s">
        <v>442</v>
      </c>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UA/QEwF6CjU1wbzlOKFH0NDHES42A+VMC9he1fsVYZQhBlwW4TGItu4O4G+WOadtIXTcXlPYXqnlOylD0vcwA==" saltValue="+xz9Qos34UrDe/ZH05rHzw==" spinCount="100000" sheet="1" formatRows="0"/>
  <mergeCells count="7">
    <mergeCell ref="A1:G1"/>
    <mergeCell ref="C2:G2"/>
    <mergeCell ref="C3:G3"/>
    <mergeCell ref="C4:G4"/>
    <mergeCell ref="A22:B22"/>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929B-05AA-486C-BFED-CDB4178C4DD7}">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84</v>
      </c>
      <c r="C4" s="204" t="s">
        <v>85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277</v>
      </c>
      <c r="C8" s="251" t="s">
        <v>278</v>
      </c>
      <c r="D8" s="229"/>
      <c r="E8" s="230"/>
      <c r="F8" s="231"/>
      <c r="G8" s="231">
        <f>SUMIF(AG9:AG20,"&lt;&gt;NOR",G9:G20)</f>
        <v>0</v>
      </c>
      <c r="H8" s="231"/>
      <c r="I8" s="231">
        <f>SUM(I9:I20)</f>
        <v>0</v>
      </c>
      <c r="J8" s="231"/>
      <c r="K8" s="231">
        <f>SUM(K9:K20)</f>
        <v>0</v>
      </c>
      <c r="L8" s="231"/>
      <c r="M8" s="231">
        <f>SUM(M9:M20)</f>
        <v>0</v>
      </c>
      <c r="N8" s="230"/>
      <c r="O8" s="230">
        <f>SUM(O9:O20)</f>
        <v>0</v>
      </c>
      <c r="P8" s="230"/>
      <c r="Q8" s="230">
        <f>SUM(Q9:Q20)</f>
        <v>0</v>
      </c>
      <c r="R8" s="231"/>
      <c r="S8" s="231"/>
      <c r="T8" s="232"/>
      <c r="U8" s="226"/>
      <c r="V8" s="226">
        <f>SUM(V9:V20)</f>
        <v>0</v>
      </c>
      <c r="W8" s="226"/>
      <c r="X8" s="226"/>
      <c r="Y8" s="226"/>
      <c r="AG8" t="s">
        <v>384</v>
      </c>
    </row>
    <row r="9" spans="1:60" outlineLevel="1" x14ac:dyDescent="0.25">
      <c r="A9" s="241">
        <v>1</v>
      </c>
      <c r="B9" s="242" t="s">
        <v>3108</v>
      </c>
      <c r="C9" s="252" t="s">
        <v>3109</v>
      </c>
      <c r="D9" s="243" t="s">
        <v>517</v>
      </c>
      <c r="E9" s="244">
        <v>52</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3110</v>
      </c>
      <c r="C10" s="252" t="s">
        <v>3111</v>
      </c>
      <c r="D10" s="243" t="s">
        <v>517</v>
      </c>
      <c r="E10" s="244">
        <v>13</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3112</v>
      </c>
      <c r="C11" s="252" t="s">
        <v>3113</v>
      </c>
      <c r="D11" s="243" t="s">
        <v>517</v>
      </c>
      <c r="E11" s="244">
        <v>18</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41">
        <v>4</v>
      </c>
      <c r="B12" s="242" t="s">
        <v>3114</v>
      </c>
      <c r="C12" s="252" t="s">
        <v>3115</v>
      </c>
      <c r="D12" s="243" t="s">
        <v>2048</v>
      </c>
      <c r="E12" s="244">
        <v>12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3116</v>
      </c>
      <c r="C13" s="252" t="s">
        <v>3117</v>
      </c>
      <c r="D13" s="243" t="s">
        <v>517</v>
      </c>
      <c r="E13" s="244">
        <v>105</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3118</v>
      </c>
      <c r="C14" s="252" t="s">
        <v>3119</v>
      </c>
      <c r="D14" s="243" t="s">
        <v>517</v>
      </c>
      <c r="E14" s="244">
        <v>35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3120</v>
      </c>
      <c r="C15" s="252" t="s">
        <v>3121</v>
      </c>
      <c r="D15" s="243" t="s">
        <v>517</v>
      </c>
      <c r="E15" s="244">
        <v>24</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3122</v>
      </c>
      <c r="C16" s="252" t="s">
        <v>3123</v>
      </c>
      <c r="D16" s="243" t="s">
        <v>517</v>
      </c>
      <c r="E16" s="244">
        <v>20</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3124</v>
      </c>
      <c r="C17" s="252" t="s">
        <v>3125</v>
      </c>
      <c r="D17" s="243" t="s">
        <v>517</v>
      </c>
      <c r="E17" s="244">
        <v>25</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3126</v>
      </c>
      <c r="C18" s="252" t="s">
        <v>3127</v>
      </c>
      <c r="D18" s="243" t="s">
        <v>517</v>
      </c>
      <c r="E18" s="244">
        <v>29</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3128</v>
      </c>
      <c r="C19" s="252" t="s">
        <v>3070</v>
      </c>
      <c r="D19" s="243" t="s">
        <v>2048</v>
      </c>
      <c r="E19" s="244">
        <v>1</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12</v>
      </c>
      <c r="B20" s="235" t="s">
        <v>3129</v>
      </c>
      <c r="C20" s="253" t="s">
        <v>3072</v>
      </c>
      <c r="D20" s="236" t="s">
        <v>2048</v>
      </c>
      <c r="E20" s="237">
        <v>1</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435</v>
      </c>
      <c r="T20" s="240" t="s">
        <v>389</v>
      </c>
      <c r="U20" s="222">
        <v>0</v>
      </c>
      <c r="V20" s="222">
        <f>ROUND(E20*U20,2)</f>
        <v>0</v>
      </c>
      <c r="W20" s="222"/>
      <c r="X20" s="222" t="s">
        <v>604</v>
      </c>
      <c r="Y20" s="222" t="s">
        <v>391</v>
      </c>
      <c r="Z20" s="212"/>
      <c r="AA20" s="212"/>
      <c r="AB20" s="212"/>
      <c r="AC20" s="212"/>
      <c r="AD20" s="212"/>
      <c r="AE20" s="212"/>
      <c r="AF20" s="212"/>
      <c r="AG20" s="212" t="s">
        <v>2008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3"/>
      <c r="B21" s="4"/>
      <c r="C21" s="256"/>
      <c r="D21" s="6"/>
      <c r="E21" s="3"/>
      <c r="F21" s="3"/>
      <c r="G21" s="3"/>
      <c r="H21" s="3"/>
      <c r="I21" s="3"/>
      <c r="J21" s="3"/>
      <c r="K21" s="3"/>
      <c r="L21" s="3"/>
      <c r="M21" s="3"/>
      <c r="N21" s="3"/>
      <c r="O21" s="3"/>
      <c r="P21" s="3"/>
      <c r="Q21" s="3"/>
      <c r="R21" s="3"/>
      <c r="S21" s="3"/>
      <c r="T21" s="3"/>
      <c r="U21" s="3"/>
      <c r="V21" s="3"/>
      <c r="W21" s="3"/>
      <c r="X21" s="3"/>
      <c r="Y21" s="3"/>
      <c r="AE21">
        <v>12</v>
      </c>
      <c r="AF21">
        <v>21</v>
      </c>
      <c r="AG21" t="s">
        <v>369</v>
      </c>
    </row>
    <row r="22" spans="1:60" x14ac:dyDescent="0.25">
      <c r="A22" s="215"/>
      <c r="B22" s="216" t="s">
        <v>29</v>
      </c>
      <c r="C22" s="257"/>
      <c r="D22" s="217"/>
      <c r="E22" s="218"/>
      <c r="F22" s="218"/>
      <c r="G22" s="233">
        <f>G8</f>
        <v>0</v>
      </c>
      <c r="H22" s="3"/>
      <c r="I22" s="3"/>
      <c r="J22" s="3"/>
      <c r="K22" s="3"/>
      <c r="L22" s="3"/>
      <c r="M22" s="3"/>
      <c r="N22" s="3"/>
      <c r="O22" s="3"/>
      <c r="P22" s="3"/>
      <c r="Q22" s="3"/>
      <c r="R22" s="3"/>
      <c r="S22" s="3"/>
      <c r="T22" s="3"/>
      <c r="U22" s="3"/>
      <c r="V22" s="3"/>
      <c r="W22" s="3"/>
      <c r="X22" s="3"/>
      <c r="Y22" s="3"/>
      <c r="AE22">
        <f>SUMIF(L7:L20,AE21,G7:G20)</f>
        <v>0</v>
      </c>
      <c r="AF22">
        <f>SUMIF(L7:L20,AF21,G7:G20)</f>
        <v>0</v>
      </c>
      <c r="AG22" t="s">
        <v>440</v>
      </c>
    </row>
    <row r="23" spans="1:60" x14ac:dyDescent="0.25">
      <c r="A23" s="259" t="s">
        <v>1936</v>
      </c>
      <c r="B23" s="259"/>
      <c r="C23" s="256"/>
      <c r="D23" s="6"/>
      <c r="E23" s="3"/>
      <c r="F23" s="3"/>
      <c r="G23" s="3"/>
      <c r="H23" s="3"/>
      <c r="I23" s="3"/>
      <c r="J23" s="3"/>
      <c r="K23" s="3"/>
      <c r="L23" s="3"/>
      <c r="M23" s="3"/>
      <c r="N23" s="3"/>
      <c r="O23" s="3"/>
      <c r="P23" s="3"/>
      <c r="Q23" s="3"/>
      <c r="R23" s="3"/>
      <c r="S23" s="3"/>
      <c r="T23" s="3"/>
      <c r="U23" s="3"/>
      <c r="V23" s="3"/>
      <c r="W23" s="3"/>
      <c r="X23" s="3"/>
      <c r="Y23" s="3"/>
    </row>
    <row r="24" spans="1:60" x14ac:dyDescent="0.25">
      <c r="A24" s="3"/>
      <c r="B24" s="4" t="s">
        <v>1937</v>
      </c>
      <c r="C24" s="256" t="s">
        <v>1938</v>
      </c>
      <c r="D24" s="6"/>
      <c r="E24" s="3"/>
      <c r="F24" s="3"/>
      <c r="G24" s="3"/>
      <c r="H24" s="3"/>
      <c r="I24" s="3"/>
      <c r="J24" s="3"/>
      <c r="K24" s="3"/>
      <c r="L24" s="3"/>
      <c r="M24" s="3"/>
      <c r="N24" s="3"/>
      <c r="O24" s="3"/>
      <c r="P24" s="3"/>
      <c r="Q24" s="3"/>
      <c r="R24" s="3"/>
      <c r="S24" s="3"/>
      <c r="T24" s="3"/>
      <c r="U24" s="3"/>
      <c r="V24" s="3"/>
      <c r="W24" s="3"/>
      <c r="X24" s="3"/>
      <c r="Y24" s="3"/>
      <c r="AG24" t="s">
        <v>1939</v>
      </c>
    </row>
    <row r="25" spans="1:60" x14ac:dyDescent="0.25">
      <c r="A25" s="3"/>
      <c r="B25" s="4" t="s">
        <v>1940</v>
      </c>
      <c r="C25" s="256" t="s">
        <v>1941</v>
      </c>
      <c r="D25" s="6"/>
      <c r="E25" s="3"/>
      <c r="F25" s="3"/>
      <c r="G25" s="3"/>
      <c r="H25" s="3"/>
      <c r="I25" s="3"/>
      <c r="J25" s="3"/>
      <c r="K25" s="3"/>
      <c r="L25" s="3"/>
      <c r="M25" s="3"/>
      <c r="N25" s="3"/>
      <c r="O25" s="3"/>
      <c r="P25" s="3"/>
      <c r="Q25" s="3"/>
      <c r="R25" s="3"/>
      <c r="S25" s="3"/>
      <c r="T25" s="3"/>
      <c r="U25" s="3"/>
      <c r="V25" s="3"/>
      <c r="W25" s="3"/>
      <c r="X25" s="3"/>
      <c r="Y25" s="3"/>
      <c r="AG25" t="s">
        <v>1942</v>
      </c>
    </row>
    <row r="26" spans="1:60" x14ac:dyDescent="0.25">
      <c r="A26" s="3"/>
      <c r="B26" s="4"/>
      <c r="C26" s="256" t="s">
        <v>1943</v>
      </c>
      <c r="D26" s="6"/>
      <c r="E26" s="3"/>
      <c r="F26" s="3"/>
      <c r="G26" s="3"/>
      <c r="H26" s="3"/>
      <c r="I26" s="3"/>
      <c r="J26" s="3"/>
      <c r="K26" s="3"/>
      <c r="L26" s="3"/>
      <c r="M26" s="3"/>
      <c r="N26" s="3"/>
      <c r="O26" s="3"/>
      <c r="P26" s="3"/>
      <c r="Q26" s="3"/>
      <c r="R26" s="3"/>
      <c r="S26" s="3"/>
      <c r="T26" s="3"/>
      <c r="U26" s="3"/>
      <c r="V26" s="3"/>
      <c r="W26" s="3"/>
      <c r="X26" s="3"/>
      <c r="Y26" s="3"/>
      <c r="AG26" t="s">
        <v>1944</v>
      </c>
    </row>
    <row r="27" spans="1:60" x14ac:dyDescent="0.25">
      <c r="A27" s="3"/>
      <c r="B27" s="4"/>
      <c r="C27" s="256"/>
      <c r="D27" s="6"/>
      <c r="E27" s="3"/>
      <c r="F27" s="3"/>
      <c r="G27" s="3"/>
      <c r="H27" s="3"/>
      <c r="I27" s="3"/>
      <c r="J27" s="3"/>
      <c r="K27" s="3"/>
      <c r="L27" s="3"/>
      <c r="M27" s="3"/>
      <c r="N27" s="3"/>
      <c r="O27" s="3"/>
      <c r="P27" s="3"/>
      <c r="Q27" s="3"/>
      <c r="R27" s="3"/>
      <c r="S27" s="3"/>
      <c r="T27" s="3"/>
      <c r="U27" s="3"/>
      <c r="V27" s="3"/>
      <c r="W27" s="3"/>
      <c r="X27" s="3"/>
      <c r="Y27" s="3"/>
    </row>
    <row r="28" spans="1:60" x14ac:dyDescent="0.25">
      <c r="C28" s="258"/>
      <c r="D28" s="10"/>
      <c r="AG28" t="s">
        <v>442</v>
      </c>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Ymoxngwh0oHWARlobC/CHocgBYSy5NhdzfDXxeIs/9+FThDvHuBgu3/T9apsPIeRcrBp1h5mT7TlXyqtKf0Vw==" saltValue="uGDb8+enk4SnIXtDdpTjlA==" spinCount="100000" sheet="1" formatRows="0"/>
  <mergeCells count="5">
    <mergeCell ref="A1:G1"/>
    <mergeCell ref="C2:G2"/>
    <mergeCell ref="C3:G3"/>
    <mergeCell ref="C4:G4"/>
    <mergeCell ref="A23:B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F5554-6B18-4CFC-BD91-A0775905615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86</v>
      </c>
      <c r="C4" s="204" t="s">
        <v>87</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279</v>
      </c>
      <c r="C8" s="251" t="s">
        <v>280</v>
      </c>
      <c r="D8" s="229"/>
      <c r="E8" s="230"/>
      <c r="F8" s="231"/>
      <c r="G8" s="231">
        <f>SUMIF(AG9:AG13,"&lt;&gt;NOR",G9:G13)</f>
        <v>0</v>
      </c>
      <c r="H8" s="231"/>
      <c r="I8" s="231">
        <f>SUM(I9:I13)</f>
        <v>0</v>
      </c>
      <c r="J8" s="231"/>
      <c r="K8" s="231">
        <f>SUM(K9:K13)</f>
        <v>0</v>
      </c>
      <c r="L8" s="231"/>
      <c r="M8" s="231">
        <f>SUM(M9:M13)</f>
        <v>0</v>
      </c>
      <c r="N8" s="230"/>
      <c r="O8" s="230">
        <f>SUM(O9:O13)</f>
        <v>0</v>
      </c>
      <c r="P8" s="230"/>
      <c r="Q8" s="230">
        <f>SUM(Q9:Q13)</f>
        <v>0</v>
      </c>
      <c r="R8" s="231"/>
      <c r="S8" s="231"/>
      <c r="T8" s="232"/>
      <c r="U8" s="226"/>
      <c r="V8" s="226">
        <f>SUM(V9:V13)</f>
        <v>0</v>
      </c>
      <c r="W8" s="226"/>
      <c r="X8" s="226"/>
      <c r="Y8" s="226"/>
      <c r="AG8" t="s">
        <v>384</v>
      </c>
    </row>
    <row r="9" spans="1:60" ht="20.399999999999999" outlineLevel="1" x14ac:dyDescent="0.25">
      <c r="A9" s="241">
        <v>1</v>
      </c>
      <c r="B9" s="242" t="s">
        <v>3130</v>
      </c>
      <c r="C9" s="252" t="s">
        <v>3131</v>
      </c>
      <c r="D9" s="243" t="s">
        <v>2048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604</v>
      </c>
      <c r="Y9" s="222" t="s">
        <v>391</v>
      </c>
      <c r="Z9" s="212"/>
      <c r="AA9" s="212"/>
      <c r="AB9" s="212"/>
      <c r="AC9" s="212"/>
      <c r="AD9" s="212"/>
      <c r="AE9" s="212"/>
      <c r="AF9" s="212"/>
      <c r="AG9" s="212" t="s">
        <v>2008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0.399999999999999" outlineLevel="1" x14ac:dyDescent="0.25">
      <c r="A10" s="241">
        <v>2</v>
      </c>
      <c r="B10" s="242" t="s">
        <v>3132</v>
      </c>
      <c r="C10" s="252" t="s">
        <v>3133</v>
      </c>
      <c r="D10" s="243" t="s">
        <v>2048</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604</v>
      </c>
      <c r="Y10" s="222" t="s">
        <v>391</v>
      </c>
      <c r="Z10" s="212"/>
      <c r="AA10" s="212"/>
      <c r="AB10" s="212"/>
      <c r="AC10" s="212"/>
      <c r="AD10" s="212"/>
      <c r="AE10" s="212"/>
      <c r="AF10" s="212"/>
      <c r="AG10" s="212" t="s">
        <v>2008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0.399999999999999" outlineLevel="1" x14ac:dyDescent="0.25">
      <c r="A11" s="241">
        <v>3</v>
      </c>
      <c r="B11" s="242" t="s">
        <v>3134</v>
      </c>
      <c r="C11" s="252" t="s">
        <v>3135</v>
      </c>
      <c r="D11" s="243" t="s">
        <v>2048</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604</v>
      </c>
      <c r="Y11" s="222" t="s">
        <v>391</v>
      </c>
      <c r="Z11" s="212"/>
      <c r="AA11" s="212"/>
      <c r="AB11" s="212"/>
      <c r="AC11" s="212"/>
      <c r="AD11" s="212"/>
      <c r="AE11" s="212"/>
      <c r="AF11" s="212"/>
      <c r="AG11" s="212" t="s">
        <v>2008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3136</v>
      </c>
      <c r="C12" s="252" t="s">
        <v>3070</v>
      </c>
      <c r="D12" s="243" t="s">
        <v>2048</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5</v>
      </c>
      <c r="B13" s="235" t="s">
        <v>3137</v>
      </c>
      <c r="C13" s="253" t="s">
        <v>3072</v>
      </c>
      <c r="D13" s="236" t="s">
        <v>2048</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435</v>
      </c>
      <c r="T13" s="240"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5">
      <c r="A14" s="3"/>
      <c r="B14" s="4"/>
      <c r="C14" s="256"/>
      <c r="D14" s="6"/>
      <c r="E14" s="3"/>
      <c r="F14" s="3"/>
      <c r="G14" s="3"/>
      <c r="H14" s="3"/>
      <c r="I14" s="3"/>
      <c r="J14" s="3"/>
      <c r="K14" s="3"/>
      <c r="L14" s="3"/>
      <c r="M14" s="3"/>
      <c r="N14" s="3"/>
      <c r="O14" s="3"/>
      <c r="P14" s="3"/>
      <c r="Q14" s="3"/>
      <c r="R14" s="3"/>
      <c r="S14" s="3"/>
      <c r="T14" s="3"/>
      <c r="U14" s="3"/>
      <c r="V14" s="3"/>
      <c r="W14" s="3"/>
      <c r="X14" s="3"/>
      <c r="Y14" s="3"/>
      <c r="AE14">
        <v>12</v>
      </c>
      <c r="AF14">
        <v>21</v>
      </c>
      <c r="AG14" t="s">
        <v>369</v>
      </c>
    </row>
    <row r="15" spans="1:60" x14ac:dyDescent="0.25">
      <c r="A15" s="215"/>
      <c r="B15" s="216" t="s">
        <v>29</v>
      </c>
      <c r="C15" s="257"/>
      <c r="D15" s="217"/>
      <c r="E15" s="218"/>
      <c r="F15" s="218"/>
      <c r="G15" s="233">
        <f>G8</f>
        <v>0</v>
      </c>
      <c r="H15" s="3"/>
      <c r="I15" s="3"/>
      <c r="J15" s="3"/>
      <c r="K15" s="3"/>
      <c r="L15" s="3"/>
      <c r="M15" s="3"/>
      <c r="N15" s="3"/>
      <c r="O15" s="3"/>
      <c r="P15" s="3"/>
      <c r="Q15" s="3"/>
      <c r="R15" s="3"/>
      <c r="S15" s="3"/>
      <c r="T15" s="3"/>
      <c r="U15" s="3"/>
      <c r="V15" s="3"/>
      <c r="W15" s="3"/>
      <c r="X15" s="3"/>
      <c r="Y15" s="3"/>
      <c r="AE15">
        <f>SUMIF(L7:L13,AE14,G7:G13)</f>
        <v>0</v>
      </c>
      <c r="AF15">
        <f>SUMIF(L7:L13,AF14,G7:G13)</f>
        <v>0</v>
      </c>
      <c r="AG15" t="s">
        <v>440</v>
      </c>
    </row>
    <row r="16" spans="1:60" x14ac:dyDescent="0.25">
      <c r="A16" s="259" t="s">
        <v>1936</v>
      </c>
      <c r="B16" s="259"/>
      <c r="C16" s="256"/>
      <c r="D16" s="6"/>
      <c r="E16" s="3"/>
      <c r="F16" s="3"/>
      <c r="G16" s="3"/>
      <c r="H16" s="3"/>
      <c r="I16" s="3"/>
      <c r="J16" s="3"/>
      <c r="K16" s="3"/>
      <c r="L16" s="3"/>
      <c r="M16" s="3"/>
      <c r="N16" s="3"/>
      <c r="O16" s="3"/>
      <c r="P16" s="3"/>
      <c r="Q16" s="3"/>
      <c r="R16" s="3"/>
      <c r="S16" s="3"/>
      <c r="T16" s="3"/>
      <c r="U16" s="3"/>
      <c r="V16" s="3"/>
      <c r="W16" s="3"/>
      <c r="X16" s="3"/>
      <c r="Y16" s="3"/>
    </row>
    <row r="17" spans="1:33" x14ac:dyDescent="0.25">
      <c r="A17" s="3"/>
      <c r="B17" s="4" t="s">
        <v>1937</v>
      </c>
      <c r="C17" s="256" t="s">
        <v>1938</v>
      </c>
      <c r="D17" s="6"/>
      <c r="E17" s="3"/>
      <c r="F17" s="3"/>
      <c r="G17" s="3"/>
      <c r="H17" s="3"/>
      <c r="I17" s="3"/>
      <c r="J17" s="3"/>
      <c r="K17" s="3"/>
      <c r="L17" s="3"/>
      <c r="M17" s="3"/>
      <c r="N17" s="3"/>
      <c r="O17" s="3"/>
      <c r="P17" s="3"/>
      <c r="Q17" s="3"/>
      <c r="R17" s="3"/>
      <c r="S17" s="3"/>
      <c r="T17" s="3"/>
      <c r="U17" s="3"/>
      <c r="V17" s="3"/>
      <c r="W17" s="3"/>
      <c r="X17" s="3"/>
      <c r="Y17" s="3"/>
      <c r="AG17" t="s">
        <v>1939</v>
      </c>
    </row>
    <row r="18" spans="1:33" x14ac:dyDescent="0.25">
      <c r="A18" s="3"/>
      <c r="B18" s="4" t="s">
        <v>1940</v>
      </c>
      <c r="C18" s="256" t="s">
        <v>1941</v>
      </c>
      <c r="D18" s="6"/>
      <c r="E18" s="3"/>
      <c r="F18" s="3"/>
      <c r="G18" s="3"/>
      <c r="H18" s="3"/>
      <c r="I18" s="3"/>
      <c r="J18" s="3"/>
      <c r="K18" s="3"/>
      <c r="L18" s="3"/>
      <c r="M18" s="3"/>
      <c r="N18" s="3"/>
      <c r="O18" s="3"/>
      <c r="P18" s="3"/>
      <c r="Q18" s="3"/>
      <c r="R18" s="3"/>
      <c r="S18" s="3"/>
      <c r="T18" s="3"/>
      <c r="U18" s="3"/>
      <c r="V18" s="3"/>
      <c r="W18" s="3"/>
      <c r="X18" s="3"/>
      <c r="Y18" s="3"/>
      <c r="AG18" t="s">
        <v>1942</v>
      </c>
    </row>
    <row r="19" spans="1:33" x14ac:dyDescent="0.25">
      <c r="A19" s="3"/>
      <c r="B19" s="4"/>
      <c r="C19" s="256" t="s">
        <v>1943</v>
      </c>
      <c r="D19" s="6"/>
      <c r="E19" s="3"/>
      <c r="F19" s="3"/>
      <c r="G19" s="3"/>
      <c r="H19" s="3"/>
      <c r="I19" s="3"/>
      <c r="J19" s="3"/>
      <c r="K19" s="3"/>
      <c r="L19" s="3"/>
      <c r="M19" s="3"/>
      <c r="N19" s="3"/>
      <c r="O19" s="3"/>
      <c r="P19" s="3"/>
      <c r="Q19" s="3"/>
      <c r="R19" s="3"/>
      <c r="S19" s="3"/>
      <c r="T19" s="3"/>
      <c r="U19" s="3"/>
      <c r="V19" s="3"/>
      <c r="W19" s="3"/>
      <c r="X19" s="3"/>
      <c r="Y19" s="3"/>
      <c r="AG19" t="s">
        <v>1944</v>
      </c>
    </row>
    <row r="20" spans="1:33" x14ac:dyDescent="0.25">
      <c r="A20" s="3"/>
      <c r="B20" s="4"/>
      <c r="C20" s="256"/>
      <c r="D20" s="6"/>
      <c r="E20" s="3"/>
      <c r="F20" s="3"/>
      <c r="G20" s="3"/>
      <c r="H20" s="3"/>
      <c r="I20" s="3"/>
      <c r="J20" s="3"/>
      <c r="K20" s="3"/>
      <c r="L20" s="3"/>
      <c r="M20" s="3"/>
      <c r="N20" s="3"/>
      <c r="O20" s="3"/>
      <c r="P20" s="3"/>
      <c r="Q20" s="3"/>
      <c r="R20" s="3"/>
      <c r="S20" s="3"/>
      <c r="T20" s="3"/>
      <c r="U20" s="3"/>
      <c r="V20" s="3"/>
      <c r="W20" s="3"/>
      <c r="X20" s="3"/>
      <c r="Y20" s="3"/>
    </row>
    <row r="21" spans="1:33" x14ac:dyDescent="0.25">
      <c r="C21" s="258"/>
      <c r="D21" s="10"/>
      <c r="AG21" t="s">
        <v>442</v>
      </c>
    </row>
    <row r="22" spans="1:33" x14ac:dyDescent="0.25">
      <c r="D22" s="10"/>
    </row>
    <row r="23" spans="1:33" x14ac:dyDescent="0.25">
      <c r="D23" s="10"/>
    </row>
    <row r="24" spans="1:33" x14ac:dyDescent="0.25">
      <c r="D24" s="10"/>
    </row>
    <row r="25" spans="1:33" x14ac:dyDescent="0.25">
      <c r="D25" s="10"/>
    </row>
    <row r="26" spans="1:33" x14ac:dyDescent="0.25">
      <c r="D26" s="10"/>
    </row>
    <row r="27" spans="1:33" x14ac:dyDescent="0.25">
      <c r="D27" s="10"/>
    </row>
    <row r="28" spans="1:33" x14ac:dyDescent="0.25">
      <c r="D28" s="10"/>
    </row>
    <row r="29" spans="1:33" x14ac:dyDescent="0.25">
      <c r="D29" s="10"/>
    </row>
    <row r="30" spans="1:33" x14ac:dyDescent="0.25">
      <c r="D30" s="10"/>
    </row>
    <row r="31" spans="1:33" x14ac:dyDescent="0.25">
      <c r="D31" s="10"/>
    </row>
    <row r="32" spans="1: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sV/uAbLCeq0cSFuiTV0l9qZraHOoiGRqSOs7C1eavb32Qzzj2DUT6JfMQdkGin560CqfP4IAssH07ttk5rYw==" saltValue="YFENZ/3gTqbt1IT48zWXvA==" spinCount="100000" sheet="1" formatRows="0"/>
  <mergeCells count="5">
    <mergeCell ref="A1:G1"/>
    <mergeCell ref="C2:G2"/>
    <mergeCell ref="C3:G3"/>
    <mergeCell ref="C4:G4"/>
    <mergeCell ref="A16:B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122F5-CFD0-419F-BEE0-5C22CEAEFEB0}">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88</v>
      </c>
      <c r="C4" s="204" t="s">
        <v>89</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281</v>
      </c>
      <c r="C8" s="251" t="s">
        <v>282</v>
      </c>
      <c r="D8" s="229"/>
      <c r="E8" s="230"/>
      <c r="F8" s="231"/>
      <c r="G8" s="231">
        <f>SUMIF(AG9:AG20,"&lt;&gt;NOR",G9:G20)</f>
        <v>0</v>
      </c>
      <c r="H8" s="231"/>
      <c r="I8" s="231">
        <f>SUM(I9:I20)</f>
        <v>0</v>
      </c>
      <c r="J8" s="231"/>
      <c r="K8" s="231">
        <f>SUM(K9:K20)</f>
        <v>0</v>
      </c>
      <c r="L8" s="231"/>
      <c r="M8" s="231">
        <f>SUM(M9:M20)</f>
        <v>0</v>
      </c>
      <c r="N8" s="230"/>
      <c r="O8" s="230">
        <f>SUM(O9:O20)</f>
        <v>0</v>
      </c>
      <c r="P8" s="230"/>
      <c r="Q8" s="230">
        <f>SUM(Q9:Q20)</f>
        <v>0</v>
      </c>
      <c r="R8" s="231"/>
      <c r="S8" s="231"/>
      <c r="T8" s="232"/>
      <c r="U8" s="226"/>
      <c r="V8" s="226">
        <f>SUM(V9:V20)</f>
        <v>0</v>
      </c>
      <c r="W8" s="226"/>
      <c r="X8" s="226"/>
      <c r="Y8" s="226"/>
      <c r="AG8" t="s">
        <v>384</v>
      </c>
    </row>
    <row r="9" spans="1:60" outlineLevel="1" x14ac:dyDescent="0.25">
      <c r="A9" s="241">
        <v>1</v>
      </c>
      <c r="B9" s="242" t="s">
        <v>3138</v>
      </c>
      <c r="C9" s="252" t="s">
        <v>3139</v>
      </c>
      <c r="D9" s="243" t="s">
        <v>1989</v>
      </c>
      <c r="E9" s="244">
        <v>10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3140</v>
      </c>
      <c r="C10" s="252" t="s">
        <v>3141</v>
      </c>
      <c r="D10" s="243" t="s">
        <v>1989</v>
      </c>
      <c r="E10" s="244">
        <v>8</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30.6" outlineLevel="1" x14ac:dyDescent="0.25">
      <c r="A11" s="234">
        <v>3</v>
      </c>
      <c r="B11" s="235" t="s">
        <v>3142</v>
      </c>
      <c r="C11" s="253" t="s">
        <v>3143</v>
      </c>
      <c r="D11" s="236" t="s">
        <v>2048</v>
      </c>
      <c r="E11" s="237">
        <v>1</v>
      </c>
      <c r="F11" s="238"/>
      <c r="G11" s="239">
        <f>ROUND(E11*F11,2)</f>
        <v>0</v>
      </c>
      <c r="H11" s="238"/>
      <c r="I11" s="239">
        <f>ROUND(E11*H11,2)</f>
        <v>0</v>
      </c>
      <c r="J11" s="238"/>
      <c r="K11" s="239">
        <f>ROUND(E11*J11,2)</f>
        <v>0</v>
      </c>
      <c r="L11" s="239">
        <v>21</v>
      </c>
      <c r="M11" s="239">
        <f>G11*(1+L11/100)</f>
        <v>0</v>
      </c>
      <c r="N11" s="237">
        <v>0</v>
      </c>
      <c r="O11" s="237">
        <f>ROUND(E11*N11,2)</f>
        <v>0</v>
      </c>
      <c r="P11" s="237">
        <v>0</v>
      </c>
      <c r="Q11" s="237">
        <f>ROUND(E11*P11,2)</f>
        <v>0</v>
      </c>
      <c r="R11" s="239"/>
      <c r="S11" s="239" t="s">
        <v>435</v>
      </c>
      <c r="T11" s="240" t="s">
        <v>389</v>
      </c>
      <c r="U11" s="222">
        <v>0</v>
      </c>
      <c r="V11" s="222">
        <f>ROUND(E11*U11,2)</f>
        <v>0</v>
      </c>
      <c r="W11" s="222"/>
      <c r="X11" s="222" t="s">
        <v>604</v>
      </c>
      <c r="Y11" s="222" t="s">
        <v>391</v>
      </c>
      <c r="Z11" s="212"/>
      <c r="AA11" s="212"/>
      <c r="AB11" s="212"/>
      <c r="AC11" s="212"/>
      <c r="AD11" s="212"/>
      <c r="AE11" s="212"/>
      <c r="AF11" s="212"/>
      <c r="AG11" s="212" t="s">
        <v>2008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5">
      <c r="A12" s="219"/>
      <c r="B12" s="220"/>
      <c r="C12" s="254" t="s">
        <v>3144</v>
      </c>
      <c r="D12" s="248"/>
      <c r="E12" s="248"/>
      <c r="F12" s="248"/>
      <c r="G12" s="248"/>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41">
        <v>4</v>
      </c>
      <c r="B13" s="242" t="s">
        <v>3145</v>
      </c>
      <c r="C13" s="252" t="s">
        <v>3146</v>
      </c>
      <c r="D13" s="243" t="s">
        <v>2048</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5</v>
      </c>
      <c r="B14" s="242" t="s">
        <v>3147</v>
      </c>
      <c r="C14" s="252" t="s">
        <v>3148</v>
      </c>
      <c r="D14" s="243" t="s">
        <v>2048</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6</v>
      </c>
      <c r="B15" s="242" t="s">
        <v>3149</v>
      </c>
      <c r="C15" s="252" t="s">
        <v>3150</v>
      </c>
      <c r="D15" s="243" t="s">
        <v>2048</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41">
        <v>7</v>
      </c>
      <c r="B16" s="242" t="s">
        <v>3151</v>
      </c>
      <c r="C16" s="252" t="s">
        <v>3152</v>
      </c>
      <c r="D16" s="243" t="s">
        <v>2048</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41">
        <v>8</v>
      </c>
      <c r="B17" s="242" t="s">
        <v>3153</v>
      </c>
      <c r="C17" s="252" t="s">
        <v>3154</v>
      </c>
      <c r="D17" s="243" t="s">
        <v>2048</v>
      </c>
      <c r="E17" s="244">
        <v>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9</v>
      </c>
      <c r="B18" s="242" t="s">
        <v>3155</v>
      </c>
      <c r="C18" s="252" t="s">
        <v>3156</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10</v>
      </c>
      <c r="B19" s="242" t="s">
        <v>3157</v>
      </c>
      <c r="C19" s="252" t="s">
        <v>3158</v>
      </c>
      <c r="D19" s="243" t="s">
        <v>2048</v>
      </c>
      <c r="E19" s="244">
        <v>1</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11</v>
      </c>
      <c r="B20" s="235" t="s">
        <v>3159</v>
      </c>
      <c r="C20" s="253" t="s">
        <v>3160</v>
      </c>
      <c r="D20" s="236" t="s">
        <v>1139</v>
      </c>
      <c r="E20" s="237">
        <v>3</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435</v>
      </c>
      <c r="T20" s="240" t="s">
        <v>389</v>
      </c>
      <c r="U20" s="222">
        <v>0</v>
      </c>
      <c r="V20" s="222">
        <f>ROUND(E20*U20,2)</f>
        <v>0</v>
      </c>
      <c r="W20" s="222"/>
      <c r="X20" s="222" t="s">
        <v>3161</v>
      </c>
      <c r="Y20" s="222" t="s">
        <v>391</v>
      </c>
      <c r="Z20" s="212"/>
      <c r="AA20" s="212"/>
      <c r="AB20" s="212"/>
      <c r="AC20" s="212"/>
      <c r="AD20" s="212"/>
      <c r="AE20" s="212"/>
      <c r="AF20" s="212"/>
      <c r="AG20" s="212" t="s">
        <v>3162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3"/>
      <c r="B21" s="4"/>
      <c r="C21" s="256"/>
      <c r="D21" s="6"/>
      <c r="E21" s="3"/>
      <c r="F21" s="3"/>
      <c r="G21" s="3"/>
      <c r="H21" s="3"/>
      <c r="I21" s="3"/>
      <c r="J21" s="3"/>
      <c r="K21" s="3"/>
      <c r="L21" s="3"/>
      <c r="M21" s="3"/>
      <c r="N21" s="3"/>
      <c r="O21" s="3"/>
      <c r="P21" s="3"/>
      <c r="Q21" s="3"/>
      <c r="R21" s="3"/>
      <c r="S21" s="3"/>
      <c r="T21" s="3"/>
      <c r="U21" s="3"/>
      <c r="V21" s="3"/>
      <c r="W21" s="3"/>
      <c r="X21" s="3"/>
      <c r="Y21" s="3"/>
      <c r="AE21">
        <v>12</v>
      </c>
      <c r="AF21">
        <v>21</v>
      </c>
      <c r="AG21" t="s">
        <v>369</v>
      </c>
    </row>
    <row r="22" spans="1:60" x14ac:dyDescent="0.25">
      <c r="A22" s="215"/>
      <c r="B22" s="216" t="s">
        <v>29</v>
      </c>
      <c r="C22" s="257"/>
      <c r="D22" s="217"/>
      <c r="E22" s="218"/>
      <c r="F22" s="218"/>
      <c r="G22" s="233">
        <f>G8</f>
        <v>0</v>
      </c>
      <c r="H22" s="3"/>
      <c r="I22" s="3"/>
      <c r="J22" s="3"/>
      <c r="K22" s="3"/>
      <c r="L22" s="3"/>
      <c r="M22" s="3"/>
      <c r="N22" s="3"/>
      <c r="O22" s="3"/>
      <c r="P22" s="3"/>
      <c r="Q22" s="3"/>
      <c r="R22" s="3"/>
      <c r="S22" s="3"/>
      <c r="T22" s="3"/>
      <c r="U22" s="3"/>
      <c r="V22" s="3"/>
      <c r="W22" s="3"/>
      <c r="X22" s="3"/>
      <c r="Y22" s="3"/>
      <c r="AE22">
        <f>SUMIF(L7:L20,AE21,G7:G20)</f>
        <v>0</v>
      </c>
      <c r="AF22">
        <f>SUMIF(L7:L20,AF21,G7:G20)</f>
        <v>0</v>
      </c>
      <c r="AG22" t="s">
        <v>440</v>
      </c>
    </row>
    <row r="23" spans="1:60" x14ac:dyDescent="0.25">
      <c r="A23" s="259" t="s">
        <v>1936</v>
      </c>
      <c r="B23" s="259"/>
      <c r="C23" s="256"/>
      <c r="D23" s="6"/>
      <c r="E23" s="3"/>
      <c r="F23" s="3"/>
      <c r="G23" s="3"/>
      <c r="H23" s="3"/>
      <c r="I23" s="3"/>
      <c r="J23" s="3"/>
      <c r="K23" s="3"/>
      <c r="L23" s="3"/>
      <c r="M23" s="3"/>
      <c r="N23" s="3"/>
      <c r="O23" s="3"/>
      <c r="P23" s="3"/>
      <c r="Q23" s="3"/>
      <c r="R23" s="3"/>
      <c r="S23" s="3"/>
      <c r="T23" s="3"/>
      <c r="U23" s="3"/>
      <c r="V23" s="3"/>
      <c r="W23" s="3"/>
      <c r="X23" s="3"/>
      <c r="Y23" s="3"/>
    </row>
    <row r="24" spans="1:60" x14ac:dyDescent="0.25">
      <c r="A24" s="3"/>
      <c r="B24" s="4" t="s">
        <v>1937</v>
      </c>
      <c r="C24" s="256" t="s">
        <v>1938</v>
      </c>
      <c r="D24" s="6"/>
      <c r="E24" s="3"/>
      <c r="F24" s="3"/>
      <c r="G24" s="3"/>
      <c r="H24" s="3"/>
      <c r="I24" s="3"/>
      <c r="J24" s="3"/>
      <c r="K24" s="3"/>
      <c r="L24" s="3"/>
      <c r="M24" s="3"/>
      <c r="N24" s="3"/>
      <c r="O24" s="3"/>
      <c r="P24" s="3"/>
      <c r="Q24" s="3"/>
      <c r="R24" s="3"/>
      <c r="S24" s="3"/>
      <c r="T24" s="3"/>
      <c r="U24" s="3"/>
      <c r="V24" s="3"/>
      <c r="W24" s="3"/>
      <c r="X24" s="3"/>
      <c r="Y24" s="3"/>
      <c r="AG24" t="s">
        <v>1939</v>
      </c>
    </row>
    <row r="25" spans="1:60" x14ac:dyDescent="0.25">
      <c r="A25" s="3"/>
      <c r="B25" s="4" t="s">
        <v>1940</v>
      </c>
      <c r="C25" s="256" t="s">
        <v>1941</v>
      </c>
      <c r="D25" s="6"/>
      <c r="E25" s="3"/>
      <c r="F25" s="3"/>
      <c r="G25" s="3"/>
      <c r="H25" s="3"/>
      <c r="I25" s="3"/>
      <c r="J25" s="3"/>
      <c r="K25" s="3"/>
      <c r="L25" s="3"/>
      <c r="M25" s="3"/>
      <c r="N25" s="3"/>
      <c r="O25" s="3"/>
      <c r="P25" s="3"/>
      <c r="Q25" s="3"/>
      <c r="R25" s="3"/>
      <c r="S25" s="3"/>
      <c r="T25" s="3"/>
      <c r="U25" s="3"/>
      <c r="V25" s="3"/>
      <c r="W25" s="3"/>
      <c r="X25" s="3"/>
      <c r="Y25" s="3"/>
      <c r="AG25" t="s">
        <v>1942</v>
      </c>
    </row>
    <row r="26" spans="1:60" x14ac:dyDescent="0.25">
      <c r="A26" s="3"/>
      <c r="B26" s="4"/>
      <c r="C26" s="256" t="s">
        <v>1943</v>
      </c>
      <c r="D26" s="6"/>
      <c r="E26" s="3"/>
      <c r="F26" s="3"/>
      <c r="G26" s="3"/>
      <c r="H26" s="3"/>
      <c r="I26" s="3"/>
      <c r="J26" s="3"/>
      <c r="K26" s="3"/>
      <c r="L26" s="3"/>
      <c r="M26" s="3"/>
      <c r="N26" s="3"/>
      <c r="O26" s="3"/>
      <c r="P26" s="3"/>
      <c r="Q26" s="3"/>
      <c r="R26" s="3"/>
      <c r="S26" s="3"/>
      <c r="T26" s="3"/>
      <c r="U26" s="3"/>
      <c r="V26" s="3"/>
      <c r="W26" s="3"/>
      <c r="X26" s="3"/>
      <c r="Y26" s="3"/>
      <c r="AG26" t="s">
        <v>1944</v>
      </c>
    </row>
    <row r="27" spans="1:60" x14ac:dyDescent="0.25">
      <c r="A27" s="3"/>
      <c r="B27" s="4"/>
      <c r="C27" s="256"/>
      <c r="D27" s="6"/>
      <c r="E27" s="3"/>
      <c r="F27" s="3"/>
      <c r="G27" s="3"/>
      <c r="H27" s="3"/>
      <c r="I27" s="3"/>
      <c r="J27" s="3"/>
      <c r="K27" s="3"/>
      <c r="L27" s="3"/>
      <c r="M27" s="3"/>
      <c r="N27" s="3"/>
      <c r="O27" s="3"/>
      <c r="P27" s="3"/>
      <c r="Q27" s="3"/>
      <c r="R27" s="3"/>
      <c r="S27" s="3"/>
      <c r="T27" s="3"/>
      <c r="U27" s="3"/>
      <c r="V27" s="3"/>
      <c r="W27" s="3"/>
      <c r="X27" s="3"/>
      <c r="Y27" s="3"/>
    </row>
    <row r="28" spans="1:60" x14ac:dyDescent="0.25">
      <c r="C28" s="258"/>
      <c r="D28" s="10"/>
      <c r="AG28" t="s">
        <v>442</v>
      </c>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xAPHCAkcrJs89T8KLkYGNHD8+aT/XFU5+VSopi0ZmtUdvvGERQnCTKyz29eFdyqYJwL6kLOv7ddDvX06QZ31GA==" saltValue="/Y1CC31XwpqE+6AIjyJl1A==" spinCount="100000" sheet="1" formatRows="0"/>
  <mergeCells count="6">
    <mergeCell ref="A1:G1"/>
    <mergeCell ref="C2:G2"/>
    <mergeCell ref="C3:G3"/>
    <mergeCell ref="C4:G4"/>
    <mergeCell ref="A23:B23"/>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19CB-7219-4F88-BCCC-058542792D0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90</v>
      </c>
      <c r="C4" s="204" t="s">
        <v>91</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269</v>
      </c>
      <c r="C8" s="251" t="s">
        <v>270</v>
      </c>
      <c r="D8" s="229"/>
      <c r="E8" s="230"/>
      <c r="F8" s="231"/>
      <c r="G8" s="231">
        <f>SUMIF(AG9:AG64,"&lt;&gt;NOR",G9:G64)</f>
        <v>0</v>
      </c>
      <c r="H8" s="231"/>
      <c r="I8" s="231">
        <f>SUM(I9:I64)</f>
        <v>0</v>
      </c>
      <c r="J8" s="231"/>
      <c r="K8" s="231">
        <f>SUM(K9:K64)</f>
        <v>0</v>
      </c>
      <c r="L8" s="231"/>
      <c r="M8" s="231">
        <f>SUM(M9:M64)</f>
        <v>0</v>
      </c>
      <c r="N8" s="230"/>
      <c r="O8" s="230">
        <f>SUM(O9:O64)</f>
        <v>0</v>
      </c>
      <c r="P8" s="230"/>
      <c r="Q8" s="230">
        <f>SUM(Q9:Q64)</f>
        <v>0</v>
      </c>
      <c r="R8" s="231"/>
      <c r="S8" s="231"/>
      <c r="T8" s="232"/>
      <c r="U8" s="226"/>
      <c r="V8" s="226">
        <f>SUM(V9:V64)</f>
        <v>0</v>
      </c>
      <c r="W8" s="226"/>
      <c r="X8" s="226"/>
      <c r="Y8" s="226"/>
      <c r="AG8" t="s">
        <v>384</v>
      </c>
    </row>
    <row r="9" spans="1:60" outlineLevel="1" x14ac:dyDescent="0.25">
      <c r="A9" s="241">
        <v>1</v>
      </c>
      <c r="B9" s="242" t="s">
        <v>3163</v>
      </c>
      <c r="C9" s="252" t="s">
        <v>3164</v>
      </c>
      <c r="D9" s="243" t="s">
        <v>434</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3165</v>
      </c>
      <c r="C10" s="252" t="s">
        <v>3166</v>
      </c>
      <c r="D10" s="243" t="s">
        <v>434</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3167</v>
      </c>
      <c r="C11" s="252" t="s">
        <v>3168</v>
      </c>
      <c r="D11" s="243" t="s">
        <v>434</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41">
        <v>4</v>
      </c>
      <c r="B12" s="242" t="s">
        <v>3169</v>
      </c>
      <c r="C12" s="252" t="s">
        <v>3170</v>
      </c>
      <c r="D12" s="243" t="s">
        <v>434</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3171</v>
      </c>
      <c r="C13" s="252" t="s">
        <v>3172</v>
      </c>
      <c r="D13" s="243" t="s">
        <v>434</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3173</v>
      </c>
      <c r="C14" s="252" t="s">
        <v>3174</v>
      </c>
      <c r="D14" s="243" t="s">
        <v>517</v>
      </c>
      <c r="E14" s="244">
        <v>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449</v>
      </c>
      <c r="Y14" s="222" t="s">
        <v>391</v>
      </c>
      <c r="Z14" s="212"/>
      <c r="AA14" s="212"/>
      <c r="AB14" s="212"/>
      <c r="AC14" s="212"/>
      <c r="AD14" s="212"/>
      <c r="AE14" s="212"/>
      <c r="AF14" s="212"/>
      <c r="AG14" s="212" t="s">
        <v>1992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3175</v>
      </c>
      <c r="C15" s="252" t="s">
        <v>3176</v>
      </c>
      <c r="D15" s="243" t="s">
        <v>2048</v>
      </c>
      <c r="E15" s="244">
        <v>64</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449</v>
      </c>
      <c r="Y15" s="222" t="s">
        <v>391</v>
      </c>
      <c r="Z15" s="212"/>
      <c r="AA15" s="212"/>
      <c r="AB15" s="212"/>
      <c r="AC15" s="212"/>
      <c r="AD15" s="212"/>
      <c r="AE15" s="212"/>
      <c r="AF15" s="212"/>
      <c r="AG15" s="212" t="s">
        <v>1992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3177</v>
      </c>
      <c r="C16" s="252" t="s">
        <v>3178</v>
      </c>
      <c r="D16" s="243" t="s">
        <v>2048</v>
      </c>
      <c r="E16" s="244">
        <v>15</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449</v>
      </c>
      <c r="Y16" s="222" t="s">
        <v>391</v>
      </c>
      <c r="Z16" s="212"/>
      <c r="AA16" s="212"/>
      <c r="AB16" s="212"/>
      <c r="AC16" s="212"/>
      <c r="AD16" s="212"/>
      <c r="AE16" s="212"/>
      <c r="AF16" s="212"/>
      <c r="AG16" s="212" t="s">
        <v>1992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41">
        <v>9</v>
      </c>
      <c r="B17" s="242" t="s">
        <v>3179</v>
      </c>
      <c r="C17" s="252" t="s">
        <v>3180</v>
      </c>
      <c r="D17" s="243" t="s">
        <v>2048</v>
      </c>
      <c r="E17" s="244">
        <v>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449</v>
      </c>
      <c r="Y17" s="222" t="s">
        <v>391</v>
      </c>
      <c r="Z17" s="212"/>
      <c r="AA17" s="212"/>
      <c r="AB17" s="212"/>
      <c r="AC17" s="212"/>
      <c r="AD17" s="212"/>
      <c r="AE17" s="212"/>
      <c r="AF17" s="212"/>
      <c r="AG17" s="212" t="s">
        <v>1992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3181</v>
      </c>
      <c r="C18" s="252" t="s">
        <v>3182</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449</v>
      </c>
      <c r="Y18" s="222" t="s">
        <v>391</v>
      </c>
      <c r="Z18" s="212"/>
      <c r="AA18" s="212"/>
      <c r="AB18" s="212"/>
      <c r="AC18" s="212"/>
      <c r="AD18" s="212"/>
      <c r="AE18" s="212"/>
      <c r="AF18" s="212"/>
      <c r="AG18" s="212" t="s">
        <v>1992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3183</v>
      </c>
      <c r="C19" s="252" t="s">
        <v>3184</v>
      </c>
      <c r="D19" s="243" t="s">
        <v>517</v>
      </c>
      <c r="E19" s="244">
        <v>130</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449</v>
      </c>
      <c r="Y19" s="222" t="s">
        <v>391</v>
      </c>
      <c r="Z19" s="212"/>
      <c r="AA19" s="212"/>
      <c r="AB19" s="212"/>
      <c r="AC19" s="212"/>
      <c r="AD19" s="212"/>
      <c r="AE19" s="212"/>
      <c r="AF19" s="212"/>
      <c r="AG19" s="212" t="s">
        <v>1992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3185</v>
      </c>
      <c r="C20" s="252" t="s">
        <v>3186</v>
      </c>
      <c r="D20" s="243" t="s">
        <v>517</v>
      </c>
      <c r="E20" s="244">
        <v>90</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13</v>
      </c>
      <c r="B21" s="242" t="s">
        <v>3187</v>
      </c>
      <c r="C21" s="252" t="s">
        <v>3188</v>
      </c>
      <c r="D21" s="243" t="s">
        <v>517</v>
      </c>
      <c r="E21" s="244">
        <v>720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449</v>
      </c>
      <c r="Y21" s="222" t="s">
        <v>391</v>
      </c>
      <c r="Z21" s="212"/>
      <c r="AA21" s="212"/>
      <c r="AB21" s="212"/>
      <c r="AC21" s="212"/>
      <c r="AD21" s="212"/>
      <c r="AE21" s="212"/>
      <c r="AF21" s="212"/>
      <c r="AG21" s="212" t="s">
        <v>1992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14</v>
      </c>
      <c r="B22" s="242" t="s">
        <v>3189</v>
      </c>
      <c r="C22" s="252" t="s">
        <v>3190</v>
      </c>
      <c r="D22" s="243" t="s">
        <v>517</v>
      </c>
      <c r="E22" s="244">
        <v>690</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0</v>
      </c>
      <c r="V22" s="222">
        <f>ROUND(E22*U22,2)</f>
        <v>0</v>
      </c>
      <c r="W22" s="222"/>
      <c r="X22" s="222" t="s">
        <v>449</v>
      </c>
      <c r="Y22" s="222" t="s">
        <v>391</v>
      </c>
      <c r="Z22" s="212"/>
      <c r="AA22" s="212"/>
      <c r="AB22" s="212"/>
      <c r="AC22" s="212"/>
      <c r="AD22" s="212"/>
      <c r="AE22" s="212"/>
      <c r="AF22" s="212"/>
      <c r="AG22" s="212" t="s">
        <v>1992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15</v>
      </c>
      <c r="B23" s="242" t="s">
        <v>3191</v>
      </c>
      <c r="C23" s="252" t="s">
        <v>3192</v>
      </c>
      <c r="D23" s="243" t="s">
        <v>517</v>
      </c>
      <c r="E23" s="244">
        <v>30</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0</v>
      </c>
      <c r="V23" s="222">
        <f>ROUND(E23*U23,2)</f>
        <v>0</v>
      </c>
      <c r="W23" s="222"/>
      <c r="X23" s="222" t="s">
        <v>449</v>
      </c>
      <c r="Y23" s="222" t="s">
        <v>391</v>
      </c>
      <c r="Z23" s="212"/>
      <c r="AA23" s="212"/>
      <c r="AB23" s="212"/>
      <c r="AC23" s="212"/>
      <c r="AD23" s="212"/>
      <c r="AE23" s="212"/>
      <c r="AF23" s="212"/>
      <c r="AG23" s="212" t="s">
        <v>1992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16</v>
      </c>
      <c r="B24" s="242" t="s">
        <v>3193</v>
      </c>
      <c r="C24" s="252" t="s">
        <v>3194</v>
      </c>
      <c r="D24" s="243" t="s">
        <v>517</v>
      </c>
      <c r="E24" s="244">
        <v>30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435</v>
      </c>
      <c r="T24" s="247" t="s">
        <v>389</v>
      </c>
      <c r="U24" s="222">
        <v>0</v>
      </c>
      <c r="V24" s="222">
        <f>ROUND(E24*U24,2)</f>
        <v>0</v>
      </c>
      <c r="W24" s="222"/>
      <c r="X24" s="222" t="s">
        <v>449</v>
      </c>
      <c r="Y24" s="222" t="s">
        <v>391</v>
      </c>
      <c r="Z24" s="212"/>
      <c r="AA24" s="212"/>
      <c r="AB24" s="212"/>
      <c r="AC24" s="212"/>
      <c r="AD24" s="212"/>
      <c r="AE24" s="212"/>
      <c r="AF24" s="212"/>
      <c r="AG24" s="212" t="s">
        <v>1992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17</v>
      </c>
      <c r="B25" s="242" t="s">
        <v>3195</v>
      </c>
      <c r="C25" s="252" t="s">
        <v>3196</v>
      </c>
      <c r="D25" s="243" t="s">
        <v>517</v>
      </c>
      <c r="E25" s="244">
        <v>300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0</v>
      </c>
      <c r="V25" s="222">
        <f>ROUND(E25*U25,2)</f>
        <v>0</v>
      </c>
      <c r="W25" s="222"/>
      <c r="X25" s="222" t="s">
        <v>449</v>
      </c>
      <c r="Y25" s="222" t="s">
        <v>391</v>
      </c>
      <c r="Z25" s="212"/>
      <c r="AA25" s="212"/>
      <c r="AB25" s="212"/>
      <c r="AC25" s="212"/>
      <c r="AD25" s="212"/>
      <c r="AE25" s="212"/>
      <c r="AF25" s="212"/>
      <c r="AG25" s="212" t="s">
        <v>1992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18</v>
      </c>
      <c r="B26" s="242" t="s">
        <v>3197</v>
      </c>
      <c r="C26" s="252" t="s">
        <v>3198</v>
      </c>
      <c r="D26" s="243" t="s">
        <v>517</v>
      </c>
      <c r="E26" s="244">
        <v>55</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449</v>
      </c>
      <c r="Y26" s="222" t="s">
        <v>391</v>
      </c>
      <c r="Z26" s="212"/>
      <c r="AA26" s="212"/>
      <c r="AB26" s="212"/>
      <c r="AC26" s="212"/>
      <c r="AD26" s="212"/>
      <c r="AE26" s="212"/>
      <c r="AF26" s="212"/>
      <c r="AG26" s="212" t="s">
        <v>1992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1">
        <v>19</v>
      </c>
      <c r="B27" s="242" t="s">
        <v>3199</v>
      </c>
      <c r="C27" s="252" t="s">
        <v>3200</v>
      </c>
      <c r="D27" s="243" t="s">
        <v>517</v>
      </c>
      <c r="E27" s="244">
        <v>40</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435</v>
      </c>
      <c r="T27" s="247" t="s">
        <v>389</v>
      </c>
      <c r="U27" s="222">
        <v>0</v>
      </c>
      <c r="V27" s="222">
        <f>ROUND(E27*U27,2)</f>
        <v>0</v>
      </c>
      <c r="W27" s="222"/>
      <c r="X27" s="222" t="s">
        <v>449</v>
      </c>
      <c r="Y27" s="222" t="s">
        <v>391</v>
      </c>
      <c r="Z27" s="212"/>
      <c r="AA27" s="212"/>
      <c r="AB27" s="212"/>
      <c r="AC27" s="212"/>
      <c r="AD27" s="212"/>
      <c r="AE27" s="212"/>
      <c r="AF27" s="212"/>
      <c r="AG27" s="212" t="s">
        <v>1992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0.399999999999999" outlineLevel="1" x14ac:dyDescent="0.25">
      <c r="A28" s="241">
        <v>20</v>
      </c>
      <c r="B28" s="242" t="s">
        <v>3201</v>
      </c>
      <c r="C28" s="252" t="s">
        <v>3202</v>
      </c>
      <c r="D28" s="243" t="s">
        <v>517</v>
      </c>
      <c r="E28" s="244">
        <v>3</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435</v>
      </c>
      <c r="T28" s="247" t="s">
        <v>389</v>
      </c>
      <c r="U28" s="222">
        <v>0</v>
      </c>
      <c r="V28" s="222">
        <f>ROUND(E28*U28,2)</f>
        <v>0</v>
      </c>
      <c r="W28" s="222"/>
      <c r="X28" s="222" t="s">
        <v>449</v>
      </c>
      <c r="Y28" s="222" t="s">
        <v>391</v>
      </c>
      <c r="Z28" s="212"/>
      <c r="AA28" s="212"/>
      <c r="AB28" s="212"/>
      <c r="AC28" s="212"/>
      <c r="AD28" s="212"/>
      <c r="AE28" s="212"/>
      <c r="AF28" s="212"/>
      <c r="AG28" s="212" t="s">
        <v>1992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21</v>
      </c>
      <c r="B29" s="242" t="s">
        <v>3203</v>
      </c>
      <c r="C29" s="252" t="s">
        <v>3204</v>
      </c>
      <c r="D29" s="243" t="s">
        <v>2048</v>
      </c>
      <c r="E29" s="244">
        <v>17</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435</v>
      </c>
      <c r="T29" s="247" t="s">
        <v>389</v>
      </c>
      <c r="U29" s="222">
        <v>0</v>
      </c>
      <c r="V29" s="222">
        <f>ROUND(E29*U29,2)</f>
        <v>0</v>
      </c>
      <c r="W29" s="222"/>
      <c r="X29" s="222" t="s">
        <v>449</v>
      </c>
      <c r="Y29" s="222" t="s">
        <v>391</v>
      </c>
      <c r="Z29" s="212"/>
      <c r="AA29" s="212"/>
      <c r="AB29" s="212"/>
      <c r="AC29" s="212"/>
      <c r="AD29" s="212"/>
      <c r="AE29" s="212"/>
      <c r="AF29" s="212"/>
      <c r="AG29" s="212" t="s">
        <v>1992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22</v>
      </c>
      <c r="B30" s="242" t="s">
        <v>3205</v>
      </c>
      <c r="C30" s="252" t="s">
        <v>3206</v>
      </c>
      <c r="D30" s="243" t="s">
        <v>2048</v>
      </c>
      <c r="E30" s="244">
        <v>6</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435</v>
      </c>
      <c r="T30" s="247" t="s">
        <v>389</v>
      </c>
      <c r="U30" s="222">
        <v>0</v>
      </c>
      <c r="V30" s="222">
        <f>ROUND(E30*U30,2)</f>
        <v>0</v>
      </c>
      <c r="W30" s="222"/>
      <c r="X30" s="222" t="s">
        <v>449</v>
      </c>
      <c r="Y30" s="222" t="s">
        <v>391</v>
      </c>
      <c r="Z30" s="212"/>
      <c r="AA30" s="212"/>
      <c r="AB30" s="212"/>
      <c r="AC30" s="212"/>
      <c r="AD30" s="212"/>
      <c r="AE30" s="212"/>
      <c r="AF30" s="212"/>
      <c r="AG30" s="212" t="s">
        <v>1992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1">
        <v>23</v>
      </c>
      <c r="B31" s="242" t="s">
        <v>3207</v>
      </c>
      <c r="C31" s="252" t="s">
        <v>3208</v>
      </c>
      <c r="D31" s="243" t="s">
        <v>2048</v>
      </c>
      <c r="E31" s="244">
        <v>40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435</v>
      </c>
      <c r="T31" s="247" t="s">
        <v>389</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1">
        <v>24</v>
      </c>
      <c r="B32" s="242" t="s">
        <v>3209</v>
      </c>
      <c r="C32" s="252" t="s">
        <v>3210</v>
      </c>
      <c r="D32" s="243" t="s">
        <v>2048</v>
      </c>
      <c r="E32" s="244">
        <v>4</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435</v>
      </c>
      <c r="T32" s="247" t="s">
        <v>389</v>
      </c>
      <c r="U32" s="222">
        <v>0</v>
      </c>
      <c r="V32" s="222">
        <f>ROUND(E32*U32,2)</f>
        <v>0</v>
      </c>
      <c r="W32" s="222"/>
      <c r="X32" s="222" t="s">
        <v>449</v>
      </c>
      <c r="Y32" s="222" t="s">
        <v>391</v>
      </c>
      <c r="Z32" s="212"/>
      <c r="AA32" s="212"/>
      <c r="AB32" s="212"/>
      <c r="AC32" s="212"/>
      <c r="AD32" s="212"/>
      <c r="AE32" s="212"/>
      <c r="AF32" s="212"/>
      <c r="AG32" s="212" t="s">
        <v>1992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1">
        <v>25</v>
      </c>
      <c r="B33" s="242" t="s">
        <v>3211</v>
      </c>
      <c r="C33" s="252" t="s">
        <v>3212</v>
      </c>
      <c r="D33" s="243" t="s">
        <v>2048</v>
      </c>
      <c r="E33" s="244">
        <v>7</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435</v>
      </c>
      <c r="T33" s="247" t="s">
        <v>389</v>
      </c>
      <c r="U33" s="222">
        <v>0</v>
      </c>
      <c r="V33" s="222">
        <f>ROUND(E33*U33,2)</f>
        <v>0</v>
      </c>
      <c r="W33" s="222"/>
      <c r="X33" s="222" t="s">
        <v>449</v>
      </c>
      <c r="Y33" s="222" t="s">
        <v>391</v>
      </c>
      <c r="Z33" s="212"/>
      <c r="AA33" s="212"/>
      <c r="AB33" s="212"/>
      <c r="AC33" s="212"/>
      <c r="AD33" s="212"/>
      <c r="AE33" s="212"/>
      <c r="AF33" s="212"/>
      <c r="AG33" s="212" t="s">
        <v>1992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1">
        <v>26</v>
      </c>
      <c r="B34" s="242" t="s">
        <v>3213</v>
      </c>
      <c r="C34" s="252" t="s">
        <v>3214</v>
      </c>
      <c r="D34" s="243" t="s">
        <v>2048</v>
      </c>
      <c r="E34" s="244">
        <v>18</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435</v>
      </c>
      <c r="T34" s="247" t="s">
        <v>389</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1">
        <v>27</v>
      </c>
      <c r="B35" s="242" t="s">
        <v>3215</v>
      </c>
      <c r="C35" s="252" t="s">
        <v>3216</v>
      </c>
      <c r="D35" s="243" t="s">
        <v>2048</v>
      </c>
      <c r="E35" s="244">
        <v>14</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435</v>
      </c>
      <c r="T35" s="247" t="s">
        <v>389</v>
      </c>
      <c r="U35" s="222">
        <v>0</v>
      </c>
      <c r="V35" s="222">
        <f>ROUND(E35*U35,2)</f>
        <v>0</v>
      </c>
      <c r="W35" s="222"/>
      <c r="X35" s="222" t="s">
        <v>449</v>
      </c>
      <c r="Y35" s="222" t="s">
        <v>391</v>
      </c>
      <c r="Z35" s="212"/>
      <c r="AA35" s="212"/>
      <c r="AB35" s="212"/>
      <c r="AC35" s="212"/>
      <c r="AD35" s="212"/>
      <c r="AE35" s="212"/>
      <c r="AF35" s="212"/>
      <c r="AG35" s="212" t="s">
        <v>1992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1">
        <v>28</v>
      </c>
      <c r="B36" s="242" t="s">
        <v>3217</v>
      </c>
      <c r="C36" s="252" t="s">
        <v>3218</v>
      </c>
      <c r="D36" s="243" t="s">
        <v>2048</v>
      </c>
      <c r="E36" s="244">
        <v>6</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435</v>
      </c>
      <c r="T36" s="247" t="s">
        <v>389</v>
      </c>
      <c r="U36" s="222">
        <v>0</v>
      </c>
      <c r="V36" s="222">
        <f>ROUND(E36*U36,2)</f>
        <v>0</v>
      </c>
      <c r="W36" s="222"/>
      <c r="X36" s="222" t="s">
        <v>449</v>
      </c>
      <c r="Y36" s="222" t="s">
        <v>391</v>
      </c>
      <c r="Z36" s="212"/>
      <c r="AA36" s="212"/>
      <c r="AB36" s="212"/>
      <c r="AC36" s="212"/>
      <c r="AD36" s="212"/>
      <c r="AE36" s="212"/>
      <c r="AF36" s="212"/>
      <c r="AG36" s="212" t="s">
        <v>1992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1">
        <v>29</v>
      </c>
      <c r="B37" s="242" t="s">
        <v>3219</v>
      </c>
      <c r="C37" s="252" t="s">
        <v>3220</v>
      </c>
      <c r="D37" s="243" t="s">
        <v>2048</v>
      </c>
      <c r="E37" s="244">
        <v>6</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435</v>
      </c>
      <c r="T37" s="247" t="s">
        <v>389</v>
      </c>
      <c r="U37" s="222">
        <v>0</v>
      </c>
      <c r="V37" s="222">
        <f>ROUND(E37*U37,2)</f>
        <v>0</v>
      </c>
      <c r="W37" s="222"/>
      <c r="X37" s="222" t="s">
        <v>449</v>
      </c>
      <c r="Y37" s="222" t="s">
        <v>391</v>
      </c>
      <c r="Z37" s="212"/>
      <c r="AA37" s="212"/>
      <c r="AB37" s="212"/>
      <c r="AC37" s="212"/>
      <c r="AD37" s="212"/>
      <c r="AE37" s="212"/>
      <c r="AF37" s="212"/>
      <c r="AG37" s="212" t="s">
        <v>1992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30</v>
      </c>
      <c r="B38" s="242" t="s">
        <v>3221</v>
      </c>
      <c r="C38" s="252" t="s">
        <v>3222</v>
      </c>
      <c r="D38" s="243" t="s">
        <v>2048</v>
      </c>
      <c r="E38" s="244">
        <v>4</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v>
      </c>
      <c r="V38" s="222">
        <f>ROUND(E38*U38,2)</f>
        <v>0</v>
      </c>
      <c r="W38" s="222"/>
      <c r="X38" s="222" t="s">
        <v>449</v>
      </c>
      <c r="Y38" s="222" t="s">
        <v>391</v>
      </c>
      <c r="Z38" s="212"/>
      <c r="AA38" s="212"/>
      <c r="AB38" s="212"/>
      <c r="AC38" s="212"/>
      <c r="AD38" s="212"/>
      <c r="AE38" s="212"/>
      <c r="AF38" s="212"/>
      <c r="AG38" s="212" t="s">
        <v>1992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31</v>
      </c>
      <c r="B39" s="242" t="s">
        <v>3223</v>
      </c>
      <c r="C39" s="252" t="s">
        <v>3224</v>
      </c>
      <c r="D39" s="243" t="s">
        <v>2048</v>
      </c>
      <c r="E39" s="244">
        <v>7</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449</v>
      </c>
      <c r="Y39" s="222" t="s">
        <v>391</v>
      </c>
      <c r="Z39" s="212"/>
      <c r="AA39" s="212"/>
      <c r="AB39" s="212"/>
      <c r="AC39" s="212"/>
      <c r="AD39" s="212"/>
      <c r="AE39" s="212"/>
      <c r="AF39" s="212"/>
      <c r="AG39" s="212" t="s">
        <v>1992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41">
        <v>32</v>
      </c>
      <c r="B40" s="242" t="s">
        <v>3225</v>
      </c>
      <c r="C40" s="252" t="s">
        <v>3226</v>
      </c>
      <c r="D40" s="243" t="s">
        <v>2048</v>
      </c>
      <c r="E40" s="244">
        <v>7</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435</v>
      </c>
      <c r="T40" s="247" t="s">
        <v>389</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33</v>
      </c>
      <c r="B41" s="242" t="s">
        <v>3227</v>
      </c>
      <c r="C41" s="252" t="s">
        <v>3228</v>
      </c>
      <c r="D41" s="243" t="s">
        <v>2048</v>
      </c>
      <c r="E41" s="244">
        <v>4</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435</v>
      </c>
      <c r="T41" s="247" t="s">
        <v>389</v>
      </c>
      <c r="U41" s="222">
        <v>0</v>
      </c>
      <c r="V41" s="222">
        <f>ROUND(E41*U41,2)</f>
        <v>0</v>
      </c>
      <c r="W41" s="222"/>
      <c r="X41" s="222" t="s">
        <v>449</v>
      </c>
      <c r="Y41" s="222" t="s">
        <v>391</v>
      </c>
      <c r="Z41" s="212"/>
      <c r="AA41" s="212"/>
      <c r="AB41" s="212"/>
      <c r="AC41" s="212"/>
      <c r="AD41" s="212"/>
      <c r="AE41" s="212"/>
      <c r="AF41" s="212"/>
      <c r="AG41" s="212" t="s">
        <v>1992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1">
        <v>34</v>
      </c>
      <c r="B42" s="242" t="s">
        <v>3229</v>
      </c>
      <c r="C42" s="252" t="s">
        <v>3230</v>
      </c>
      <c r="D42" s="243" t="s">
        <v>2048</v>
      </c>
      <c r="E42" s="244">
        <v>22</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435</v>
      </c>
      <c r="T42" s="247" t="s">
        <v>389</v>
      </c>
      <c r="U42" s="222">
        <v>0</v>
      </c>
      <c r="V42" s="222">
        <f>ROUND(E42*U42,2)</f>
        <v>0</v>
      </c>
      <c r="W42" s="222"/>
      <c r="X42" s="222" t="s">
        <v>449</v>
      </c>
      <c r="Y42" s="222" t="s">
        <v>391</v>
      </c>
      <c r="Z42" s="212"/>
      <c r="AA42" s="212"/>
      <c r="AB42" s="212"/>
      <c r="AC42" s="212"/>
      <c r="AD42" s="212"/>
      <c r="AE42" s="212"/>
      <c r="AF42" s="212"/>
      <c r="AG42" s="212" t="s">
        <v>1992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1">
        <v>35</v>
      </c>
      <c r="B43" s="242" t="s">
        <v>3231</v>
      </c>
      <c r="C43" s="252" t="s">
        <v>3232</v>
      </c>
      <c r="D43" s="243" t="s">
        <v>2048</v>
      </c>
      <c r="E43" s="244">
        <v>3</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435</v>
      </c>
      <c r="T43" s="247" t="s">
        <v>389</v>
      </c>
      <c r="U43" s="222">
        <v>0</v>
      </c>
      <c r="V43" s="222">
        <f>ROUND(E43*U43,2)</f>
        <v>0</v>
      </c>
      <c r="W43" s="222"/>
      <c r="X43" s="222" t="s">
        <v>449</v>
      </c>
      <c r="Y43" s="222" t="s">
        <v>391</v>
      </c>
      <c r="Z43" s="212"/>
      <c r="AA43" s="212"/>
      <c r="AB43" s="212"/>
      <c r="AC43" s="212"/>
      <c r="AD43" s="212"/>
      <c r="AE43" s="212"/>
      <c r="AF43" s="212"/>
      <c r="AG43" s="212" t="s">
        <v>1992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1">
        <v>36</v>
      </c>
      <c r="B44" s="242" t="s">
        <v>3233</v>
      </c>
      <c r="C44" s="252" t="s">
        <v>3234</v>
      </c>
      <c r="D44" s="243" t="s">
        <v>2048</v>
      </c>
      <c r="E44" s="244">
        <v>3</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435</v>
      </c>
      <c r="T44" s="247" t="s">
        <v>389</v>
      </c>
      <c r="U44" s="222">
        <v>0</v>
      </c>
      <c r="V44" s="222">
        <f>ROUND(E44*U44,2)</f>
        <v>0</v>
      </c>
      <c r="W44" s="222"/>
      <c r="X44" s="222" t="s">
        <v>449</v>
      </c>
      <c r="Y44" s="222" t="s">
        <v>391</v>
      </c>
      <c r="Z44" s="212"/>
      <c r="AA44" s="212"/>
      <c r="AB44" s="212"/>
      <c r="AC44" s="212"/>
      <c r="AD44" s="212"/>
      <c r="AE44" s="212"/>
      <c r="AF44" s="212"/>
      <c r="AG44" s="212" t="s">
        <v>1992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1">
        <v>37</v>
      </c>
      <c r="B45" s="242" t="s">
        <v>3235</v>
      </c>
      <c r="C45" s="252" t="s">
        <v>3236</v>
      </c>
      <c r="D45" s="243" t="s">
        <v>2048</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435</v>
      </c>
      <c r="T45" s="247" t="s">
        <v>389</v>
      </c>
      <c r="U45" s="222">
        <v>0</v>
      </c>
      <c r="V45" s="222">
        <f>ROUND(E45*U45,2)</f>
        <v>0</v>
      </c>
      <c r="W45" s="222"/>
      <c r="X45" s="222" t="s">
        <v>449</v>
      </c>
      <c r="Y45" s="222" t="s">
        <v>391</v>
      </c>
      <c r="Z45" s="212"/>
      <c r="AA45" s="212"/>
      <c r="AB45" s="212"/>
      <c r="AC45" s="212"/>
      <c r="AD45" s="212"/>
      <c r="AE45" s="212"/>
      <c r="AF45" s="212"/>
      <c r="AG45" s="212" t="s">
        <v>1992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1">
        <v>38</v>
      </c>
      <c r="B46" s="242" t="s">
        <v>3237</v>
      </c>
      <c r="C46" s="252" t="s">
        <v>3238</v>
      </c>
      <c r="D46" s="243" t="s">
        <v>2048</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435</v>
      </c>
      <c r="T46" s="247" t="s">
        <v>389</v>
      </c>
      <c r="U46" s="222">
        <v>0</v>
      </c>
      <c r="V46" s="222">
        <f>ROUND(E46*U46,2)</f>
        <v>0</v>
      </c>
      <c r="W46" s="222"/>
      <c r="X46" s="222" t="s">
        <v>449</v>
      </c>
      <c r="Y46" s="222" t="s">
        <v>391</v>
      </c>
      <c r="Z46" s="212"/>
      <c r="AA46" s="212"/>
      <c r="AB46" s="212"/>
      <c r="AC46" s="212"/>
      <c r="AD46" s="212"/>
      <c r="AE46" s="212"/>
      <c r="AF46" s="212"/>
      <c r="AG46" s="212" t="s">
        <v>1992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1">
        <v>39</v>
      </c>
      <c r="B47" s="242" t="s">
        <v>3239</v>
      </c>
      <c r="C47" s="252" t="s">
        <v>3240</v>
      </c>
      <c r="D47" s="243" t="s">
        <v>2048</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435</v>
      </c>
      <c r="T47" s="247" t="s">
        <v>389</v>
      </c>
      <c r="U47" s="222">
        <v>0</v>
      </c>
      <c r="V47" s="222">
        <f>ROUND(E47*U47,2)</f>
        <v>0</v>
      </c>
      <c r="W47" s="222"/>
      <c r="X47" s="222" t="s">
        <v>449</v>
      </c>
      <c r="Y47" s="222" t="s">
        <v>391</v>
      </c>
      <c r="Z47" s="212"/>
      <c r="AA47" s="212"/>
      <c r="AB47" s="212"/>
      <c r="AC47" s="212"/>
      <c r="AD47" s="212"/>
      <c r="AE47" s="212"/>
      <c r="AF47" s="212"/>
      <c r="AG47" s="212" t="s">
        <v>1992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1">
        <v>40</v>
      </c>
      <c r="B48" s="242" t="s">
        <v>3241</v>
      </c>
      <c r="C48" s="252" t="s">
        <v>3242</v>
      </c>
      <c r="D48" s="243" t="s">
        <v>2048</v>
      </c>
      <c r="E48" s="244">
        <v>8</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435</v>
      </c>
      <c r="T48" s="247" t="s">
        <v>389</v>
      </c>
      <c r="U48" s="222">
        <v>0</v>
      </c>
      <c r="V48" s="222">
        <f>ROUND(E48*U48,2)</f>
        <v>0</v>
      </c>
      <c r="W48" s="222"/>
      <c r="X48" s="222" t="s">
        <v>449</v>
      </c>
      <c r="Y48" s="222" t="s">
        <v>391</v>
      </c>
      <c r="Z48" s="212"/>
      <c r="AA48" s="212"/>
      <c r="AB48" s="212"/>
      <c r="AC48" s="212"/>
      <c r="AD48" s="212"/>
      <c r="AE48" s="212"/>
      <c r="AF48" s="212"/>
      <c r="AG48" s="212" t="s">
        <v>1992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41</v>
      </c>
      <c r="B49" s="242" t="s">
        <v>3243</v>
      </c>
      <c r="C49" s="252" t="s">
        <v>3244</v>
      </c>
      <c r="D49" s="243" t="s">
        <v>2048</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435</v>
      </c>
      <c r="T49" s="247" t="s">
        <v>389</v>
      </c>
      <c r="U49" s="222">
        <v>0</v>
      </c>
      <c r="V49" s="222">
        <f>ROUND(E49*U49,2)</f>
        <v>0</v>
      </c>
      <c r="W49" s="222"/>
      <c r="X49" s="222" t="s">
        <v>449</v>
      </c>
      <c r="Y49" s="222" t="s">
        <v>391</v>
      </c>
      <c r="Z49" s="212"/>
      <c r="AA49" s="212"/>
      <c r="AB49" s="212"/>
      <c r="AC49" s="212"/>
      <c r="AD49" s="212"/>
      <c r="AE49" s="212"/>
      <c r="AF49" s="212"/>
      <c r="AG49" s="212" t="s">
        <v>1992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1">
        <v>42</v>
      </c>
      <c r="B50" s="242" t="s">
        <v>3245</v>
      </c>
      <c r="C50" s="252" t="s">
        <v>3246</v>
      </c>
      <c r="D50" s="243" t="s">
        <v>2048</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435</v>
      </c>
      <c r="T50" s="247" t="s">
        <v>389</v>
      </c>
      <c r="U50" s="222">
        <v>0</v>
      </c>
      <c r="V50" s="222">
        <f>ROUND(E50*U50,2)</f>
        <v>0</v>
      </c>
      <c r="W50" s="222"/>
      <c r="X50" s="222" t="s">
        <v>449</v>
      </c>
      <c r="Y50" s="222" t="s">
        <v>391</v>
      </c>
      <c r="Z50" s="212"/>
      <c r="AA50" s="212"/>
      <c r="AB50" s="212"/>
      <c r="AC50" s="212"/>
      <c r="AD50" s="212"/>
      <c r="AE50" s="212"/>
      <c r="AF50" s="212"/>
      <c r="AG50" s="212" t="s">
        <v>1992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1">
        <v>43</v>
      </c>
      <c r="B51" s="242" t="s">
        <v>3247</v>
      </c>
      <c r="C51" s="252" t="s">
        <v>3248</v>
      </c>
      <c r="D51" s="243" t="s">
        <v>2048</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435</v>
      </c>
      <c r="T51" s="247" t="s">
        <v>389</v>
      </c>
      <c r="U51" s="222">
        <v>0</v>
      </c>
      <c r="V51" s="222">
        <f>ROUND(E51*U51,2)</f>
        <v>0</v>
      </c>
      <c r="W51" s="222"/>
      <c r="X51" s="222" t="s">
        <v>449</v>
      </c>
      <c r="Y51" s="222" t="s">
        <v>391</v>
      </c>
      <c r="Z51" s="212"/>
      <c r="AA51" s="212"/>
      <c r="AB51" s="212"/>
      <c r="AC51" s="212"/>
      <c r="AD51" s="212"/>
      <c r="AE51" s="212"/>
      <c r="AF51" s="212"/>
      <c r="AG51" s="212" t="s">
        <v>1992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44</v>
      </c>
      <c r="B52" s="242" t="s">
        <v>3249</v>
      </c>
      <c r="C52" s="252" t="s">
        <v>3250</v>
      </c>
      <c r="D52" s="243" t="s">
        <v>2048</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435</v>
      </c>
      <c r="T52" s="247" t="s">
        <v>389</v>
      </c>
      <c r="U52" s="222">
        <v>0</v>
      </c>
      <c r="V52" s="222">
        <f>ROUND(E52*U52,2)</f>
        <v>0</v>
      </c>
      <c r="W52" s="222"/>
      <c r="X52" s="222" t="s">
        <v>449</v>
      </c>
      <c r="Y52" s="222" t="s">
        <v>391</v>
      </c>
      <c r="Z52" s="212"/>
      <c r="AA52" s="212"/>
      <c r="AB52" s="212"/>
      <c r="AC52" s="212"/>
      <c r="AD52" s="212"/>
      <c r="AE52" s="212"/>
      <c r="AF52" s="212"/>
      <c r="AG52" s="212" t="s">
        <v>1992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1">
        <v>45</v>
      </c>
      <c r="B53" s="242" t="s">
        <v>3251</v>
      </c>
      <c r="C53" s="252" t="s">
        <v>3252</v>
      </c>
      <c r="D53" s="243" t="s">
        <v>2048</v>
      </c>
      <c r="E53" s="244">
        <v>16</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435</v>
      </c>
      <c r="T53" s="247" t="s">
        <v>389</v>
      </c>
      <c r="U53" s="222">
        <v>0</v>
      </c>
      <c r="V53" s="222">
        <f>ROUND(E53*U53,2)</f>
        <v>0</v>
      </c>
      <c r="W53" s="222"/>
      <c r="X53" s="222" t="s">
        <v>449</v>
      </c>
      <c r="Y53" s="222" t="s">
        <v>391</v>
      </c>
      <c r="Z53" s="212"/>
      <c r="AA53" s="212"/>
      <c r="AB53" s="212"/>
      <c r="AC53" s="212"/>
      <c r="AD53" s="212"/>
      <c r="AE53" s="212"/>
      <c r="AF53" s="212"/>
      <c r="AG53" s="212" t="s">
        <v>1992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1">
        <v>46</v>
      </c>
      <c r="B54" s="242" t="s">
        <v>3253</v>
      </c>
      <c r="C54" s="252" t="s">
        <v>3254</v>
      </c>
      <c r="D54" s="243" t="s">
        <v>2048</v>
      </c>
      <c r="E54" s="244">
        <v>6</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435</v>
      </c>
      <c r="T54" s="247" t="s">
        <v>389</v>
      </c>
      <c r="U54" s="222">
        <v>0</v>
      </c>
      <c r="V54" s="222">
        <f>ROUND(E54*U54,2)</f>
        <v>0</v>
      </c>
      <c r="W54" s="222"/>
      <c r="X54" s="222" t="s">
        <v>449</v>
      </c>
      <c r="Y54" s="222" t="s">
        <v>391</v>
      </c>
      <c r="Z54" s="212"/>
      <c r="AA54" s="212"/>
      <c r="AB54" s="212"/>
      <c r="AC54" s="212"/>
      <c r="AD54" s="212"/>
      <c r="AE54" s="212"/>
      <c r="AF54" s="212"/>
      <c r="AG54" s="212" t="s">
        <v>1992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1">
        <v>47</v>
      </c>
      <c r="B55" s="242" t="s">
        <v>3255</v>
      </c>
      <c r="C55" s="252" t="s">
        <v>3256</v>
      </c>
      <c r="D55" s="243" t="s">
        <v>2048</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435</v>
      </c>
      <c r="T55" s="247" t="s">
        <v>389</v>
      </c>
      <c r="U55" s="222">
        <v>0</v>
      </c>
      <c r="V55" s="222">
        <f>ROUND(E55*U55,2)</f>
        <v>0</v>
      </c>
      <c r="W55" s="222"/>
      <c r="X55" s="222" t="s">
        <v>449</v>
      </c>
      <c r="Y55" s="222" t="s">
        <v>391</v>
      </c>
      <c r="Z55" s="212"/>
      <c r="AA55" s="212"/>
      <c r="AB55" s="212"/>
      <c r="AC55" s="212"/>
      <c r="AD55" s="212"/>
      <c r="AE55" s="212"/>
      <c r="AF55" s="212"/>
      <c r="AG55" s="212" t="s">
        <v>1992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0.399999999999999" outlineLevel="1" x14ac:dyDescent="0.25">
      <c r="A56" s="241">
        <v>48</v>
      </c>
      <c r="B56" s="242" t="s">
        <v>3257</v>
      </c>
      <c r="C56" s="252" t="s">
        <v>3258</v>
      </c>
      <c r="D56" s="243" t="s">
        <v>2048</v>
      </c>
      <c r="E56" s="244">
        <v>3</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435</v>
      </c>
      <c r="T56" s="247" t="s">
        <v>389</v>
      </c>
      <c r="U56" s="222">
        <v>0</v>
      </c>
      <c r="V56" s="222">
        <f>ROUND(E56*U56,2)</f>
        <v>0</v>
      </c>
      <c r="W56" s="222"/>
      <c r="X56" s="222" t="s">
        <v>449</v>
      </c>
      <c r="Y56" s="222" t="s">
        <v>391</v>
      </c>
      <c r="Z56" s="212"/>
      <c r="AA56" s="212"/>
      <c r="AB56" s="212"/>
      <c r="AC56" s="212"/>
      <c r="AD56" s="212"/>
      <c r="AE56" s="212"/>
      <c r="AF56" s="212"/>
      <c r="AG56" s="212" t="s">
        <v>1992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0.399999999999999" outlineLevel="1" x14ac:dyDescent="0.25">
      <c r="A57" s="241">
        <v>49</v>
      </c>
      <c r="B57" s="242" t="s">
        <v>3259</v>
      </c>
      <c r="C57" s="252" t="s">
        <v>3260</v>
      </c>
      <c r="D57" s="243" t="s">
        <v>2048</v>
      </c>
      <c r="E57" s="244">
        <v>8</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435</v>
      </c>
      <c r="T57" s="247" t="s">
        <v>389</v>
      </c>
      <c r="U57" s="222">
        <v>0</v>
      </c>
      <c r="V57" s="222">
        <f>ROUND(E57*U57,2)</f>
        <v>0</v>
      </c>
      <c r="W57" s="222"/>
      <c r="X57" s="222" t="s">
        <v>449</v>
      </c>
      <c r="Y57" s="222" t="s">
        <v>391</v>
      </c>
      <c r="Z57" s="212"/>
      <c r="AA57" s="212"/>
      <c r="AB57" s="212"/>
      <c r="AC57" s="212"/>
      <c r="AD57" s="212"/>
      <c r="AE57" s="212"/>
      <c r="AF57" s="212"/>
      <c r="AG57" s="212" t="s">
        <v>1992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ht="20.399999999999999" outlineLevel="1" x14ac:dyDescent="0.25">
      <c r="A58" s="241">
        <v>50</v>
      </c>
      <c r="B58" s="242" t="s">
        <v>3261</v>
      </c>
      <c r="C58" s="252" t="s">
        <v>3262</v>
      </c>
      <c r="D58" s="243" t="s">
        <v>2048</v>
      </c>
      <c r="E58" s="244">
        <v>12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435</v>
      </c>
      <c r="T58" s="247" t="s">
        <v>389</v>
      </c>
      <c r="U58" s="222">
        <v>0</v>
      </c>
      <c r="V58" s="222">
        <f>ROUND(E58*U58,2)</f>
        <v>0</v>
      </c>
      <c r="W58" s="222"/>
      <c r="X58" s="222" t="s">
        <v>449</v>
      </c>
      <c r="Y58" s="222" t="s">
        <v>391</v>
      </c>
      <c r="Z58" s="212"/>
      <c r="AA58" s="212"/>
      <c r="AB58" s="212"/>
      <c r="AC58" s="212"/>
      <c r="AD58" s="212"/>
      <c r="AE58" s="212"/>
      <c r="AF58" s="212"/>
      <c r="AG58" s="212" t="s">
        <v>1992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0.399999999999999" outlineLevel="1" x14ac:dyDescent="0.25">
      <c r="A59" s="241">
        <v>51</v>
      </c>
      <c r="B59" s="242" t="s">
        <v>3263</v>
      </c>
      <c r="C59" s="252" t="s">
        <v>3264</v>
      </c>
      <c r="D59" s="243" t="s">
        <v>2048</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435</v>
      </c>
      <c r="T59" s="247" t="s">
        <v>389</v>
      </c>
      <c r="U59" s="222">
        <v>0</v>
      </c>
      <c r="V59" s="222">
        <f>ROUND(E59*U59,2)</f>
        <v>0</v>
      </c>
      <c r="W59" s="222"/>
      <c r="X59" s="222" t="s">
        <v>449</v>
      </c>
      <c r="Y59" s="222" t="s">
        <v>391</v>
      </c>
      <c r="Z59" s="212"/>
      <c r="AA59" s="212"/>
      <c r="AB59" s="212"/>
      <c r="AC59" s="212"/>
      <c r="AD59" s="212"/>
      <c r="AE59" s="212"/>
      <c r="AF59" s="212"/>
      <c r="AG59" s="212" t="s">
        <v>1992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1">
        <v>52</v>
      </c>
      <c r="B60" s="242" t="s">
        <v>3265</v>
      </c>
      <c r="C60" s="252" t="s">
        <v>3266</v>
      </c>
      <c r="D60" s="243" t="s">
        <v>2048</v>
      </c>
      <c r="E60" s="244">
        <v>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435</v>
      </c>
      <c r="T60" s="247" t="s">
        <v>389</v>
      </c>
      <c r="U60" s="222">
        <v>0</v>
      </c>
      <c r="V60" s="222">
        <f>ROUND(E60*U60,2)</f>
        <v>0</v>
      </c>
      <c r="W60" s="222"/>
      <c r="X60" s="222" t="s">
        <v>449</v>
      </c>
      <c r="Y60" s="222" t="s">
        <v>391</v>
      </c>
      <c r="Z60" s="212"/>
      <c r="AA60" s="212"/>
      <c r="AB60" s="212"/>
      <c r="AC60" s="212"/>
      <c r="AD60" s="212"/>
      <c r="AE60" s="212"/>
      <c r="AF60" s="212"/>
      <c r="AG60" s="212" t="s">
        <v>1992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0.399999999999999" outlineLevel="1" x14ac:dyDescent="0.25">
      <c r="A61" s="241">
        <v>53</v>
      </c>
      <c r="B61" s="242" t="s">
        <v>3267</v>
      </c>
      <c r="C61" s="252" t="s">
        <v>3268</v>
      </c>
      <c r="D61" s="243" t="s">
        <v>2048</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435</v>
      </c>
      <c r="T61" s="247" t="s">
        <v>389</v>
      </c>
      <c r="U61" s="222">
        <v>0</v>
      </c>
      <c r="V61" s="222">
        <f>ROUND(E61*U61,2)</f>
        <v>0</v>
      </c>
      <c r="W61" s="222"/>
      <c r="X61" s="222" t="s">
        <v>449</v>
      </c>
      <c r="Y61" s="222" t="s">
        <v>391</v>
      </c>
      <c r="Z61" s="212"/>
      <c r="AA61" s="212"/>
      <c r="AB61" s="212"/>
      <c r="AC61" s="212"/>
      <c r="AD61" s="212"/>
      <c r="AE61" s="212"/>
      <c r="AF61" s="212"/>
      <c r="AG61" s="212" t="s">
        <v>1992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1">
        <v>54</v>
      </c>
      <c r="B62" s="242" t="s">
        <v>3269</v>
      </c>
      <c r="C62" s="252" t="s">
        <v>3270</v>
      </c>
      <c r="D62" s="243" t="s">
        <v>517</v>
      </c>
      <c r="E62" s="244">
        <v>130</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435</v>
      </c>
      <c r="T62" s="247" t="s">
        <v>389</v>
      </c>
      <c r="U62" s="222">
        <v>0</v>
      </c>
      <c r="V62" s="222">
        <f>ROUND(E62*U62,2)</f>
        <v>0</v>
      </c>
      <c r="W62" s="222"/>
      <c r="X62" s="222" t="s">
        <v>449</v>
      </c>
      <c r="Y62" s="222" t="s">
        <v>391</v>
      </c>
      <c r="Z62" s="212"/>
      <c r="AA62" s="212"/>
      <c r="AB62" s="212"/>
      <c r="AC62" s="212"/>
      <c r="AD62" s="212"/>
      <c r="AE62" s="212"/>
      <c r="AF62" s="212"/>
      <c r="AG62" s="212" t="s">
        <v>1992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1">
        <v>55</v>
      </c>
      <c r="B63" s="242" t="s">
        <v>3271</v>
      </c>
      <c r="C63" s="252" t="s">
        <v>3272</v>
      </c>
      <c r="D63" s="243" t="s">
        <v>517</v>
      </c>
      <c r="E63" s="244">
        <v>350</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435</v>
      </c>
      <c r="T63" s="247" t="s">
        <v>389</v>
      </c>
      <c r="U63" s="222">
        <v>0</v>
      </c>
      <c r="V63" s="222">
        <f>ROUND(E63*U63,2)</f>
        <v>0</v>
      </c>
      <c r="W63" s="222"/>
      <c r="X63" s="222" t="s">
        <v>449</v>
      </c>
      <c r="Y63" s="222" t="s">
        <v>391</v>
      </c>
      <c r="Z63" s="212"/>
      <c r="AA63" s="212"/>
      <c r="AB63" s="212"/>
      <c r="AC63" s="212"/>
      <c r="AD63" s="212"/>
      <c r="AE63" s="212"/>
      <c r="AF63" s="212"/>
      <c r="AG63" s="212" t="s">
        <v>1992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56</v>
      </c>
      <c r="B64" s="235" t="s">
        <v>3273</v>
      </c>
      <c r="C64" s="253" t="s">
        <v>3274</v>
      </c>
      <c r="D64" s="236" t="s">
        <v>517</v>
      </c>
      <c r="E64" s="237">
        <v>50</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435</v>
      </c>
      <c r="T64" s="240" t="s">
        <v>389</v>
      </c>
      <c r="U64" s="222">
        <v>0</v>
      </c>
      <c r="V64" s="222">
        <f>ROUND(E64*U64,2)</f>
        <v>0</v>
      </c>
      <c r="W64" s="222"/>
      <c r="X64" s="222" t="s">
        <v>449</v>
      </c>
      <c r="Y64" s="222" t="s">
        <v>391</v>
      </c>
      <c r="Z64" s="212"/>
      <c r="AA64" s="212"/>
      <c r="AB64" s="212"/>
      <c r="AC64" s="212"/>
      <c r="AD64" s="212"/>
      <c r="AE64" s="212"/>
      <c r="AF64" s="212"/>
      <c r="AG64" s="212" t="s">
        <v>1992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33" x14ac:dyDescent="0.25">
      <c r="A65" s="3"/>
      <c r="B65" s="4"/>
      <c r="C65" s="256"/>
      <c r="D65" s="6"/>
      <c r="E65" s="3"/>
      <c r="F65" s="3"/>
      <c r="G65" s="3"/>
      <c r="H65" s="3"/>
      <c r="I65" s="3"/>
      <c r="J65" s="3"/>
      <c r="K65" s="3"/>
      <c r="L65" s="3"/>
      <c r="M65" s="3"/>
      <c r="N65" s="3"/>
      <c r="O65" s="3"/>
      <c r="P65" s="3"/>
      <c r="Q65" s="3"/>
      <c r="R65" s="3"/>
      <c r="S65" s="3"/>
      <c r="T65" s="3"/>
      <c r="U65" s="3"/>
      <c r="V65" s="3"/>
      <c r="W65" s="3"/>
      <c r="X65" s="3"/>
      <c r="Y65" s="3"/>
      <c r="AE65">
        <v>12</v>
      </c>
      <c r="AF65">
        <v>21</v>
      </c>
      <c r="AG65" t="s">
        <v>369</v>
      </c>
    </row>
    <row r="66" spans="1:33" x14ac:dyDescent="0.25">
      <c r="A66" s="215"/>
      <c r="B66" s="216" t="s">
        <v>29</v>
      </c>
      <c r="C66" s="257"/>
      <c r="D66" s="217"/>
      <c r="E66" s="218"/>
      <c r="F66" s="218"/>
      <c r="G66" s="233">
        <f>G8</f>
        <v>0</v>
      </c>
      <c r="H66" s="3"/>
      <c r="I66" s="3"/>
      <c r="J66" s="3"/>
      <c r="K66" s="3"/>
      <c r="L66" s="3"/>
      <c r="M66" s="3"/>
      <c r="N66" s="3"/>
      <c r="O66" s="3"/>
      <c r="P66" s="3"/>
      <c r="Q66" s="3"/>
      <c r="R66" s="3"/>
      <c r="S66" s="3"/>
      <c r="T66" s="3"/>
      <c r="U66" s="3"/>
      <c r="V66" s="3"/>
      <c r="W66" s="3"/>
      <c r="X66" s="3"/>
      <c r="Y66" s="3"/>
      <c r="AE66">
        <f>SUMIF(L7:L64,AE65,G7:G64)</f>
        <v>0</v>
      </c>
      <c r="AF66">
        <f>SUMIF(L7:L64,AF65,G7:G64)</f>
        <v>0</v>
      </c>
      <c r="AG66" t="s">
        <v>440</v>
      </c>
    </row>
    <row r="67" spans="1:33" x14ac:dyDescent="0.25">
      <c r="A67" s="259" t="s">
        <v>1936</v>
      </c>
      <c r="B67" s="259"/>
      <c r="C67" s="256"/>
      <c r="D67" s="6"/>
      <c r="E67" s="3"/>
      <c r="F67" s="3"/>
      <c r="G67" s="3"/>
      <c r="H67" s="3"/>
      <c r="I67" s="3"/>
      <c r="J67" s="3"/>
      <c r="K67" s="3"/>
      <c r="L67" s="3"/>
      <c r="M67" s="3"/>
      <c r="N67" s="3"/>
      <c r="O67" s="3"/>
      <c r="P67" s="3"/>
      <c r="Q67" s="3"/>
      <c r="R67" s="3"/>
      <c r="S67" s="3"/>
      <c r="T67" s="3"/>
      <c r="U67" s="3"/>
      <c r="V67" s="3"/>
      <c r="W67" s="3"/>
      <c r="X67" s="3"/>
      <c r="Y67" s="3"/>
    </row>
    <row r="68" spans="1:33" x14ac:dyDescent="0.25">
      <c r="A68" s="3"/>
      <c r="B68" s="4" t="s">
        <v>1937</v>
      </c>
      <c r="C68" s="256" t="s">
        <v>1938</v>
      </c>
      <c r="D68" s="6"/>
      <c r="E68" s="3"/>
      <c r="F68" s="3"/>
      <c r="G68" s="3"/>
      <c r="H68" s="3"/>
      <c r="I68" s="3"/>
      <c r="J68" s="3"/>
      <c r="K68" s="3"/>
      <c r="L68" s="3"/>
      <c r="M68" s="3"/>
      <c r="N68" s="3"/>
      <c r="O68" s="3"/>
      <c r="P68" s="3"/>
      <c r="Q68" s="3"/>
      <c r="R68" s="3"/>
      <c r="S68" s="3"/>
      <c r="T68" s="3"/>
      <c r="U68" s="3"/>
      <c r="V68" s="3"/>
      <c r="W68" s="3"/>
      <c r="X68" s="3"/>
      <c r="Y68" s="3"/>
      <c r="AG68" t="s">
        <v>1939</v>
      </c>
    </row>
    <row r="69" spans="1:33" x14ac:dyDescent="0.25">
      <c r="A69" s="3"/>
      <c r="B69" s="4" t="s">
        <v>1940</v>
      </c>
      <c r="C69" s="256" t="s">
        <v>1941</v>
      </c>
      <c r="D69" s="6"/>
      <c r="E69" s="3"/>
      <c r="F69" s="3"/>
      <c r="G69" s="3"/>
      <c r="H69" s="3"/>
      <c r="I69" s="3"/>
      <c r="J69" s="3"/>
      <c r="K69" s="3"/>
      <c r="L69" s="3"/>
      <c r="M69" s="3"/>
      <c r="N69" s="3"/>
      <c r="O69" s="3"/>
      <c r="P69" s="3"/>
      <c r="Q69" s="3"/>
      <c r="R69" s="3"/>
      <c r="S69" s="3"/>
      <c r="T69" s="3"/>
      <c r="U69" s="3"/>
      <c r="V69" s="3"/>
      <c r="W69" s="3"/>
      <c r="X69" s="3"/>
      <c r="Y69" s="3"/>
      <c r="AG69" t="s">
        <v>1942</v>
      </c>
    </row>
    <row r="70" spans="1:33" x14ac:dyDescent="0.25">
      <c r="A70" s="3"/>
      <c r="B70" s="4"/>
      <c r="C70" s="256" t="s">
        <v>1943</v>
      </c>
      <c r="D70" s="6"/>
      <c r="E70" s="3"/>
      <c r="F70" s="3"/>
      <c r="G70" s="3"/>
      <c r="H70" s="3"/>
      <c r="I70" s="3"/>
      <c r="J70" s="3"/>
      <c r="K70" s="3"/>
      <c r="L70" s="3"/>
      <c r="M70" s="3"/>
      <c r="N70" s="3"/>
      <c r="O70" s="3"/>
      <c r="P70" s="3"/>
      <c r="Q70" s="3"/>
      <c r="R70" s="3"/>
      <c r="S70" s="3"/>
      <c r="T70" s="3"/>
      <c r="U70" s="3"/>
      <c r="V70" s="3"/>
      <c r="W70" s="3"/>
      <c r="X70" s="3"/>
      <c r="Y70" s="3"/>
      <c r="AG70" t="s">
        <v>1944</v>
      </c>
    </row>
    <row r="71" spans="1:33" x14ac:dyDescent="0.25">
      <c r="A71" s="3"/>
      <c r="B71" s="4"/>
      <c r="C71" s="256"/>
      <c r="D71" s="6"/>
      <c r="E71" s="3"/>
      <c r="F71" s="3"/>
      <c r="G71" s="3"/>
      <c r="H71" s="3"/>
      <c r="I71" s="3"/>
      <c r="J71" s="3"/>
      <c r="K71" s="3"/>
      <c r="L71" s="3"/>
      <c r="M71" s="3"/>
      <c r="N71" s="3"/>
      <c r="O71" s="3"/>
      <c r="P71" s="3"/>
      <c r="Q71" s="3"/>
      <c r="R71" s="3"/>
      <c r="S71" s="3"/>
      <c r="T71" s="3"/>
      <c r="U71" s="3"/>
      <c r="V71" s="3"/>
      <c r="W71" s="3"/>
      <c r="X71" s="3"/>
      <c r="Y71" s="3"/>
    </row>
    <row r="72" spans="1:33" x14ac:dyDescent="0.25">
      <c r="C72" s="258"/>
      <c r="D72" s="10"/>
      <c r="AG72" t="s">
        <v>442</v>
      </c>
    </row>
    <row r="73" spans="1:33" x14ac:dyDescent="0.25">
      <c r="D73" s="10"/>
    </row>
    <row r="74" spans="1:33" x14ac:dyDescent="0.25">
      <c r="D74" s="10"/>
    </row>
    <row r="75" spans="1:33" x14ac:dyDescent="0.25">
      <c r="D75" s="10"/>
    </row>
    <row r="76" spans="1:33" x14ac:dyDescent="0.25">
      <c r="D76" s="10"/>
    </row>
    <row r="77" spans="1:33" x14ac:dyDescent="0.25">
      <c r="D77" s="10"/>
    </row>
    <row r="78" spans="1:33" x14ac:dyDescent="0.25">
      <c r="D78" s="10"/>
    </row>
    <row r="79" spans="1:33" x14ac:dyDescent="0.25">
      <c r="D79" s="10"/>
    </row>
    <row r="80" spans="1: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vQHdB7bR82IUjysD2IrIH+h4hY23vFRcoG/LHvCKUAgA7WR7dlva4NNb8rlT790XssdNPj0R1T942iYkNwzjpg==" saltValue="9f7L4jleSqvyeZslE535fA==" spinCount="100000" sheet="1" formatRows="0"/>
  <mergeCells count="5">
    <mergeCell ref="A1:G1"/>
    <mergeCell ref="C2:G2"/>
    <mergeCell ref="C3:G3"/>
    <mergeCell ref="C4:G4"/>
    <mergeCell ref="A67:B6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D540-B309-4EB2-831D-678D69CA1A5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92</v>
      </c>
      <c r="C4" s="204" t="s">
        <v>93</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269</v>
      </c>
      <c r="C8" s="251" t="s">
        <v>270</v>
      </c>
      <c r="D8" s="229"/>
      <c r="E8" s="230"/>
      <c r="F8" s="231"/>
      <c r="G8" s="231">
        <f>SUMIF(AG9:AG23,"&lt;&gt;NOR",G9:G23)</f>
        <v>0</v>
      </c>
      <c r="H8" s="231"/>
      <c r="I8" s="231">
        <f>SUM(I9:I23)</f>
        <v>0</v>
      </c>
      <c r="J8" s="231"/>
      <c r="K8" s="231">
        <f>SUM(K9:K23)</f>
        <v>0</v>
      </c>
      <c r="L8" s="231"/>
      <c r="M8" s="231">
        <f>SUM(M9:M23)</f>
        <v>0</v>
      </c>
      <c r="N8" s="230"/>
      <c r="O8" s="230">
        <f>SUM(O9:O23)</f>
        <v>0</v>
      </c>
      <c r="P8" s="230"/>
      <c r="Q8" s="230">
        <f>SUM(Q9:Q23)</f>
        <v>0</v>
      </c>
      <c r="R8" s="231"/>
      <c r="S8" s="231"/>
      <c r="T8" s="232"/>
      <c r="U8" s="226"/>
      <c r="V8" s="226">
        <f>SUM(V9:V23)</f>
        <v>0</v>
      </c>
      <c r="W8" s="226"/>
      <c r="X8" s="226"/>
      <c r="Y8" s="226"/>
      <c r="AG8" t="s">
        <v>384</v>
      </c>
    </row>
    <row r="9" spans="1:60" outlineLevel="1" x14ac:dyDescent="0.25">
      <c r="A9" s="241">
        <v>1</v>
      </c>
      <c r="B9" s="242" t="s">
        <v>3163</v>
      </c>
      <c r="C9" s="252" t="s">
        <v>3275</v>
      </c>
      <c r="D9" s="243" t="s">
        <v>2048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3165</v>
      </c>
      <c r="C10" s="252" t="s">
        <v>3276</v>
      </c>
      <c r="D10" s="243" t="s">
        <v>517</v>
      </c>
      <c r="E10" s="244">
        <v>75</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3167</v>
      </c>
      <c r="C11" s="252" t="s">
        <v>3277</v>
      </c>
      <c r="D11" s="243" t="s">
        <v>517</v>
      </c>
      <c r="E11" s="244">
        <v>50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41">
        <v>4</v>
      </c>
      <c r="B12" s="242" t="s">
        <v>3169</v>
      </c>
      <c r="C12" s="252" t="s">
        <v>3278</v>
      </c>
      <c r="D12" s="243" t="s">
        <v>517</v>
      </c>
      <c r="E12" s="244">
        <v>125</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3171</v>
      </c>
      <c r="C13" s="252" t="s">
        <v>3279</v>
      </c>
      <c r="D13" s="243" t="s">
        <v>2048</v>
      </c>
      <c r="E13" s="244">
        <v>7</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3173</v>
      </c>
      <c r="C14" s="252" t="s">
        <v>3280</v>
      </c>
      <c r="D14" s="243" t="s">
        <v>2048</v>
      </c>
      <c r="E14" s="244">
        <v>120</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449</v>
      </c>
      <c r="Y14" s="222" t="s">
        <v>391</v>
      </c>
      <c r="Z14" s="212"/>
      <c r="AA14" s="212"/>
      <c r="AB14" s="212"/>
      <c r="AC14" s="212"/>
      <c r="AD14" s="212"/>
      <c r="AE14" s="212"/>
      <c r="AF14" s="212"/>
      <c r="AG14" s="212" t="s">
        <v>1992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3175</v>
      </c>
      <c r="C15" s="252" t="s">
        <v>3281</v>
      </c>
      <c r="D15" s="243" t="s">
        <v>2048</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449</v>
      </c>
      <c r="Y15" s="222" t="s">
        <v>391</v>
      </c>
      <c r="Z15" s="212"/>
      <c r="AA15" s="212"/>
      <c r="AB15" s="212"/>
      <c r="AC15" s="212"/>
      <c r="AD15" s="212"/>
      <c r="AE15" s="212"/>
      <c r="AF15" s="212"/>
      <c r="AG15" s="212" t="s">
        <v>1992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3177</v>
      </c>
      <c r="C16" s="252" t="s">
        <v>3282</v>
      </c>
      <c r="D16" s="243" t="s">
        <v>2048</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449</v>
      </c>
      <c r="Y16" s="222" t="s">
        <v>391</v>
      </c>
      <c r="Z16" s="212"/>
      <c r="AA16" s="212"/>
      <c r="AB16" s="212"/>
      <c r="AC16" s="212"/>
      <c r="AD16" s="212"/>
      <c r="AE16" s="212"/>
      <c r="AF16" s="212"/>
      <c r="AG16" s="212" t="s">
        <v>1992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3179</v>
      </c>
      <c r="C17" s="252" t="s">
        <v>3283</v>
      </c>
      <c r="D17" s="243" t="s">
        <v>2048</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449</v>
      </c>
      <c r="Y17" s="222" t="s">
        <v>391</v>
      </c>
      <c r="Z17" s="212"/>
      <c r="AA17" s="212"/>
      <c r="AB17" s="212"/>
      <c r="AC17" s="212"/>
      <c r="AD17" s="212"/>
      <c r="AE17" s="212"/>
      <c r="AF17" s="212"/>
      <c r="AG17" s="212" t="s">
        <v>1992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3181</v>
      </c>
      <c r="C18" s="252" t="s">
        <v>3284</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449</v>
      </c>
      <c r="Y18" s="222" t="s">
        <v>391</v>
      </c>
      <c r="Z18" s="212"/>
      <c r="AA18" s="212"/>
      <c r="AB18" s="212"/>
      <c r="AC18" s="212"/>
      <c r="AD18" s="212"/>
      <c r="AE18" s="212"/>
      <c r="AF18" s="212"/>
      <c r="AG18" s="212" t="s">
        <v>1992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3183</v>
      </c>
      <c r="C19" s="252" t="s">
        <v>3285</v>
      </c>
      <c r="D19" s="243" t="s">
        <v>2048</v>
      </c>
      <c r="E19" s="244">
        <v>30</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449</v>
      </c>
      <c r="Y19" s="222" t="s">
        <v>391</v>
      </c>
      <c r="Z19" s="212"/>
      <c r="AA19" s="212"/>
      <c r="AB19" s="212"/>
      <c r="AC19" s="212"/>
      <c r="AD19" s="212"/>
      <c r="AE19" s="212"/>
      <c r="AF19" s="212"/>
      <c r="AG19" s="212" t="s">
        <v>1992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3185</v>
      </c>
      <c r="C20" s="252" t="s">
        <v>3286</v>
      </c>
      <c r="D20" s="243" t="s">
        <v>2048</v>
      </c>
      <c r="E20" s="244">
        <v>7</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13</v>
      </c>
      <c r="B21" s="242" t="s">
        <v>3187</v>
      </c>
      <c r="C21" s="252" t="s">
        <v>3287</v>
      </c>
      <c r="D21" s="243" t="s">
        <v>2048</v>
      </c>
      <c r="E21" s="244">
        <v>7</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449</v>
      </c>
      <c r="Y21" s="222" t="s">
        <v>391</v>
      </c>
      <c r="Z21" s="212"/>
      <c r="AA21" s="212"/>
      <c r="AB21" s="212"/>
      <c r="AC21" s="212"/>
      <c r="AD21" s="212"/>
      <c r="AE21" s="212"/>
      <c r="AF21" s="212"/>
      <c r="AG21" s="212" t="s">
        <v>1992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14</v>
      </c>
      <c r="B22" s="242" t="s">
        <v>3189</v>
      </c>
      <c r="C22" s="252" t="s">
        <v>3288</v>
      </c>
      <c r="D22" s="243" t="s">
        <v>2048</v>
      </c>
      <c r="E22" s="244">
        <v>8</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0</v>
      </c>
      <c r="V22" s="222">
        <f>ROUND(E22*U22,2)</f>
        <v>0</v>
      </c>
      <c r="W22" s="222"/>
      <c r="X22" s="222" t="s">
        <v>449</v>
      </c>
      <c r="Y22" s="222" t="s">
        <v>391</v>
      </c>
      <c r="Z22" s="212"/>
      <c r="AA22" s="212"/>
      <c r="AB22" s="212"/>
      <c r="AC22" s="212"/>
      <c r="AD22" s="212"/>
      <c r="AE22" s="212"/>
      <c r="AF22" s="212"/>
      <c r="AG22" s="212" t="s">
        <v>1992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15</v>
      </c>
      <c r="B23" s="235" t="s">
        <v>3191</v>
      </c>
      <c r="C23" s="253" t="s">
        <v>3289</v>
      </c>
      <c r="D23" s="236" t="s">
        <v>2048</v>
      </c>
      <c r="E23" s="237">
        <v>35</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435</v>
      </c>
      <c r="T23" s="240" t="s">
        <v>389</v>
      </c>
      <c r="U23" s="222">
        <v>0</v>
      </c>
      <c r="V23" s="222">
        <f>ROUND(E23*U23,2)</f>
        <v>0</v>
      </c>
      <c r="W23" s="222"/>
      <c r="X23" s="222" t="s">
        <v>449</v>
      </c>
      <c r="Y23" s="222" t="s">
        <v>391</v>
      </c>
      <c r="Z23" s="212"/>
      <c r="AA23" s="212"/>
      <c r="AB23" s="212"/>
      <c r="AC23" s="212"/>
      <c r="AD23" s="212"/>
      <c r="AE23" s="212"/>
      <c r="AF23" s="212"/>
      <c r="AG23" s="212" t="s">
        <v>1992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5">
      <c r="A24" s="3"/>
      <c r="B24" s="4"/>
      <c r="C24" s="256"/>
      <c r="D24" s="6"/>
      <c r="E24" s="3"/>
      <c r="F24" s="3"/>
      <c r="G24" s="3"/>
      <c r="H24" s="3"/>
      <c r="I24" s="3"/>
      <c r="J24" s="3"/>
      <c r="K24" s="3"/>
      <c r="L24" s="3"/>
      <c r="M24" s="3"/>
      <c r="N24" s="3"/>
      <c r="O24" s="3"/>
      <c r="P24" s="3"/>
      <c r="Q24" s="3"/>
      <c r="R24" s="3"/>
      <c r="S24" s="3"/>
      <c r="T24" s="3"/>
      <c r="U24" s="3"/>
      <c r="V24" s="3"/>
      <c r="W24" s="3"/>
      <c r="X24" s="3"/>
      <c r="Y24" s="3"/>
      <c r="AE24">
        <v>12</v>
      </c>
      <c r="AF24">
        <v>21</v>
      </c>
      <c r="AG24" t="s">
        <v>369</v>
      </c>
    </row>
    <row r="25" spans="1:60" x14ac:dyDescent="0.25">
      <c r="A25" s="215"/>
      <c r="B25" s="216" t="s">
        <v>29</v>
      </c>
      <c r="C25" s="257"/>
      <c r="D25" s="217"/>
      <c r="E25" s="218"/>
      <c r="F25" s="218"/>
      <c r="G25" s="233">
        <f>G8</f>
        <v>0</v>
      </c>
      <c r="H25" s="3"/>
      <c r="I25" s="3"/>
      <c r="J25" s="3"/>
      <c r="K25" s="3"/>
      <c r="L25" s="3"/>
      <c r="M25" s="3"/>
      <c r="N25" s="3"/>
      <c r="O25" s="3"/>
      <c r="P25" s="3"/>
      <c r="Q25" s="3"/>
      <c r="R25" s="3"/>
      <c r="S25" s="3"/>
      <c r="T25" s="3"/>
      <c r="U25" s="3"/>
      <c r="V25" s="3"/>
      <c r="W25" s="3"/>
      <c r="X25" s="3"/>
      <c r="Y25" s="3"/>
      <c r="AE25">
        <f>SUMIF(L7:L23,AE24,G7:G23)</f>
        <v>0</v>
      </c>
      <c r="AF25">
        <f>SUMIF(L7:L23,AF24,G7:G23)</f>
        <v>0</v>
      </c>
      <c r="AG25" t="s">
        <v>440</v>
      </c>
    </row>
    <row r="26" spans="1:60" x14ac:dyDescent="0.25">
      <c r="A26" s="259" t="s">
        <v>1936</v>
      </c>
      <c r="B26" s="259"/>
      <c r="C26" s="256"/>
      <c r="D26" s="6"/>
      <c r="E26" s="3"/>
      <c r="F26" s="3"/>
      <c r="G26" s="3"/>
      <c r="H26" s="3"/>
      <c r="I26" s="3"/>
      <c r="J26" s="3"/>
      <c r="K26" s="3"/>
      <c r="L26" s="3"/>
      <c r="M26" s="3"/>
      <c r="N26" s="3"/>
      <c r="O26" s="3"/>
      <c r="P26" s="3"/>
      <c r="Q26" s="3"/>
      <c r="R26" s="3"/>
      <c r="S26" s="3"/>
      <c r="T26" s="3"/>
      <c r="U26" s="3"/>
      <c r="V26" s="3"/>
      <c r="W26" s="3"/>
      <c r="X26" s="3"/>
      <c r="Y26" s="3"/>
    </row>
    <row r="27" spans="1:60" x14ac:dyDescent="0.25">
      <c r="A27" s="3"/>
      <c r="B27" s="4" t="s">
        <v>1937</v>
      </c>
      <c r="C27" s="256" t="s">
        <v>1938</v>
      </c>
      <c r="D27" s="6"/>
      <c r="E27" s="3"/>
      <c r="F27" s="3"/>
      <c r="G27" s="3"/>
      <c r="H27" s="3"/>
      <c r="I27" s="3"/>
      <c r="J27" s="3"/>
      <c r="K27" s="3"/>
      <c r="L27" s="3"/>
      <c r="M27" s="3"/>
      <c r="N27" s="3"/>
      <c r="O27" s="3"/>
      <c r="P27" s="3"/>
      <c r="Q27" s="3"/>
      <c r="R27" s="3"/>
      <c r="S27" s="3"/>
      <c r="T27" s="3"/>
      <c r="U27" s="3"/>
      <c r="V27" s="3"/>
      <c r="W27" s="3"/>
      <c r="X27" s="3"/>
      <c r="Y27" s="3"/>
      <c r="AG27" t="s">
        <v>1939</v>
      </c>
    </row>
    <row r="28" spans="1:60" x14ac:dyDescent="0.25">
      <c r="A28" s="3"/>
      <c r="B28" s="4" t="s">
        <v>1940</v>
      </c>
      <c r="C28" s="256" t="s">
        <v>1941</v>
      </c>
      <c r="D28" s="6"/>
      <c r="E28" s="3"/>
      <c r="F28" s="3"/>
      <c r="G28" s="3"/>
      <c r="H28" s="3"/>
      <c r="I28" s="3"/>
      <c r="J28" s="3"/>
      <c r="K28" s="3"/>
      <c r="L28" s="3"/>
      <c r="M28" s="3"/>
      <c r="N28" s="3"/>
      <c r="O28" s="3"/>
      <c r="P28" s="3"/>
      <c r="Q28" s="3"/>
      <c r="R28" s="3"/>
      <c r="S28" s="3"/>
      <c r="T28" s="3"/>
      <c r="U28" s="3"/>
      <c r="V28" s="3"/>
      <c r="W28" s="3"/>
      <c r="X28" s="3"/>
      <c r="Y28" s="3"/>
      <c r="AG28" t="s">
        <v>1942</v>
      </c>
    </row>
    <row r="29" spans="1:60" x14ac:dyDescent="0.25">
      <c r="A29" s="3"/>
      <c r="B29" s="4"/>
      <c r="C29" s="256" t="s">
        <v>1943</v>
      </c>
      <c r="D29" s="6"/>
      <c r="E29" s="3"/>
      <c r="F29" s="3"/>
      <c r="G29" s="3"/>
      <c r="H29" s="3"/>
      <c r="I29" s="3"/>
      <c r="J29" s="3"/>
      <c r="K29" s="3"/>
      <c r="L29" s="3"/>
      <c r="M29" s="3"/>
      <c r="N29" s="3"/>
      <c r="O29" s="3"/>
      <c r="P29" s="3"/>
      <c r="Q29" s="3"/>
      <c r="R29" s="3"/>
      <c r="S29" s="3"/>
      <c r="T29" s="3"/>
      <c r="U29" s="3"/>
      <c r="V29" s="3"/>
      <c r="W29" s="3"/>
      <c r="X29" s="3"/>
      <c r="Y29" s="3"/>
      <c r="AG29" t="s">
        <v>1944</v>
      </c>
    </row>
    <row r="30" spans="1:60" x14ac:dyDescent="0.25">
      <c r="A30" s="3"/>
      <c r="B30" s="4"/>
      <c r="C30" s="256"/>
      <c r="D30" s="6"/>
      <c r="E30" s="3"/>
      <c r="F30" s="3"/>
      <c r="G30" s="3"/>
      <c r="H30" s="3"/>
      <c r="I30" s="3"/>
      <c r="J30" s="3"/>
      <c r="K30" s="3"/>
      <c r="L30" s="3"/>
      <c r="M30" s="3"/>
      <c r="N30" s="3"/>
      <c r="O30" s="3"/>
      <c r="P30" s="3"/>
      <c r="Q30" s="3"/>
      <c r="R30" s="3"/>
      <c r="S30" s="3"/>
      <c r="T30" s="3"/>
      <c r="U30" s="3"/>
      <c r="V30" s="3"/>
      <c r="W30" s="3"/>
      <c r="X30" s="3"/>
      <c r="Y30" s="3"/>
    </row>
    <row r="31" spans="1:60" x14ac:dyDescent="0.25">
      <c r="C31" s="258"/>
      <c r="D31" s="10"/>
      <c r="AG31" t="s">
        <v>442</v>
      </c>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fCcUBs1n55GFv/PuPyiCuRzg4jPTrt2nYyl7owZs6yTkx3voPbb9pdiEyPO5lVvfTteIPvVIeRc/VXnvMXqWg==" saltValue="I7r1NTbnbQE2EekIMo0G2w==" spinCount="100000" sheet="1" formatRows="0"/>
  <mergeCells count="5">
    <mergeCell ref="A1:G1"/>
    <mergeCell ref="C2:G2"/>
    <mergeCell ref="C3:G3"/>
    <mergeCell ref="C4:G4"/>
    <mergeCell ref="A26:B2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67"/>
  <sheetViews>
    <sheetView showGridLines="0" topLeftCell="B25" zoomScaleNormal="100" zoomScaleSheetLayoutView="75" workbookViewId="0">
      <selection activeCell="A28" sqref="A28"/>
    </sheetView>
  </sheetViews>
  <sheetFormatPr defaultColWidth="9" defaultRowHeight="13.2" x14ac:dyDescent="0.25"/>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 min="52" max="52" width="94" customWidth="1"/>
  </cols>
  <sheetData>
    <row r="1" spans="1:15" ht="33.75" customHeight="1" x14ac:dyDescent="0.25">
      <c r="A1" s="46" t="s">
        <v>36</v>
      </c>
      <c r="B1" s="73" t="s">
        <v>41</v>
      </c>
      <c r="C1" s="74"/>
      <c r="D1" s="74"/>
      <c r="E1" s="74"/>
      <c r="F1" s="74"/>
      <c r="G1" s="74"/>
      <c r="H1" s="74"/>
      <c r="I1" s="74"/>
      <c r="J1" s="75"/>
    </row>
    <row r="2" spans="1:15" ht="36" customHeight="1" x14ac:dyDescent="0.25">
      <c r="A2" s="2"/>
      <c r="B2" s="104" t="s">
        <v>22</v>
      </c>
      <c r="C2" s="105"/>
      <c r="D2" s="106" t="s">
        <v>44</v>
      </c>
      <c r="E2" s="107" t="s">
        <v>45</v>
      </c>
      <c r="F2" s="108"/>
      <c r="G2" s="108"/>
      <c r="H2" s="108"/>
      <c r="I2" s="108"/>
      <c r="J2" s="109"/>
      <c r="O2" s="1"/>
    </row>
    <row r="3" spans="1:15" ht="27" hidden="1" customHeight="1" x14ac:dyDescent="0.25">
      <c r="A3" s="2"/>
      <c r="B3" s="110"/>
      <c r="C3" s="105"/>
      <c r="D3" s="111"/>
      <c r="E3" s="112"/>
      <c r="F3" s="113"/>
      <c r="G3" s="113"/>
      <c r="H3" s="113"/>
      <c r="I3" s="113"/>
      <c r="J3" s="114"/>
    </row>
    <row r="4" spans="1:15" ht="23.25" customHeight="1" x14ac:dyDescent="0.25">
      <c r="A4" s="2"/>
      <c r="B4" s="115"/>
      <c r="C4" s="116"/>
      <c r="D4" s="117"/>
      <c r="E4" s="118"/>
      <c r="F4" s="118"/>
      <c r="G4" s="118"/>
      <c r="H4" s="118"/>
      <c r="I4" s="118"/>
      <c r="J4" s="119"/>
    </row>
    <row r="5" spans="1:15" ht="24" customHeight="1" x14ac:dyDescent="0.25">
      <c r="A5" s="2"/>
      <c r="B5" s="30" t="s">
        <v>42</v>
      </c>
      <c r="D5" s="120" t="s">
        <v>46</v>
      </c>
      <c r="E5" s="87"/>
      <c r="F5" s="87"/>
      <c r="G5" s="87"/>
      <c r="H5" s="18" t="s">
        <v>40</v>
      </c>
      <c r="I5" s="124" t="s">
        <v>50</v>
      </c>
      <c r="J5" s="8"/>
    </row>
    <row r="6" spans="1:15" ht="15.75" customHeight="1" x14ac:dyDescent="0.25">
      <c r="A6" s="2"/>
      <c r="B6" s="27"/>
      <c r="C6" s="52"/>
      <c r="D6" s="121" t="s">
        <v>47</v>
      </c>
      <c r="E6" s="88"/>
      <c r="F6" s="88"/>
      <c r="G6" s="88"/>
      <c r="H6" s="18" t="s">
        <v>34</v>
      </c>
      <c r="I6" s="124" t="s">
        <v>51</v>
      </c>
      <c r="J6" s="8"/>
    </row>
    <row r="7" spans="1:15" ht="15.75" customHeight="1" x14ac:dyDescent="0.25">
      <c r="A7" s="2"/>
      <c r="B7" s="28"/>
      <c r="C7" s="53"/>
      <c r="D7" s="123" t="s">
        <v>49</v>
      </c>
      <c r="E7" s="122" t="s">
        <v>48</v>
      </c>
      <c r="F7" s="89"/>
      <c r="G7" s="89"/>
      <c r="H7" s="23"/>
      <c r="I7" s="22"/>
      <c r="J7" s="33"/>
    </row>
    <row r="8" spans="1:15" ht="24" hidden="1" customHeight="1" x14ac:dyDescent="0.25">
      <c r="A8" s="2"/>
      <c r="B8" s="30" t="s">
        <v>20</v>
      </c>
      <c r="D8" s="125" t="s">
        <v>52</v>
      </c>
      <c r="H8" s="18" t="s">
        <v>40</v>
      </c>
      <c r="I8" s="124" t="s">
        <v>54</v>
      </c>
      <c r="J8" s="8"/>
    </row>
    <row r="9" spans="1:15" ht="15.75" hidden="1" customHeight="1" x14ac:dyDescent="0.25">
      <c r="A9" s="2"/>
      <c r="B9" s="2"/>
      <c r="D9" s="125" t="s">
        <v>53</v>
      </c>
      <c r="H9" s="18" t="s">
        <v>34</v>
      </c>
      <c r="I9" s="124" t="s">
        <v>55</v>
      </c>
      <c r="J9" s="8"/>
    </row>
    <row r="10" spans="1:15" ht="15.75" hidden="1" customHeight="1" x14ac:dyDescent="0.25">
      <c r="A10" s="2"/>
      <c r="B10" s="34"/>
      <c r="C10" s="53"/>
      <c r="D10" s="123" t="s">
        <v>49</v>
      </c>
      <c r="E10" s="126" t="s">
        <v>48</v>
      </c>
      <c r="F10" s="23"/>
      <c r="G10" s="14"/>
      <c r="H10" s="14"/>
      <c r="I10" s="35"/>
      <c r="J10" s="33"/>
    </row>
    <row r="11" spans="1:15" ht="24" customHeight="1" x14ac:dyDescent="0.25">
      <c r="A11" s="2"/>
      <c r="B11" s="30" t="s">
        <v>19</v>
      </c>
      <c r="D11" s="127"/>
      <c r="E11" s="127"/>
      <c r="F11" s="127"/>
      <c r="G11" s="127"/>
      <c r="H11" s="18" t="s">
        <v>40</v>
      </c>
      <c r="I11" s="132"/>
      <c r="J11" s="8"/>
    </row>
    <row r="12" spans="1:15" ht="15.75" customHeight="1" x14ac:dyDescent="0.25">
      <c r="A12" s="2"/>
      <c r="B12" s="27"/>
      <c r="C12" s="52"/>
      <c r="D12" s="128"/>
      <c r="E12" s="128"/>
      <c r="F12" s="128"/>
      <c r="G12" s="128"/>
      <c r="H12" s="18" t="s">
        <v>34</v>
      </c>
      <c r="I12" s="132"/>
      <c r="J12" s="8"/>
    </row>
    <row r="13" spans="1:15" ht="15.75" customHeight="1" x14ac:dyDescent="0.25">
      <c r="A13" s="2"/>
      <c r="B13" s="28"/>
      <c r="C13" s="53"/>
      <c r="D13" s="131"/>
      <c r="E13" s="129"/>
      <c r="F13" s="130"/>
      <c r="G13" s="130"/>
      <c r="H13" s="19"/>
      <c r="I13" s="22"/>
      <c r="J13" s="33"/>
    </row>
    <row r="14" spans="1:15" ht="24" customHeight="1" x14ac:dyDescent="0.25">
      <c r="A14" s="2"/>
      <c r="B14" s="42" t="s">
        <v>21</v>
      </c>
      <c r="C14" s="54"/>
      <c r="D14" s="55" t="s">
        <v>43</v>
      </c>
      <c r="E14" s="56"/>
      <c r="F14" s="43"/>
      <c r="G14" s="43"/>
      <c r="H14" s="44"/>
      <c r="I14" s="43"/>
      <c r="J14" s="45"/>
    </row>
    <row r="15" spans="1:15" ht="32.25" customHeight="1" x14ac:dyDescent="0.25">
      <c r="A15" s="2"/>
      <c r="B15" s="34" t="s">
        <v>32</v>
      </c>
      <c r="C15" s="57"/>
      <c r="D15" s="51"/>
      <c r="E15" s="82"/>
      <c r="F15" s="82"/>
      <c r="G15" s="83"/>
      <c r="H15" s="83"/>
      <c r="I15" s="83" t="s">
        <v>29</v>
      </c>
      <c r="J15" s="84"/>
    </row>
    <row r="16" spans="1:15" ht="23.25" customHeight="1" x14ac:dyDescent="0.25">
      <c r="A16" s="196" t="s">
        <v>24</v>
      </c>
      <c r="B16" s="37" t="s">
        <v>24</v>
      </c>
      <c r="C16" s="58"/>
      <c r="D16" s="59"/>
      <c r="E16" s="79"/>
      <c r="F16" s="80"/>
      <c r="G16" s="79"/>
      <c r="H16" s="80"/>
      <c r="I16" s="79">
        <f>SUMIF(F184:F263,A16,I184:I263)+SUMIF(F184:F263,"PSU",I184:I263)</f>
        <v>0</v>
      </c>
      <c r="J16" s="81"/>
    </row>
    <row r="17" spans="1:10" ht="23.25" customHeight="1" x14ac:dyDescent="0.25">
      <c r="A17" s="196" t="s">
        <v>25</v>
      </c>
      <c r="B17" s="37" t="s">
        <v>25</v>
      </c>
      <c r="C17" s="58"/>
      <c r="D17" s="59"/>
      <c r="E17" s="79"/>
      <c r="F17" s="80"/>
      <c r="G17" s="79"/>
      <c r="H17" s="80"/>
      <c r="I17" s="79">
        <f>SUMIF(F184:F263,A17,I184:I263)</f>
        <v>0</v>
      </c>
      <c r="J17" s="81"/>
    </row>
    <row r="18" spans="1:10" ht="23.25" customHeight="1" x14ac:dyDescent="0.25">
      <c r="A18" s="196" t="s">
        <v>26</v>
      </c>
      <c r="B18" s="37" t="s">
        <v>26</v>
      </c>
      <c r="C18" s="58"/>
      <c r="D18" s="59"/>
      <c r="E18" s="79"/>
      <c r="F18" s="80"/>
      <c r="G18" s="79"/>
      <c r="H18" s="80"/>
      <c r="I18" s="79">
        <f>SUMIF(F184:F263,A18,I184:I263)</f>
        <v>0</v>
      </c>
      <c r="J18" s="81"/>
    </row>
    <row r="19" spans="1:10" ht="23.25" customHeight="1" x14ac:dyDescent="0.25">
      <c r="A19" s="196" t="s">
        <v>352</v>
      </c>
      <c r="B19" s="37" t="s">
        <v>27</v>
      </c>
      <c r="C19" s="58"/>
      <c r="D19" s="59"/>
      <c r="E19" s="79"/>
      <c r="F19" s="80"/>
      <c r="G19" s="79"/>
      <c r="H19" s="80"/>
      <c r="I19" s="79">
        <f>SUMIF(F184:F263,A19,I184:I263)</f>
        <v>0</v>
      </c>
      <c r="J19" s="81"/>
    </row>
    <row r="20" spans="1:10" ht="23.25" customHeight="1" x14ac:dyDescent="0.25">
      <c r="A20" s="196" t="s">
        <v>353</v>
      </c>
      <c r="B20" s="37" t="s">
        <v>28</v>
      </c>
      <c r="C20" s="58"/>
      <c r="D20" s="59"/>
      <c r="E20" s="79"/>
      <c r="F20" s="80"/>
      <c r="G20" s="79"/>
      <c r="H20" s="80"/>
      <c r="I20" s="79">
        <f>SUMIF(F184:F263,A20,I184:I263)</f>
        <v>0</v>
      </c>
      <c r="J20" s="81"/>
    </row>
    <row r="21" spans="1:10" ht="23.25" customHeight="1" x14ac:dyDescent="0.25">
      <c r="A21" s="2"/>
      <c r="B21" s="47" t="s">
        <v>29</v>
      </c>
      <c r="C21" s="60"/>
      <c r="D21" s="61"/>
      <c r="E21" s="85"/>
      <c r="F21" s="86"/>
      <c r="G21" s="85"/>
      <c r="H21" s="86"/>
      <c r="I21" s="85">
        <f>SUM(I16:J20)</f>
        <v>0</v>
      </c>
      <c r="J21" s="95"/>
    </row>
    <row r="22" spans="1:10" ht="33" customHeight="1" x14ac:dyDescent="0.25">
      <c r="A22" s="2"/>
      <c r="B22" s="41" t="s">
        <v>33</v>
      </c>
      <c r="C22" s="58"/>
      <c r="D22" s="59"/>
      <c r="E22" s="62"/>
      <c r="F22" s="38"/>
      <c r="G22" s="32"/>
      <c r="H22" s="32"/>
      <c r="I22" s="32"/>
      <c r="J22" s="39"/>
    </row>
    <row r="23" spans="1:10" ht="23.25" customHeight="1" x14ac:dyDescent="0.25">
      <c r="A23" s="2">
        <f>ZakladDPHSni*SazbaDPH1/100</f>
        <v>0</v>
      </c>
      <c r="B23" s="37" t="s">
        <v>12</v>
      </c>
      <c r="C23" s="58"/>
      <c r="D23" s="59"/>
      <c r="E23" s="63">
        <v>12</v>
      </c>
      <c r="F23" s="38" t="s">
        <v>0</v>
      </c>
      <c r="G23" s="93">
        <f>ZakladDPHSniVypocet</f>
        <v>0</v>
      </c>
      <c r="H23" s="94"/>
      <c r="I23" s="94"/>
      <c r="J23" s="39" t="str">
        <f t="shared" ref="J23:J28" si="0">Mena</f>
        <v>CZK</v>
      </c>
    </row>
    <row r="24" spans="1:10" ht="23.25" customHeight="1" x14ac:dyDescent="0.25">
      <c r="A24" s="2">
        <f>(A23-INT(A23))*100</f>
        <v>0</v>
      </c>
      <c r="B24" s="37" t="s">
        <v>13</v>
      </c>
      <c r="C24" s="58"/>
      <c r="D24" s="59"/>
      <c r="E24" s="63">
        <f>SazbaDPH1</f>
        <v>12</v>
      </c>
      <c r="F24" s="38" t="s">
        <v>0</v>
      </c>
      <c r="G24" s="91">
        <f>A23</f>
        <v>0</v>
      </c>
      <c r="H24" s="92"/>
      <c r="I24" s="92"/>
      <c r="J24" s="39" t="str">
        <f t="shared" si="0"/>
        <v>CZK</v>
      </c>
    </row>
    <row r="25" spans="1:10" ht="23.25" customHeight="1" x14ac:dyDescent="0.25">
      <c r="A25" s="2">
        <f>ZakladDPHZakl*SazbaDPH2/100</f>
        <v>0</v>
      </c>
      <c r="B25" s="37" t="s">
        <v>14</v>
      </c>
      <c r="C25" s="58"/>
      <c r="D25" s="59"/>
      <c r="E25" s="63">
        <v>21</v>
      </c>
      <c r="F25" s="38" t="s">
        <v>0</v>
      </c>
      <c r="G25" s="93">
        <f>ZakladDPHZaklVypocet</f>
        <v>0</v>
      </c>
      <c r="H25" s="94"/>
      <c r="I25" s="94"/>
      <c r="J25" s="39" t="str">
        <f t="shared" si="0"/>
        <v>CZK</v>
      </c>
    </row>
    <row r="26" spans="1:10" ht="23.25" customHeight="1" x14ac:dyDescent="0.25">
      <c r="A26" s="2">
        <f>(A25-INT(A25))*100</f>
        <v>0</v>
      </c>
      <c r="B26" s="31" t="s">
        <v>15</v>
      </c>
      <c r="C26" s="64"/>
      <c r="D26" s="51"/>
      <c r="E26" s="65">
        <f>SazbaDPH2</f>
        <v>21</v>
      </c>
      <c r="F26" s="29" t="s">
        <v>0</v>
      </c>
      <c r="G26" s="76">
        <f>A25</f>
        <v>0</v>
      </c>
      <c r="H26" s="77"/>
      <c r="I26" s="77"/>
      <c r="J26" s="36" t="str">
        <f t="shared" si="0"/>
        <v>CZK</v>
      </c>
    </row>
    <row r="27" spans="1:10" ht="23.25" customHeight="1" thickBot="1" x14ac:dyDescent="0.3">
      <c r="A27" s="2">
        <f>ZakladDPHSni+DPHSni+ZakladDPHZakl+DPHZakl</f>
        <v>0</v>
      </c>
      <c r="B27" s="30" t="s">
        <v>4</v>
      </c>
      <c r="C27" s="66"/>
      <c r="D27" s="67"/>
      <c r="E27" s="66"/>
      <c r="F27" s="16"/>
      <c r="G27" s="78">
        <f>CenaCelkem-(ZakladDPHSni+DPHSni+ZakladDPHZakl+DPHZakl)</f>
        <v>0</v>
      </c>
      <c r="H27" s="78"/>
      <c r="I27" s="78"/>
      <c r="J27" s="40" t="str">
        <f t="shared" si="0"/>
        <v>CZK</v>
      </c>
    </row>
    <row r="28" spans="1:10" ht="27.75" hidden="1" customHeight="1" thickBot="1" x14ac:dyDescent="0.3">
      <c r="A28" s="2"/>
      <c r="B28" s="163" t="s">
        <v>23</v>
      </c>
      <c r="C28" s="164"/>
      <c r="D28" s="164"/>
      <c r="E28" s="165"/>
      <c r="F28" s="166"/>
      <c r="G28" s="167">
        <f>ZakladDPHSniVypocet+ZakladDPHZaklVypocet</f>
        <v>0</v>
      </c>
      <c r="H28" s="167"/>
      <c r="I28" s="167"/>
      <c r="J28" s="168" t="str">
        <f t="shared" si="0"/>
        <v>CZK</v>
      </c>
    </row>
    <row r="29" spans="1:10" ht="27.75" customHeight="1" thickBot="1" x14ac:dyDescent="0.3">
      <c r="A29" s="2">
        <f>(A27-INT(A27))*100</f>
        <v>0</v>
      </c>
      <c r="B29" s="163" t="s">
        <v>35</v>
      </c>
      <c r="C29" s="169"/>
      <c r="D29" s="169"/>
      <c r="E29" s="169"/>
      <c r="F29" s="170"/>
      <c r="G29" s="171">
        <f>A27</f>
        <v>0</v>
      </c>
      <c r="H29" s="171"/>
      <c r="I29" s="171"/>
      <c r="J29" s="172" t="s">
        <v>117</v>
      </c>
    </row>
    <row r="30" spans="1:10" ht="12.75" customHeight="1" x14ac:dyDescent="0.25">
      <c r="A30" s="2"/>
      <c r="B30" s="2"/>
      <c r="J30" s="9"/>
    </row>
    <row r="31" spans="1:10" ht="30" customHeight="1" x14ac:dyDescent="0.25">
      <c r="A31" s="2"/>
      <c r="B31" s="2"/>
      <c r="J31" s="9"/>
    </row>
    <row r="32" spans="1:10" ht="18.75" customHeight="1" x14ac:dyDescent="0.25">
      <c r="A32" s="2"/>
      <c r="B32" s="17"/>
      <c r="C32" s="68" t="s">
        <v>11</v>
      </c>
      <c r="D32" s="69"/>
      <c r="E32" s="69"/>
      <c r="F32" s="15" t="s">
        <v>10</v>
      </c>
      <c r="G32" s="25"/>
      <c r="H32" s="26" t="s">
        <v>56</v>
      </c>
      <c r="I32" s="25"/>
      <c r="J32" s="9"/>
    </row>
    <row r="33" spans="1:10" ht="47.25" customHeight="1" x14ac:dyDescent="0.25">
      <c r="A33" s="2"/>
      <c r="B33" s="2"/>
      <c r="J33" s="9"/>
    </row>
    <row r="34" spans="1:10" s="21" customFormat="1" ht="18.75" customHeight="1" x14ac:dyDescent="0.25">
      <c r="A34" s="20"/>
      <c r="B34" s="20"/>
      <c r="C34" s="70"/>
      <c r="D34" s="96"/>
      <c r="E34" s="97"/>
      <c r="G34" s="98"/>
      <c r="H34" s="99"/>
      <c r="I34" s="99"/>
      <c r="J34" s="24"/>
    </row>
    <row r="35" spans="1:10" ht="12.75" customHeight="1" x14ac:dyDescent="0.25">
      <c r="A35" s="2"/>
      <c r="B35" s="2"/>
      <c r="D35" s="90" t="s">
        <v>2</v>
      </c>
      <c r="E35" s="90"/>
      <c r="H35" s="10" t="s">
        <v>3</v>
      </c>
      <c r="J35" s="9"/>
    </row>
    <row r="36" spans="1:10" ht="13.5" customHeight="1" thickBot="1" x14ac:dyDescent="0.3">
      <c r="A36" s="11"/>
      <c r="B36" s="11"/>
      <c r="C36" s="71"/>
      <c r="D36" s="71"/>
      <c r="E36" s="71"/>
      <c r="F36" s="12"/>
      <c r="G36" s="12"/>
      <c r="H36" s="12"/>
      <c r="I36" s="12"/>
      <c r="J36" s="13"/>
    </row>
    <row r="37" spans="1:10" ht="27" customHeight="1" x14ac:dyDescent="0.25">
      <c r="B37" s="135" t="s">
        <v>16</v>
      </c>
      <c r="C37" s="136"/>
      <c r="D37" s="136"/>
      <c r="E37" s="136"/>
      <c r="F37" s="137"/>
      <c r="G37" s="137"/>
      <c r="H37" s="137"/>
      <c r="I37" s="137"/>
      <c r="J37" s="138"/>
    </row>
    <row r="38" spans="1:10" ht="25.5" customHeight="1" x14ac:dyDescent="0.25">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5">
      <c r="A39" s="134">
        <v>1</v>
      </c>
      <c r="B39" s="144" t="s">
        <v>57</v>
      </c>
      <c r="C39" s="145"/>
      <c r="D39" s="145"/>
      <c r="E39" s="145"/>
      <c r="F39" s="146">
        <f>'OV 00 00-01 Naklady'!AE40+'SO 01 01-01 Pol'!AE1519+'SO 01 01-02 Pol'!AE33+'SO 01 01-03 Pol'!AE15+'SO 01 01-04 Pol'!AE219+'SO 01 01-05 Pol'!AE207+'SO 01 01-06 Pol'!AE87+'SO 01 01-07 Pol'!AE259+'SO 01 01-08 Pol'!AE15+'SO 01 01-09 Pol'!AE21+'SO 01 01-10 Pol'!AE21+'SO 01 01-11 Pol'!AE22+'SO 01 01-12 Pol'!AE15+'SO 01 01-13 Pol'!AE22+'SO 01 01-14 Pol'!AE66+'SO 01 01-15 Pol'!AE25+'SO 01 01-16 Pol'!AE62+'SO 01 01-17 Pol'!AE44+'SO 01 01-18 Pol'!AE24+'SO 01 01-19 Pol'!AE33+'SO 02 02-01 Pol'!AE110+'SO 02 02-02 Pol'!AE119+'SO 03+04+06 03-1 Pol'!AE78+'SO 05 2 Pol'!AE135</f>
        <v>0</v>
      </c>
      <c r="G39" s="147">
        <f>'OV 00 00-01 Naklady'!AF40+'SO 01 01-01 Pol'!AF1519+'SO 01 01-02 Pol'!AF33+'SO 01 01-03 Pol'!AF15+'SO 01 01-04 Pol'!AF219+'SO 01 01-05 Pol'!AF207+'SO 01 01-06 Pol'!AF87+'SO 01 01-07 Pol'!AF259+'SO 01 01-08 Pol'!AF15+'SO 01 01-09 Pol'!AF21+'SO 01 01-10 Pol'!AF21+'SO 01 01-11 Pol'!AF22+'SO 01 01-12 Pol'!AF15+'SO 01 01-13 Pol'!AF22+'SO 01 01-14 Pol'!AF66+'SO 01 01-15 Pol'!AF25+'SO 01 01-16 Pol'!AF62+'SO 01 01-17 Pol'!AF44+'SO 01 01-18 Pol'!AF24+'SO 01 01-19 Pol'!AF33+'SO 02 02-01 Pol'!AF110+'SO 02 02-02 Pol'!AF119+'SO 03+04+06 03-1 Pol'!AF78+'SO 05 2 Pol'!AF135</f>
        <v>0</v>
      </c>
      <c r="H39" s="148">
        <f>(F39*SazbaDPH1/100)+(G39*SazbaDPH2/100)</f>
        <v>0</v>
      </c>
      <c r="I39" s="148">
        <f>F39+G39+H39</f>
        <v>0</v>
      </c>
      <c r="J39" s="149" t="str">
        <f>IF(_xlfn.SINGLE(CenaCelkemVypocet)=0,"",I39/_xlfn.SINGLE(CenaCelkemVypocet)*100)</f>
        <v/>
      </c>
    </row>
    <row r="40" spans="1:10" ht="25.5" customHeight="1" x14ac:dyDescent="0.25">
      <c r="A40" s="134">
        <v>2</v>
      </c>
      <c r="B40" s="150"/>
      <c r="C40" s="151" t="s">
        <v>58</v>
      </c>
      <c r="D40" s="151"/>
      <c r="E40" s="151"/>
      <c r="F40" s="152">
        <f>'OV 00 00-01 Naklady'!AE40</f>
        <v>0</v>
      </c>
      <c r="G40" s="153">
        <f>'OV 00 00-01 Naklady'!AF40</f>
        <v>0</v>
      </c>
      <c r="H40" s="153">
        <f>(F40*SazbaDPH1/100)+(G40*SazbaDPH2/100)</f>
        <v>0</v>
      </c>
      <c r="I40" s="153">
        <f>F40+G40+H40</f>
        <v>0</v>
      </c>
      <c r="J40" s="154" t="str">
        <f>IF(_xlfn.SINGLE(CenaCelkemVypocet)=0,"",I40/_xlfn.SINGLE(CenaCelkemVypocet)*100)</f>
        <v/>
      </c>
    </row>
    <row r="41" spans="1:10" ht="25.5" customHeight="1" x14ac:dyDescent="0.25">
      <c r="A41" s="134">
        <v>3</v>
      </c>
      <c r="B41" s="155" t="s">
        <v>59</v>
      </c>
      <c r="C41" s="145" t="s">
        <v>60</v>
      </c>
      <c r="D41" s="145"/>
      <c r="E41" s="145"/>
      <c r="F41" s="156">
        <f>'OV 00 00-01 Naklady'!AE40</f>
        <v>0</v>
      </c>
      <c r="G41" s="148">
        <f>'OV 00 00-01 Naklady'!AF40</f>
        <v>0</v>
      </c>
      <c r="H41" s="148">
        <f>(F41*SazbaDPH1/100)+(G41*SazbaDPH2/100)</f>
        <v>0</v>
      </c>
      <c r="I41" s="148">
        <f>F41+G41+H41</f>
        <v>0</v>
      </c>
      <c r="J41" s="149" t="str">
        <f>IF(_xlfn.SINGLE(CenaCelkemVypocet)=0,"",I41/_xlfn.SINGLE(CenaCelkemVypocet)*100)</f>
        <v/>
      </c>
    </row>
    <row r="42" spans="1:10" ht="25.5" customHeight="1" x14ac:dyDescent="0.25">
      <c r="A42" s="134">
        <v>2</v>
      </c>
      <c r="B42" s="150"/>
      <c r="C42" s="151" t="s">
        <v>61</v>
      </c>
      <c r="D42" s="151"/>
      <c r="E42" s="151"/>
      <c r="F42" s="152"/>
      <c r="G42" s="153"/>
      <c r="H42" s="153">
        <f>(F42*SazbaDPH1/100)+(G42*SazbaDPH2/100)</f>
        <v>0</v>
      </c>
      <c r="I42" s="153"/>
      <c r="J42" s="154"/>
    </row>
    <row r="43" spans="1:10" ht="25.5" customHeight="1" x14ac:dyDescent="0.25">
      <c r="A43" s="134">
        <v>2</v>
      </c>
      <c r="B43" s="150" t="s">
        <v>62</v>
      </c>
      <c r="C43" s="151" t="s">
        <v>63</v>
      </c>
      <c r="D43" s="151"/>
      <c r="E43" s="151"/>
      <c r="F43" s="152">
        <f>'SO 01 01-01 Pol'!AE1519+'SO 01 01-02 Pol'!AE33+'SO 01 01-03 Pol'!AE15+'SO 01 01-04 Pol'!AE219+'SO 01 01-05 Pol'!AE207+'SO 01 01-06 Pol'!AE87+'SO 01 01-07 Pol'!AE259+'SO 01 01-08 Pol'!AE15+'SO 01 01-09 Pol'!AE21+'SO 01 01-10 Pol'!AE21+'SO 01 01-11 Pol'!AE22+'SO 01 01-12 Pol'!AE15+'SO 01 01-13 Pol'!AE22+'SO 01 01-14 Pol'!AE66+'SO 01 01-15 Pol'!AE25+'SO 01 01-16 Pol'!AE62+'SO 01 01-17 Pol'!AE44+'SO 01 01-18 Pol'!AE24+'SO 01 01-19 Pol'!AE33</f>
        <v>0</v>
      </c>
      <c r="G43" s="153">
        <f>'SO 01 01-01 Pol'!AF1519+'SO 01 01-02 Pol'!AF33+'SO 01 01-03 Pol'!AF15+'SO 01 01-04 Pol'!AF219+'SO 01 01-05 Pol'!AF207+'SO 01 01-06 Pol'!AF87+'SO 01 01-07 Pol'!AF259+'SO 01 01-08 Pol'!AF15+'SO 01 01-09 Pol'!AF21+'SO 01 01-10 Pol'!AF21+'SO 01 01-11 Pol'!AF22+'SO 01 01-12 Pol'!AF15+'SO 01 01-13 Pol'!AF22+'SO 01 01-14 Pol'!AF66+'SO 01 01-15 Pol'!AF25+'SO 01 01-16 Pol'!AF62+'SO 01 01-17 Pol'!AF44+'SO 01 01-18 Pol'!AF24+'SO 01 01-19 Pol'!AF33</f>
        <v>0</v>
      </c>
      <c r="H43" s="153">
        <f>(F43*SazbaDPH1/100)+(G43*SazbaDPH2/100)</f>
        <v>0</v>
      </c>
      <c r="I43" s="153">
        <f>F43+G43+H43</f>
        <v>0</v>
      </c>
      <c r="J43" s="154" t="str">
        <f>IF(_xlfn.SINGLE(CenaCelkemVypocet)=0,"",I43/_xlfn.SINGLE(CenaCelkemVypocet)*100)</f>
        <v/>
      </c>
    </row>
    <row r="44" spans="1:10" ht="25.5" customHeight="1" x14ac:dyDescent="0.25">
      <c r="A44" s="134">
        <v>3</v>
      </c>
      <c r="B44" s="155" t="s">
        <v>64</v>
      </c>
      <c r="C44" s="145" t="s">
        <v>65</v>
      </c>
      <c r="D44" s="145"/>
      <c r="E44" s="145"/>
      <c r="F44" s="156">
        <f>'SO 01 01-01 Pol'!AE1519</f>
        <v>0</v>
      </c>
      <c r="G44" s="148">
        <f>'SO 01 01-01 Pol'!AF1519</f>
        <v>0</v>
      </c>
      <c r="H44" s="148">
        <f>(F44*SazbaDPH1/100)+(G44*SazbaDPH2/100)</f>
        <v>0</v>
      </c>
      <c r="I44" s="148">
        <f>F44+G44+H44</f>
        <v>0</v>
      </c>
      <c r="J44" s="149" t="str">
        <f>IF(_xlfn.SINGLE(CenaCelkemVypocet)=0,"",I44/_xlfn.SINGLE(CenaCelkemVypocet)*100)</f>
        <v/>
      </c>
    </row>
    <row r="45" spans="1:10" ht="25.5" customHeight="1" x14ac:dyDescent="0.25">
      <c r="A45" s="134">
        <v>3</v>
      </c>
      <c r="B45" s="155" t="s">
        <v>66</v>
      </c>
      <c r="C45" s="145" t="s">
        <v>67</v>
      </c>
      <c r="D45" s="145"/>
      <c r="E45" s="145"/>
      <c r="F45" s="156">
        <f>'SO 01 01-02 Pol'!AE33</f>
        <v>0</v>
      </c>
      <c r="G45" s="148">
        <f>'SO 01 01-02 Pol'!AF33</f>
        <v>0</v>
      </c>
      <c r="H45" s="148">
        <f>(F45*SazbaDPH1/100)+(G45*SazbaDPH2/100)</f>
        <v>0</v>
      </c>
      <c r="I45" s="148">
        <f>F45+G45+H45</f>
        <v>0</v>
      </c>
      <c r="J45" s="149" t="str">
        <f>IF(_xlfn.SINGLE(CenaCelkemVypocet)=0,"",I45/_xlfn.SINGLE(CenaCelkemVypocet)*100)</f>
        <v/>
      </c>
    </row>
    <row r="46" spans="1:10" ht="25.5" customHeight="1" x14ac:dyDescent="0.25">
      <c r="A46" s="134">
        <v>3</v>
      </c>
      <c r="B46" s="155" t="s">
        <v>68</v>
      </c>
      <c r="C46" s="145" t="s">
        <v>69</v>
      </c>
      <c r="D46" s="145"/>
      <c r="E46" s="145"/>
      <c r="F46" s="156">
        <f>'SO 01 01-03 Pol'!AE15</f>
        <v>0</v>
      </c>
      <c r="G46" s="148">
        <f>'SO 01 01-03 Pol'!AF15</f>
        <v>0</v>
      </c>
      <c r="H46" s="148">
        <f>(F46*SazbaDPH1/100)+(G46*SazbaDPH2/100)</f>
        <v>0</v>
      </c>
      <c r="I46" s="148">
        <f>F46+G46+H46</f>
        <v>0</v>
      </c>
      <c r="J46" s="149" t="str">
        <f>IF(_xlfn.SINGLE(CenaCelkemVypocet)=0,"",I46/_xlfn.SINGLE(CenaCelkemVypocet)*100)</f>
        <v/>
      </c>
    </row>
    <row r="47" spans="1:10" ht="25.5" customHeight="1" x14ac:dyDescent="0.25">
      <c r="A47" s="134">
        <v>3</v>
      </c>
      <c r="B47" s="155" t="s">
        <v>70</v>
      </c>
      <c r="C47" s="145" t="s">
        <v>71</v>
      </c>
      <c r="D47" s="145"/>
      <c r="E47" s="145"/>
      <c r="F47" s="156">
        <f>'SO 01 01-04 Pol'!AE219</f>
        <v>0</v>
      </c>
      <c r="G47" s="148">
        <f>'SO 01 01-04 Pol'!AF219</f>
        <v>0</v>
      </c>
      <c r="H47" s="148">
        <f>(F47*SazbaDPH1/100)+(G47*SazbaDPH2/100)</f>
        <v>0</v>
      </c>
      <c r="I47" s="148">
        <f>F47+G47+H47</f>
        <v>0</v>
      </c>
      <c r="J47" s="149" t="str">
        <f>IF(_xlfn.SINGLE(CenaCelkemVypocet)=0,"",I47/_xlfn.SINGLE(CenaCelkemVypocet)*100)</f>
        <v/>
      </c>
    </row>
    <row r="48" spans="1:10" ht="25.5" customHeight="1" x14ac:dyDescent="0.25">
      <c r="A48" s="134">
        <v>3</v>
      </c>
      <c r="B48" s="155" t="s">
        <v>72</v>
      </c>
      <c r="C48" s="145" t="s">
        <v>73</v>
      </c>
      <c r="D48" s="145"/>
      <c r="E48" s="145"/>
      <c r="F48" s="156">
        <f>'SO 01 01-05 Pol'!AE207</f>
        <v>0</v>
      </c>
      <c r="G48" s="148">
        <f>'SO 01 01-05 Pol'!AF207</f>
        <v>0</v>
      </c>
      <c r="H48" s="148">
        <f>(F48*SazbaDPH1/100)+(G48*SazbaDPH2/100)</f>
        <v>0</v>
      </c>
      <c r="I48" s="148">
        <f>F48+G48+H48</f>
        <v>0</v>
      </c>
      <c r="J48" s="149" t="str">
        <f>IF(_xlfn.SINGLE(CenaCelkemVypocet)=0,"",I48/_xlfn.SINGLE(CenaCelkemVypocet)*100)</f>
        <v/>
      </c>
    </row>
    <row r="49" spans="1:10" ht="25.5" customHeight="1" x14ac:dyDescent="0.25">
      <c r="A49" s="134">
        <v>3</v>
      </c>
      <c r="B49" s="155" t="s">
        <v>74</v>
      </c>
      <c r="C49" s="145" t="s">
        <v>75</v>
      </c>
      <c r="D49" s="145"/>
      <c r="E49" s="145"/>
      <c r="F49" s="156">
        <f>'SO 01 01-06 Pol'!AE87</f>
        <v>0</v>
      </c>
      <c r="G49" s="148">
        <f>'SO 01 01-06 Pol'!AF87</f>
        <v>0</v>
      </c>
      <c r="H49" s="148">
        <f>(F49*SazbaDPH1/100)+(G49*SazbaDPH2/100)</f>
        <v>0</v>
      </c>
      <c r="I49" s="148">
        <f>F49+G49+H49</f>
        <v>0</v>
      </c>
      <c r="J49" s="149" t="str">
        <f>IF(_xlfn.SINGLE(CenaCelkemVypocet)=0,"",I49/_xlfn.SINGLE(CenaCelkemVypocet)*100)</f>
        <v/>
      </c>
    </row>
    <row r="50" spans="1:10" ht="25.5" customHeight="1" x14ac:dyDescent="0.25">
      <c r="A50" s="134">
        <v>3</v>
      </c>
      <c r="B50" s="155" t="s">
        <v>76</v>
      </c>
      <c r="C50" s="145" t="s">
        <v>77</v>
      </c>
      <c r="D50" s="145"/>
      <c r="E50" s="145"/>
      <c r="F50" s="156">
        <f>'SO 01 01-07 Pol'!AE259</f>
        <v>0</v>
      </c>
      <c r="G50" s="148">
        <f>'SO 01 01-07 Pol'!AF259</f>
        <v>0</v>
      </c>
      <c r="H50" s="148">
        <f>(F50*SazbaDPH1/100)+(G50*SazbaDPH2/100)</f>
        <v>0</v>
      </c>
      <c r="I50" s="148">
        <f>F50+G50+H50</f>
        <v>0</v>
      </c>
      <c r="J50" s="149" t="str">
        <f>IF(_xlfn.SINGLE(CenaCelkemVypocet)=0,"",I50/_xlfn.SINGLE(CenaCelkemVypocet)*100)</f>
        <v/>
      </c>
    </row>
    <row r="51" spans="1:10" ht="25.5" customHeight="1" x14ac:dyDescent="0.25">
      <c r="A51" s="134">
        <v>3</v>
      </c>
      <c r="B51" s="155" t="s">
        <v>78</v>
      </c>
      <c r="C51" s="145" t="s">
        <v>79</v>
      </c>
      <c r="D51" s="145"/>
      <c r="E51" s="145"/>
      <c r="F51" s="156">
        <f>'SO 01 01-08 Pol'!AE15</f>
        <v>0</v>
      </c>
      <c r="G51" s="148">
        <f>'SO 01 01-08 Pol'!AF15</f>
        <v>0</v>
      </c>
      <c r="H51" s="148">
        <f>(F51*SazbaDPH1/100)+(G51*SazbaDPH2/100)</f>
        <v>0</v>
      </c>
      <c r="I51" s="148">
        <f>F51+G51+H51</f>
        <v>0</v>
      </c>
      <c r="J51" s="149" t="str">
        <f>IF(_xlfn.SINGLE(CenaCelkemVypocet)=0,"",I51/_xlfn.SINGLE(CenaCelkemVypocet)*100)</f>
        <v/>
      </c>
    </row>
    <row r="52" spans="1:10" ht="25.5" customHeight="1" x14ac:dyDescent="0.25">
      <c r="A52" s="134">
        <v>3</v>
      </c>
      <c r="B52" s="155" t="s">
        <v>80</v>
      </c>
      <c r="C52" s="145" t="s">
        <v>81</v>
      </c>
      <c r="D52" s="145"/>
      <c r="E52" s="145"/>
      <c r="F52" s="156">
        <f>'SO 01 01-09 Pol'!AE21</f>
        <v>0</v>
      </c>
      <c r="G52" s="148">
        <f>'SO 01 01-09 Pol'!AF21</f>
        <v>0</v>
      </c>
      <c r="H52" s="148">
        <f>(F52*SazbaDPH1/100)+(G52*SazbaDPH2/100)</f>
        <v>0</v>
      </c>
      <c r="I52" s="148">
        <f>F52+G52+H52</f>
        <v>0</v>
      </c>
      <c r="J52" s="149" t="str">
        <f>IF(_xlfn.SINGLE(CenaCelkemVypocet)=0,"",I52/_xlfn.SINGLE(CenaCelkemVypocet)*100)</f>
        <v/>
      </c>
    </row>
    <row r="53" spans="1:10" ht="25.5" customHeight="1" x14ac:dyDescent="0.25">
      <c r="A53" s="134">
        <v>3</v>
      </c>
      <c r="B53" s="155" t="s">
        <v>82</v>
      </c>
      <c r="C53" s="145" t="s">
        <v>83</v>
      </c>
      <c r="D53" s="145"/>
      <c r="E53" s="145"/>
      <c r="F53" s="156">
        <f>'SO 01 01-10 Pol'!AE21</f>
        <v>0</v>
      </c>
      <c r="G53" s="148">
        <f>'SO 01 01-10 Pol'!AF21</f>
        <v>0</v>
      </c>
      <c r="H53" s="148">
        <f>(F53*SazbaDPH1/100)+(G53*SazbaDPH2/100)</f>
        <v>0</v>
      </c>
      <c r="I53" s="148">
        <f>F53+G53+H53</f>
        <v>0</v>
      </c>
      <c r="J53" s="149" t="str">
        <f>IF(_xlfn.SINGLE(CenaCelkemVypocet)=0,"",I53/_xlfn.SINGLE(CenaCelkemVypocet)*100)</f>
        <v/>
      </c>
    </row>
    <row r="54" spans="1:10" ht="25.5" customHeight="1" x14ac:dyDescent="0.25">
      <c r="A54" s="134">
        <v>3</v>
      </c>
      <c r="B54" s="155" t="s">
        <v>84</v>
      </c>
      <c r="C54" s="145" t="s">
        <v>85</v>
      </c>
      <c r="D54" s="145"/>
      <c r="E54" s="145"/>
      <c r="F54" s="156">
        <f>'SO 01 01-11 Pol'!AE22</f>
        <v>0</v>
      </c>
      <c r="G54" s="148">
        <f>'SO 01 01-11 Pol'!AF22</f>
        <v>0</v>
      </c>
      <c r="H54" s="148">
        <f>(F54*SazbaDPH1/100)+(G54*SazbaDPH2/100)</f>
        <v>0</v>
      </c>
      <c r="I54" s="148">
        <f>F54+G54+H54</f>
        <v>0</v>
      </c>
      <c r="J54" s="149" t="str">
        <f>IF(_xlfn.SINGLE(CenaCelkemVypocet)=0,"",I54/_xlfn.SINGLE(CenaCelkemVypocet)*100)</f>
        <v/>
      </c>
    </row>
    <row r="55" spans="1:10" ht="25.5" customHeight="1" x14ac:dyDescent="0.25">
      <c r="A55" s="134">
        <v>3</v>
      </c>
      <c r="B55" s="155" t="s">
        <v>86</v>
      </c>
      <c r="C55" s="145" t="s">
        <v>87</v>
      </c>
      <c r="D55" s="145"/>
      <c r="E55" s="145"/>
      <c r="F55" s="156">
        <f>'SO 01 01-12 Pol'!AE15</f>
        <v>0</v>
      </c>
      <c r="G55" s="148">
        <f>'SO 01 01-12 Pol'!AF15</f>
        <v>0</v>
      </c>
      <c r="H55" s="148">
        <f>(F55*SazbaDPH1/100)+(G55*SazbaDPH2/100)</f>
        <v>0</v>
      </c>
      <c r="I55" s="148">
        <f>F55+G55+H55</f>
        <v>0</v>
      </c>
      <c r="J55" s="149" t="str">
        <f>IF(_xlfn.SINGLE(CenaCelkemVypocet)=0,"",I55/_xlfn.SINGLE(CenaCelkemVypocet)*100)</f>
        <v/>
      </c>
    </row>
    <row r="56" spans="1:10" ht="25.5" customHeight="1" x14ac:dyDescent="0.25">
      <c r="A56" s="134">
        <v>3</v>
      </c>
      <c r="B56" s="155" t="s">
        <v>88</v>
      </c>
      <c r="C56" s="145" t="s">
        <v>89</v>
      </c>
      <c r="D56" s="145"/>
      <c r="E56" s="145"/>
      <c r="F56" s="156">
        <f>'SO 01 01-13 Pol'!AE22</f>
        <v>0</v>
      </c>
      <c r="G56" s="148">
        <f>'SO 01 01-13 Pol'!AF22</f>
        <v>0</v>
      </c>
      <c r="H56" s="148">
        <f>(F56*SazbaDPH1/100)+(G56*SazbaDPH2/100)</f>
        <v>0</v>
      </c>
      <c r="I56" s="148">
        <f>F56+G56+H56</f>
        <v>0</v>
      </c>
      <c r="J56" s="149" t="str">
        <f>IF(_xlfn.SINGLE(CenaCelkemVypocet)=0,"",I56/_xlfn.SINGLE(CenaCelkemVypocet)*100)</f>
        <v/>
      </c>
    </row>
    <row r="57" spans="1:10" ht="25.5" customHeight="1" x14ac:dyDescent="0.25">
      <c r="A57" s="134">
        <v>3</v>
      </c>
      <c r="B57" s="155" t="s">
        <v>90</v>
      </c>
      <c r="C57" s="145" t="s">
        <v>91</v>
      </c>
      <c r="D57" s="145"/>
      <c r="E57" s="145"/>
      <c r="F57" s="156">
        <f>'SO 01 01-14 Pol'!AE66</f>
        <v>0</v>
      </c>
      <c r="G57" s="148">
        <f>'SO 01 01-14 Pol'!AF66</f>
        <v>0</v>
      </c>
      <c r="H57" s="148">
        <f>(F57*SazbaDPH1/100)+(G57*SazbaDPH2/100)</f>
        <v>0</v>
      </c>
      <c r="I57" s="148">
        <f>F57+G57+H57</f>
        <v>0</v>
      </c>
      <c r="J57" s="149" t="str">
        <f>IF(_xlfn.SINGLE(CenaCelkemVypocet)=0,"",I57/_xlfn.SINGLE(CenaCelkemVypocet)*100)</f>
        <v/>
      </c>
    </row>
    <row r="58" spans="1:10" ht="25.5" customHeight="1" x14ac:dyDescent="0.25">
      <c r="A58" s="134">
        <v>3</v>
      </c>
      <c r="B58" s="155" t="s">
        <v>92</v>
      </c>
      <c r="C58" s="145" t="s">
        <v>93</v>
      </c>
      <c r="D58" s="145"/>
      <c r="E58" s="145"/>
      <c r="F58" s="156">
        <f>'SO 01 01-15 Pol'!AE25</f>
        <v>0</v>
      </c>
      <c r="G58" s="148">
        <f>'SO 01 01-15 Pol'!AF25</f>
        <v>0</v>
      </c>
      <c r="H58" s="148">
        <f>(F58*SazbaDPH1/100)+(G58*SazbaDPH2/100)</f>
        <v>0</v>
      </c>
      <c r="I58" s="148">
        <f>F58+G58+H58</f>
        <v>0</v>
      </c>
      <c r="J58" s="149" t="str">
        <f>IF(_xlfn.SINGLE(CenaCelkemVypocet)=0,"",I58/_xlfn.SINGLE(CenaCelkemVypocet)*100)</f>
        <v/>
      </c>
    </row>
    <row r="59" spans="1:10" ht="25.5" customHeight="1" x14ac:dyDescent="0.25">
      <c r="A59" s="134">
        <v>3</v>
      </c>
      <c r="B59" s="155" t="s">
        <v>94</v>
      </c>
      <c r="C59" s="145" t="s">
        <v>95</v>
      </c>
      <c r="D59" s="145"/>
      <c r="E59" s="145"/>
      <c r="F59" s="156">
        <f>'SO 01 01-16 Pol'!AE62</f>
        <v>0</v>
      </c>
      <c r="G59" s="148">
        <f>'SO 01 01-16 Pol'!AF62</f>
        <v>0</v>
      </c>
      <c r="H59" s="148">
        <f>(F59*SazbaDPH1/100)+(G59*SazbaDPH2/100)</f>
        <v>0</v>
      </c>
      <c r="I59" s="148">
        <f>F59+G59+H59</f>
        <v>0</v>
      </c>
      <c r="J59" s="149" t="str">
        <f>IF(_xlfn.SINGLE(CenaCelkemVypocet)=0,"",I59/_xlfn.SINGLE(CenaCelkemVypocet)*100)</f>
        <v/>
      </c>
    </row>
    <row r="60" spans="1:10" ht="25.5" customHeight="1" x14ac:dyDescent="0.25">
      <c r="A60" s="134">
        <v>3</v>
      </c>
      <c r="B60" s="155" t="s">
        <v>96</v>
      </c>
      <c r="C60" s="145" t="s">
        <v>97</v>
      </c>
      <c r="D60" s="145"/>
      <c r="E60" s="145"/>
      <c r="F60" s="156">
        <f>'SO 01 01-17 Pol'!AE44</f>
        <v>0</v>
      </c>
      <c r="G60" s="148">
        <f>'SO 01 01-17 Pol'!AF44</f>
        <v>0</v>
      </c>
      <c r="H60" s="148">
        <f>(F60*SazbaDPH1/100)+(G60*SazbaDPH2/100)</f>
        <v>0</v>
      </c>
      <c r="I60" s="148">
        <f>F60+G60+H60</f>
        <v>0</v>
      </c>
      <c r="J60" s="149" t="str">
        <f>IF(_xlfn.SINGLE(CenaCelkemVypocet)=0,"",I60/_xlfn.SINGLE(CenaCelkemVypocet)*100)</f>
        <v/>
      </c>
    </row>
    <row r="61" spans="1:10" ht="25.5" customHeight="1" x14ac:dyDescent="0.25">
      <c r="A61" s="134">
        <v>3</v>
      </c>
      <c r="B61" s="155" t="s">
        <v>98</v>
      </c>
      <c r="C61" s="145" t="s">
        <v>99</v>
      </c>
      <c r="D61" s="145"/>
      <c r="E61" s="145"/>
      <c r="F61" s="156">
        <f>'SO 01 01-18 Pol'!AE24</f>
        <v>0</v>
      </c>
      <c r="G61" s="148">
        <f>'SO 01 01-18 Pol'!AF24</f>
        <v>0</v>
      </c>
      <c r="H61" s="148">
        <f>(F61*SazbaDPH1/100)+(G61*SazbaDPH2/100)</f>
        <v>0</v>
      </c>
      <c r="I61" s="148">
        <f>F61+G61+H61</f>
        <v>0</v>
      </c>
      <c r="J61" s="149" t="str">
        <f>IF(_xlfn.SINGLE(CenaCelkemVypocet)=0,"",I61/_xlfn.SINGLE(CenaCelkemVypocet)*100)</f>
        <v/>
      </c>
    </row>
    <row r="62" spans="1:10" ht="25.5" customHeight="1" x14ac:dyDescent="0.25">
      <c r="A62" s="134">
        <v>3</v>
      </c>
      <c r="B62" s="155" t="s">
        <v>100</v>
      </c>
      <c r="C62" s="145" t="s">
        <v>101</v>
      </c>
      <c r="D62" s="145"/>
      <c r="E62" s="145"/>
      <c r="F62" s="156">
        <f>'SO 01 01-19 Pol'!AE33</f>
        <v>0</v>
      </c>
      <c r="G62" s="148">
        <f>'SO 01 01-19 Pol'!AF33</f>
        <v>0</v>
      </c>
      <c r="H62" s="148">
        <f>(F62*SazbaDPH1/100)+(G62*SazbaDPH2/100)</f>
        <v>0</v>
      </c>
      <c r="I62" s="148">
        <f>F62+G62+H62</f>
        <v>0</v>
      </c>
      <c r="J62" s="149" t="str">
        <f>IF(_xlfn.SINGLE(CenaCelkemVypocet)=0,"",I62/_xlfn.SINGLE(CenaCelkemVypocet)*100)</f>
        <v/>
      </c>
    </row>
    <row r="63" spans="1:10" ht="25.5" customHeight="1" x14ac:dyDescent="0.25">
      <c r="A63" s="134">
        <v>2</v>
      </c>
      <c r="B63" s="150" t="s">
        <v>102</v>
      </c>
      <c r="C63" s="151" t="s">
        <v>103</v>
      </c>
      <c r="D63" s="151"/>
      <c r="E63" s="151"/>
      <c r="F63" s="152">
        <f>'SO 02 02-01 Pol'!AE110+'SO 02 02-02 Pol'!AE119</f>
        <v>0</v>
      </c>
      <c r="G63" s="153">
        <f>'SO 02 02-01 Pol'!AF110+'SO 02 02-02 Pol'!AF119</f>
        <v>0</v>
      </c>
      <c r="H63" s="153">
        <f>(F63*SazbaDPH1/100)+(G63*SazbaDPH2/100)</f>
        <v>0</v>
      </c>
      <c r="I63" s="153">
        <f>F63+G63+H63</f>
        <v>0</v>
      </c>
      <c r="J63" s="154" t="str">
        <f>IF(_xlfn.SINGLE(CenaCelkemVypocet)=0,"",I63/_xlfn.SINGLE(CenaCelkemVypocet)*100)</f>
        <v/>
      </c>
    </row>
    <row r="64" spans="1:10" ht="25.5" customHeight="1" x14ac:dyDescent="0.25">
      <c r="A64" s="134">
        <v>3</v>
      </c>
      <c r="B64" s="155" t="s">
        <v>104</v>
      </c>
      <c r="C64" s="145" t="s">
        <v>105</v>
      </c>
      <c r="D64" s="145"/>
      <c r="E64" s="145"/>
      <c r="F64" s="156">
        <f>'SO 02 02-01 Pol'!AE110</f>
        <v>0</v>
      </c>
      <c r="G64" s="148">
        <f>'SO 02 02-01 Pol'!AF110</f>
        <v>0</v>
      </c>
      <c r="H64" s="148">
        <f>(F64*SazbaDPH1/100)+(G64*SazbaDPH2/100)</f>
        <v>0</v>
      </c>
      <c r="I64" s="148">
        <f>F64+G64+H64</f>
        <v>0</v>
      </c>
      <c r="J64" s="149" t="str">
        <f>IF(_xlfn.SINGLE(CenaCelkemVypocet)=0,"",I64/_xlfn.SINGLE(CenaCelkemVypocet)*100)</f>
        <v/>
      </c>
    </row>
    <row r="65" spans="1:52" ht="25.5" customHeight="1" x14ac:dyDescent="0.25">
      <c r="A65" s="134">
        <v>3</v>
      </c>
      <c r="B65" s="155" t="s">
        <v>106</v>
      </c>
      <c r="C65" s="145" t="s">
        <v>107</v>
      </c>
      <c r="D65" s="145"/>
      <c r="E65" s="145"/>
      <c r="F65" s="156">
        <f>'SO 02 02-02 Pol'!AE119</f>
        <v>0</v>
      </c>
      <c r="G65" s="148">
        <f>'SO 02 02-02 Pol'!AF119</f>
        <v>0</v>
      </c>
      <c r="H65" s="148">
        <f>(F65*SazbaDPH1/100)+(G65*SazbaDPH2/100)</f>
        <v>0</v>
      </c>
      <c r="I65" s="148">
        <f>F65+G65+H65</f>
        <v>0</v>
      </c>
      <c r="J65" s="149" t="str">
        <f>IF(_xlfn.SINGLE(CenaCelkemVypocet)=0,"",I65/_xlfn.SINGLE(CenaCelkemVypocet)*100)</f>
        <v/>
      </c>
    </row>
    <row r="66" spans="1:52" ht="25.5" customHeight="1" x14ac:dyDescent="0.25">
      <c r="A66" s="134">
        <v>2</v>
      </c>
      <c r="B66" s="150"/>
      <c r="C66" s="151" t="s">
        <v>108</v>
      </c>
      <c r="D66" s="151"/>
      <c r="E66" s="151"/>
      <c r="F66" s="152"/>
      <c r="G66" s="153"/>
      <c r="H66" s="153">
        <f>(F66*SazbaDPH1/100)+(G66*SazbaDPH2/100)</f>
        <v>0</v>
      </c>
      <c r="I66" s="153"/>
      <c r="J66" s="154"/>
    </row>
    <row r="67" spans="1:52" ht="25.5" customHeight="1" x14ac:dyDescent="0.25">
      <c r="A67" s="134">
        <v>2</v>
      </c>
      <c r="B67" s="150" t="s">
        <v>109</v>
      </c>
      <c r="C67" s="151" t="s">
        <v>110</v>
      </c>
      <c r="D67" s="151"/>
      <c r="E67" s="151"/>
      <c r="F67" s="152">
        <f>'SO 03+04+06 03-1 Pol'!AE78</f>
        <v>0</v>
      </c>
      <c r="G67" s="153">
        <f>'SO 03+04+06 03-1 Pol'!AF78</f>
        <v>0</v>
      </c>
      <c r="H67" s="153">
        <f>(F67*SazbaDPH1/100)+(G67*SazbaDPH2/100)</f>
        <v>0</v>
      </c>
      <c r="I67" s="153">
        <f>F67+G67+H67</f>
        <v>0</v>
      </c>
      <c r="J67" s="154" t="str">
        <f>IF(_xlfn.SINGLE(CenaCelkemVypocet)=0,"",I67/_xlfn.SINGLE(CenaCelkemVypocet)*100)</f>
        <v/>
      </c>
    </row>
    <row r="68" spans="1:52" ht="25.5" customHeight="1" x14ac:dyDescent="0.25">
      <c r="A68" s="134">
        <v>3</v>
      </c>
      <c r="B68" s="155" t="s">
        <v>111</v>
      </c>
      <c r="C68" s="145" t="s">
        <v>110</v>
      </c>
      <c r="D68" s="145"/>
      <c r="E68" s="145"/>
      <c r="F68" s="156">
        <f>'SO 03+04+06 03-1 Pol'!AE78</f>
        <v>0</v>
      </c>
      <c r="G68" s="148">
        <f>'SO 03+04+06 03-1 Pol'!AF78</f>
        <v>0</v>
      </c>
      <c r="H68" s="148">
        <f>(F68*SazbaDPH1/100)+(G68*SazbaDPH2/100)</f>
        <v>0</v>
      </c>
      <c r="I68" s="148">
        <f>F68+G68+H68</f>
        <v>0</v>
      </c>
      <c r="J68" s="149" t="str">
        <f>IF(_xlfn.SINGLE(CenaCelkemVypocet)=0,"",I68/_xlfn.SINGLE(CenaCelkemVypocet)*100)</f>
        <v/>
      </c>
    </row>
    <row r="69" spans="1:52" ht="25.5" customHeight="1" x14ac:dyDescent="0.25">
      <c r="A69" s="134">
        <v>2</v>
      </c>
      <c r="B69" s="150" t="s">
        <v>112</v>
      </c>
      <c r="C69" s="151" t="s">
        <v>113</v>
      </c>
      <c r="D69" s="151"/>
      <c r="E69" s="151"/>
      <c r="F69" s="152">
        <f>'SO 05 2 Pol'!AE135</f>
        <v>0</v>
      </c>
      <c r="G69" s="153">
        <f>'SO 05 2 Pol'!AF135</f>
        <v>0</v>
      </c>
      <c r="H69" s="153">
        <f>(F69*SazbaDPH1/100)+(G69*SazbaDPH2/100)</f>
        <v>0</v>
      </c>
      <c r="I69" s="153">
        <f>F69+G69+H69</f>
        <v>0</v>
      </c>
      <c r="J69" s="154" t="str">
        <f>IF(_xlfn.SINGLE(CenaCelkemVypocet)=0,"",I69/_xlfn.SINGLE(CenaCelkemVypocet)*100)</f>
        <v/>
      </c>
    </row>
    <row r="70" spans="1:52" ht="25.5" customHeight="1" x14ac:dyDescent="0.25">
      <c r="A70" s="134">
        <v>3</v>
      </c>
      <c r="B70" s="155" t="s">
        <v>114</v>
      </c>
      <c r="C70" s="145" t="s">
        <v>115</v>
      </c>
      <c r="D70" s="145"/>
      <c r="E70" s="145"/>
      <c r="F70" s="156">
        <f>'SO 05 2 Pol'!AE135</f>
        <v>0</v>
      </c>
      <c r="G70" s="148">
        <f>'SO 05 2 Pol'!AF135</f>
        <v>0</v>
      </c>
      <c r="H70" s="148">
        <f>(F70*SazbaDPH1/100)+(G70*SazbaDPH2/100)</f>
        <v>0</v>
      </c>
      <c r="I70" s="148">
        <f>F70+G70+H70</f>
        <v>0</v>
      </c>
      <c r="J70" s="149" t="str">
        <f>IF(_xlfn.SINGLE(CenaCelkemVypocet)=0,"",I70/_xlfn.SINGLE(CenaCelkemVypocet)*100)</f>
        <v/>
      </c>
    </row>
    <row r="71" spans="1:52" ht="25.5" customHeight="1" x14ac:dyDescent="0.25">
      <c r="A71" s="134"/>
      <c r="B71" s="157" t="s">
        <v>116</v>
      </c>
      <c r="C71" s="158"/>
      <c r="D71" s="158"/>
      <c r="E71" s="159"/>
      <c r="F71" s="160">
        <f>SUMIF(A39:A70,"=1",F39:F70)</f>
        <v>0</v>
      </c>
      <c r="G71" s="161">
        <f>SUMIF(A39:A70,"=1",G39:G70)</f>
        <v>0</v>
      </c>
      <c r="H71" s="161">
        <f>SUMIF(A39:A70,"=1",H39:H70)</f>
        <v>0</v>
      </c>
      <c r="I71" s="161">
        <f>SUMIF(A39:A70,"=1",I39:I70)</f>
        <v>0</v>
      </c>
      <c r="J71" s="162">
        <f>SUMIF(A39:A70,"=1",J39:J70)</f>
        <v>0</v>
      </c>
    </row>
    <row r="73" spans="1:52" x14ac:dyDescent="0.25">
      <c r="A73" t="s">
        <v>118</v>
      </c>
      <c r="B73" t="s">
        <v>119</v>
      </c>
    </row>
    <row r="74" spans="1:52" x14ac:dyDescent="0.25">
      <c r="B74" s="174" t="s">
        <v>120</v>
      </c>
      <c r="C74" s="174"/>
      <c r="D74" s="174"/>
      <c r="E74" s="174"/>
      <c r="F74" s="174"/>
      <c r="G74" s="174"/>
      <c r="H74" s="174"/>
      <c r="I74" s="174"/>
      <c r="J74" s="174"/>
      <c r="AZ74" s="173" t="str">
        <f>B74</f>
        <v>1. PODMÍNKY PRO ZPRACOVÁNÍ NABÍDKOVÉ CENY</v>
      </c>
    </row>
    <row r="76" spans="1:52" x14ac:dyDescent="0.25">
      <c r="B76" s="174" t="s">
        <v>121</v>
      </c>
      <c r="C76" s="174"/>
      <c r="D76" s="174"/>
      <c r="E76" s="174"/>
      <c r="F76" s="174"/>
      <c r="G76" s="174"/>
      <c r="H76" s="174"/>
      <c r="I76" s="174"/>
      <c r="J76" s="174"/>
      <c r="AZ76" s="173" t="str">
        <f>B76</f>
        <v xml:space="preserve">        Preambule</v>
      </c>
    </row>
    <row r="78" spans="1:52" ht="52.8" x14ac:dyDescent="0.25">
      <c r="B78" s="174" t="s">
        <v>122</v>
      </c>
      <c r="C78" s="174"/>
      <c r="D78" s="174"/>
      <c r="E78" s="174"/>
      <c r="F78" s="174"/>
      <c r="G78" s="174"/>
      <c r="H78" s="174"/>
      <c r="I78" s="174"/>
      <c r="J78" s="174"/>
      <c r="AZ78" s="173" t="str">
        <f>B78</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9" spans="1:52" ht="52.8" x14ac:dyDescent="0.25">
      <c r="B79" s="174" t="s">
        <v>123</v>
      </c>
      <c r="C79" s="174"/>
      <c r="D79" s="174"/>
      <c r="E79" s="174"/>
      <c r="F79" s="174"/>
      <c r="G79" s="174"/>
      <c r="H79" s="174"/>
      <c r="I79" s="174"/>
      <c r="J79" s="174"/>
      <c r="AZ79" s="173" t="str">
        <f>B79</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81" spans="2:52" x14ac:dyDescent="0.25">
      <c r="B81" s="174" t="s">
        <v>124</v>
      </c>
      <c r="C81" s="174"/>
      <c r="D81" s="174"/>
      <c r="E81" s="174"/>
      <c r="F81" s="174"/>
      <c r="G81" s="174"/>
      <c r="H81" s="174"/>
      <c r="I81" s="174"/>
      <c r="J81" s="174"/>
      <c r="AZ81" s="173" t="str">
        <f>B81</f>
        <v xml:space="preserve">        Vymezení některých pojmů</v>
      </c>
    </row>
    <row r="84" spans="2:52" x14ac:dyDescent="0.25">
      <c r="B84" s="174" t="s">
        <v>125</v>
      </c>
      <c r="C84" s="174"/>
      <c r="D84" s="174"/>
      <c r="E84" s="174"/>
      <c r="F84" s="174"/>
      <c r="G84" s="174"/>
      <c r="H84" s="174"/>
      <c r="I84" s="174"/>
      <c r="J84" s="174"/>
      <c r="AZ84" s="173" t="str">
        <f>B84</f>
        <v>Pro účely zpracování nabídkové ceny se jsou použity některé pojmy, pod kterými se rozumí:</v>
      </c>
    </row>
    <row r="85" spans="2:52" ht="39.6" x14ac:dyDescent="0.25">
      <c r="B85" s="174" t="s">
        <v>126</v>
      </c>
      <c r="C85" s="174"/>
      <c r="D85" s="174"/>
      <c r="E85" s="174"/>
      <c r="F85" s="174"/>
      <c r="G85" s="174"/>
      <c r="H85" s="174"/>
      <c r="I85" s="174"/>
      <c r="J85" s="174"/>
      <c r="AZ85" s="173" t="str">
        <f>B85</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6" spans="2:52" ht="39.6" x14ac:dyDescent="0.25">
      <c r="B86" s="174" t="s">
        <v>127</v>
      </c>
      <c r="C86" s="174"/>
      <c r="D86" s="174"/>
      <c r="E86" s="174"/>
      <c r="F86" s="174"/>
      <c r="G86" s="174"/>
      <c r="H86" s="174"/>
      <c r="I86" s="174"/>
      <c r="J86" s="174"/>
      <c r="AZ86" s="173" t="str">
        <f>B86</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7" spans="2:52" ht="52.8" x14ac:dyDescent="0.25">
      <c r="B87" s="174" t="s">
        <v>128</v>
      </c>
      <c r="C87" s="174"/>
      <c r="D87" s="174"/>
      <c r="E87" s="174"/>
      <c r="F87" s="174"/>
      <c r="G87" s="174"/>
      <c r="H87" s="174"/>
      <c r="I87" s="174"/>
      <c r="J87" s="174"/>
      <c r="AZ87" s="173" t="str">
        <f>B87</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8" spans="2:52" ht="79.2" x14ac:dyDescent="0.25">
      <c r="B88" s="174" t="s">
        <v>129</v>
      </c>
      <c r="C88" s="174"/>
      <c r="D88" s="174"/>
      <c r="E88" s="174"/>
      <c r="F88" s="174"/>
      <c r="G88" s="174"/>
      <c r="H88" s="174"/>
      <c r="I88" s="174"/>
      <c r="J88" s="174"/>
      <c r="AZ88" s="173" t="str">
        <f>B88</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9" spans="2:52" ht="52.8" x14ac:dyDescent="0.25">
      <c r="B89" s="174" t="s">
        <v>130</v>
      </c>
      <c r="C89" s="174"/>
      <c r="D89" s="174"/>
      <c r="E89" s="174"/>
      <c r="F89" s="174"/>
      <c r="G89" s="174"/>
      <c r="H89" s="174"/>
      <c r="I89" s="174"/>
      <c r="J89" s="174"/>
      <c r="AZ89" s="173" t="str">
        <f>B89</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91" spans="2:52" x14ac:dyDescent="0.25">
      <c r="B91" s="174" t="s">
        <v>131</v>
      </c>
      <c r="C91" s="174"/>
      <c r="D91" s="174"/>
      <c r="E91" s="174"/>
      <c r="F91" s="174"/>
      <c r="G91" s="174"/>
      <c r="H91" s="174"/>
      <c r="I91" s="174"/>
      <c r="J91" s="174"/>
      <c r="AZ91" s="173" t="str">
        <f>B91</f>
        <v xml:space="preserve">        Cenová soustava</v>
      </c>
    </row>
    <row r="93" spans="2:52" x14ac:dyDescent="0.25">
      <c r="B93" s="174" t="s">
        <v>132</v>
      </c>
      <c r="C93" s="174"/>
      <c r="D93" s="174"/>
      <c r="E93" s="174"/>
      <c r="F93" s="174"/>
      <c r="G93" s="174"/>
      <c r="H93" s="174"/>
      <c r="I93" s="174"/>
      <c r="J93" s="174"/>
      <c r="AZ93" s="173" t="str">
        <f>B93</f>
        <v xml:space="preserve">        Použitá cenová soustava</v>
      </c>
    </row>
    <row r="94" spans="2:52" ht="39.6" x14ac:dyDescent="0.25">
      <c r="B94" s="174" t="s">
        <v>133</v>
      </c>
      <c r="C94" s="174"/>
      <c r="D94" s="174"/>
      <c r="E94" s="174"/>
      <c r="F94" s="174"/>
      <c r="G94" s="174"/>
      <c r="H94" s="174"/>
      <c r="I94" s="174"/>
      <c r="J94" s="174"/>
      <c r="AZ94" s="173" t="str">
        <f>B94</f>
        <v>Soupisy stavebních prací, dodávek a služeb jsou zpracovány s použitím cenové soustavy zpracované společností RTS, a.s.. Položky z cenové soustavy mají uveden odkaz na cenovou soustavu včetně označení příslušného ceníku.</v>
      </c>
    </row>
    <row r="96" spans="2:52" x14ac:dyDescent="0.25">
      <c r="B96" s="174" t="s">
        <v>134</v>
      </c>
      <c r="C96" s="174"/>
      <c r="D96" s="174"/>
      <c r="E96" s="174"/>
      <c r="F96" s="174"/>
      <c r="G96" s="174"/>
      <c r="H96" s="174"/>
      <c r="I96" s="174"/>
      <c r="J96" s="174"/>
      <c r="AZ96" s="173" t="str">
        <f>B96</f>
        <v xml:space="preserve">        Technické podmínky</v>
      </c>
    </row>
    <row r="97" spans="2:52" ht="39.6" x14ac:dyDescent="0.25">
      <c r="B97" s="174" t="s">
        <v>135</v>
      </c>
      <c r="C97" s="174"/>
      <c r="D97" s="174"/>
      <c r="E97" s="174"/>
      <c r="F97" s="174"/>
      <c r="G97" s="174"/>
      <c r="H97" s="174"/>
      <c r="I97" s="174"/>
      <c r="J97" s="174"/>
      <c r="AZ97" s="173" t="str">
        <f>B97</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9" spans="2:52" x14ac:dyDescent="0.25">
      <c r="B99" s="174" t="s">
        <v>136</v>
      </c>
      <c r="C99" s="174"/>
      <c r="D99" s="174"/>
      <c r="E99" s="174"/>
      <c r="F99" s="174"/>
      <c r="G99" s="174"/>
      <c r="H99" s="174"/>
      <c r="I99" s="174"/>
      <c r="J99" s="174"/>
      <c r="AZ99" s="173" t="str">
        <f>B99</f>
        <v>Individuální položky</v>
      </c>
    </row>
    <row r="100" spans="2:52" ht="39.6" x14ac:dyDescent="0.25">
      <c r="B100" s="174" t="s">
        <v>137</v>
      </c>
      <c r="C100" s="174"/>
      <c r="D100" s="174"/>
      <c r="E100" s="174"/>
      <c r="F100" s="174"/>
      <c r="G100" s="174"/>
      <c r="H100" s="174"/>
      <c r="I100" s="174"/>
      <c r="J100" s="174"/>
      <c r="AZ100" s="173" t="str">
        <f>B100</f>
        <v>Položky soupisu prací, které cenová soustava neobsahuje, jsou označeny popisem „vlastní“. Pro tyto položky jsou cenové a technické podmínky definovány jejich popisem, případně odkazem na konkrétní část příslušné dokumentace.</v>
      </c>
    </row>
    <row r="102" spans="2:52" x14ac:dyDescent="0.25">
      <c r="B102" s="174" t="s">
        <v>138</v>
      </c>
      <c r="C102" s="174"/>
      <c r="D102" s="174"/>
      <c r="E102" s="174"/>
      <c r="F102" s="174"/>
      <c r="G102" s="174"/>
      <c r="H102" s="174"/>
      <c r="I102" s="174"/>
      <c r="J102" s="174"/>
      <c r="AZ102" s="173" t="str">
        <f>B102</f>
        <v xml:space="preserve">        Závaznost a změna soupisu</v>
      </c>
    </row>
    <row r="104" spans="2:52" x14ac:dyDescent="0.25">
      <c r="B104" s="174" t="s">
        <v>139</v>
      </c>
      <c r="C104" s="174"/>
      <c r="D104" s="174"/>
      <c r="E104" s="174"/>
      <c r="F104" s="174"/>
      <c r="G104" s="174"/>
      <c r="H104" s="174"/>
      <c r="I104" s="174"/>
      <c r="J104" s="174"/>
      <c r="AZ104" s="173" t="str">
        <f>B104</f>
        <v xml:space="preserve">        Závaznost soupisu</v>
      </c>
    </row>
    <row r="105" spans="2:52" ht="39.6" x14ac:dyDescent="0.25">
      <c r="B105" s="174" t="s">
        <v>140</v>
      </c>
      <c r="C105" s="174"/>
      <c r="D105" s="174"/>
      <c r="E105" s="174"/>
      <c r="F105" s="174"/>
      <c r="G105" s="174"/>
      <c r="H105" s="174"/>
      <c r="I105" s="174"/>
      <c r="J105" s="174"/>
      <c r="AZ105" s="173" t="str">
        <f>B105</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7" spans="2:52" x14ac:dyDescent="0.25">
      <c r="B107" s="174" t="s">
        <v>141</v>
      </c>
      <c r="C107" s="174"/>
      <c r="D107" s="174"/>
      <c r="E107" s="174"/>
      <c r="F107" s="174"/>
      <c r="G107" s="174"/>
      <c r="H107" s="174"/>
      <c r="I107" s="174"/>
      <c r="J107" s="174"/>
      <c r="AZ107" s="173" t="str">
        <f>B107</f>
        <v xml:space="preserve">        Zvláštní podmínky pro stanovení nabídkové ceny</v>
      </c>
    </row>
    <row r="109" spans="2:52" x14ac:dyDescent="0.25">
      <c r="B109" s="174" t="s">
        <v>142</v>
      </c>
      <c r="C109" s="174"/>
      <c r="D109" s="174"/>
      <c r="E109" s="174"/>
      <c r="F109" s="174"/>
      <c r="G109" s="174"/>
      <c r="H109" s="174"/>
      <c r="I109" s="174"/>
      <c r="J109" s="174"/>
      <c r="AZ109" s="173" t="str">
        <f>B109</f>
        <v xml:space="preserve">        Přeprava vybouraných hmot, suti a vytěžené zeminy</v>
      </c>
    </row>
    <row r="110" spans="2:52" ht="79.2" x14ac:dyDescent="0.25">
      <c r="B110" s="174" t="s">
        <v>143</v>
      </c>
      <c r="C110" s="174"/>
      <c r="D110" s="174"/>
      <c r="E110" s="174"/>
      <c r="F110" s="174"/>
      <c r="G110" s="174"/>
      <c r="H110" s="174"/>
      <c r="I110" s="174"/>
      <c r="J110" s="174"/>
      <c r="AZ110" s="173" t="str">
        <f>B110</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12" spans="2:52" x14ac:dyDescent="0.25">
      <c r="B112" s="174" t="s">
        <v>144</v>
      </c>
      <c r="C112" s="174"/>
      <c r="D112" s="174"/>
      <c r="E112" s="174"/>
      <c r="F112" s="174"/>
      <c r="G112" s="174"/>
      <c r="H112" s="174"/>
      <c r="I112" s="174"/>
      <c r="J112" s="174"/>
      <c r="AZ112" s="173" t="str">
        <f>B112</f>
        <v xml:space="preserve">        Vnitrostaveništní přesun stavebního materiálu</v>
      </c>
    </row>
    <row r="113" spans="2:52" ht="52.8" x14ac:dyDescent="0.25">
      <c r="B113" s="174" t="s">
        <v>145</v>
      </c>
      <c r="C113" s="174"/>
      <c r="D113" s="174"/>
      <c r="E113" s="174"/>
      <c r="F113" s="174"/>
      <c r="G113" s="174"/>
      <c r="H113" s="174"/>
      <c r="I113" s="174"/>
      <c r="J113" s="174"/>
      <c r="AZ113" s="173" t="str">
        <f>B113</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4" spans="2:52" ht="52.8" x14ac:dyDescent="0.25">
      <c r="B114" s="174" t="s">
        <v>146</v>
      </c>
      <c r="C114" s="174"/>
      <c r="D114" s="174"/>
      <c r="E114" s="174"/>
      <c r="F114" s="174"/>
      <c r="G114" s="174"/>
      <c r="H114" s="174"/>
      <c r="I114" s="174"/>
      <c r="J114" s="174"/>
      <c r="AZ114" s="173" t="str">
        <f>B114</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6" spans="2:52" x14ac:dyDescent="0.25">
      <c r="B116" s="174" t="s">
        <v>147</v>
      </c>
      <c r="C116" s="174"/>
      <c r="D116" s="174"/>
      <c r="E116" s="174"/>
      <c r="F116" s="174"/>
      <c r="G116" s="174"/>
      <c r="H116" s="174"/>
      <c r="I116" s="174"/>
      <c r="J116" s="174"/>
      <c r="AZ116" s="173" t="str">
        <f>B116</f>
        <v xml:space="preserve">        Příplatky za ztížené podmínky prací</v>
      </c>
    </row>
    <row r="117" spans="2:52" ht="26.4" x14ac:dyDescent="0.25">
      <c r="B117" s="174" t="s">
        <v>148</v>
      </c>
      <c r="C117" s="174"/>
      <c r="D117" s="174"/>
      <c r="E117" s="174"/>
      <c r="F117" s="174"/>
      <c r="G117" s="174"/>
      <c r="H117" s="174"/>
      <c r="I117" s="174"/>
      <c r="J117" s="174"/>
      <c r="AZ117" s="173" t="str">
        <f>B117</f>
        <v>Pokud soupis položku příplatku za ztížené podmínky obsahuje, je dodavatel povinen ji ocenit bez ohledu na to, že tento příplatek dodavatel standardně neuplatňuje.</v>
      </c>
    </row>
    <row r="119" spans="2:52" x14ac:dyDescent="0.25">
      <c r="B119" s="174" t="s">
        <v>149</v>
      </c>
      <c r="C119" s="174"/>
      <c r="D119" s="174"/>
      <c r="E119" s="174"/>
      <c r="F119" s="174"/>
      <c r="G119" s="174"/>
      <c r="H119" s="174"/>
      <c r="I119" s="174"/>
      <c r="J119" s="174"/>
      <c r="AZ119" s="173" t="str">
        <f>B119</f>
        <v xml:space="preserve">        Vedlejší a ostatní náklady</v>
      </c>
    </row>
    <row r="120" spans="2:52" ht="26.4" x14ac:dyDescent="0.25">
      <c r="B120" s="174" t="s">
        <v>150</v>
      </c>
      <c r="C120" s="174"/>
      <c r="D120" s="174"/>
      <c r="E120" s="174"/>
      <c r="F120" s="174"/>
      <c r="G120" s="174"/>
      <c r="H120" s="174"/>
      <c r="I120" s="174"/>
      <c r="J120" s="174"/>
      <c r="AZ120" s="173" t="str">
        <f>B120</f>
        <v>Tyto náklady jsou popsány v samostatném soupisu stavebních prací, dodávek a služeb s tím, že dodavatel je povinen v rámci těchto nákladů ocenit všechny definované náklady souhrnně pro celou stavbu.</v>
      </c>
    </row>
    <row r="124" spans="2:52" x14ac:dyDescent="0.25">
      <c r="B124" s="174" t="s">
        <v>151</v>
      </c>
      <c r="C124" s="174"/>
      <c r="D124" s="174"/>
      <c r="E124" s="174"/>
      <c r="F124" s="174"/>
      <c r="G124" s="174"/>
      <c r="H124" s="174"/>
      <c r="I124" s="174"/>
      <c r="J124" s="174"/>
      <c r="AZ124" s="173" t="str">
        <f>B124</f>
        <v>2. SPECIFICKÉ PODMÍNKY PRO ZPRACOVÁNÍ NABÍDKOVÉ CENY</v>
      </c>
    </row>
    <row r="126" spans="2:52" x14ac:dyDescent="0.25">
      <c r="B126" s="174" t="s">
        <v>152</v>
      </c>
      <c r="C126" s="174"/>
      <c r="D126" s="174"/>
      <c r="E126" s="174"/>
      <c r="F126" s="174"/>
      <c r="G126" s="174"/>
      <c r="H126" s="174"/>
      <c r="I126" s="174"/>
      <c r="J126" s="174"/>
      <c r="AZ126" s="173" t="str">
        <f>B126</f>
        <v>Zde doplní zpracovatel soupisu  případná specifika týkající se konkrétní zakázky.</v>
      </c>
    </row>
    <row r="129" spans="2:52" x14ac:dyDescent="0.25">
      <c r="B129" s="174" t="s">
        <v>153</v>
      </c>
      <c r="C129" s="174"/>
      <c r="D129" s="174"/>
      <c r="E129" s="174"/>
      <c r="F129" s="174"/>
      <c r="G129" s="174"/>
      <c r="H129" s="174"/>
      <c r="I129" s="174"/>
      <c r="J129" s="174"/>
      <c r="AZ129" s="173" t="str">
        <f>B129</f>
        <v>3. ELEKTRONICKÁ PODOBA SOUPISU</v>
      </c>
    </row>
    <row r="131" spans="2:52" x14ac:dyDescent="0.25">
      <c r="B131" s="174" t="s">
        <v>154</v>
      </c>
      <c r="C131" s="174"/>
      <c r="D131" s="174"/>
      <c r="E131" s="174"/>
      <c r="F131" s="174"/>
      <c r="G131" s="174"/>
      <c r="H131" s="174"/>
      <c r="I131" s="174"/>
      <c r="J131" s="174"/>
      <c r="AZ131" s="173" t="str">
        <f>B131</f>
        <v xml:space="preserve">        Elektronická podoba soupisu</v>
      </c>
    </row>
    <row r="132" spans="2:52" ht="26.4" x14ac:dyDescent="0.25">
      <c r="B132" s="174" t="s">
        <v>155</v>
      </c>
      <c r="C132" s="174"/>
      <c r="D132" s="174"/>
      <c r="E132" s="174"/>
      <c r="F132" s="174"/>
      <c r="G132" s="174"/>
      <c r="H132" s="174"/>
      <c r="I132" s="174"/>
      <c r="J132" s="174"/>
      <c r="AZ132" s="173" t="str">
        <f>B132</f>
        <v>V souladu se zákonem jsou předložené soupisy zpracovány i v elektronické podobě.  Elektronickou podobou soupisu stavebních prací, dodávek a služeb je formát MS EXCEL.</v>
      </c>
    </row>
    <row r="133" spans="2:52" x14ac:dyDescent="0.25">
      <c r="B133" s="174" t="s">
        <v>156</v>
      </c>
      <c r="C133" s="174"/>
      <c r="D133" s="174"/>
      <c r="E133" s="174"/>
      <c r="F133" s="174"/>
      <c r="G133" s="174"/>
      <c r="H133" s="174"/>
      <c r="I133" s="174"/>
      <c r="J133" s="174"/>
      <c r="AZ133" s="173" t="str">
        <f>B133</f>
        <v>Popis formátu soupisu odpovídá svou strukturou vzorovému soupisu volně dostupnému na internetové adrese:</v>
      </c>
    </row>
    <row r="135" spans="2:52" x14ac:dyDescent="0.25">
      <c r="B135" s="174" t="s">
        <v>157</v>
      </c>
      <c r="C135" s="174"/>
      <c r="D135" s="174"/>
      <c r="E135" s="174"/>
      <c r="F135" s="174"/>
      <c r="G135" s="174"/>
      <c r="H135" s="174"/>
      <c r="I135" s="174"/>
      <c r="J135" s="174"/>
      <c r="AZ135" s="173" t="str">
        <f>B135</f>
        <v>www.stavebnionline.cz/soupis</v>
      </c>
    </row>
    <row r="137" spans="2:52" x14ac:dyDescent="0.25">
      <c r="B137" s="174" t="s">
        <v>158</v>
      </c>
      <c r="C137" s="174"/>
      <c r="D137" s="174"/>
      <c r="E137" s="174"/>
      <c r="F137" s="174"/>
      <c r="G137" s="174"/>
      <c r="H137" s="174"/>
      <c r="I137" s="174"/>
      <c r="J137" s="174"/>
      <c r="AZ137" s="173" t="str">
        <f>B137</f>
        <v xml:space="preserve">        Zpracování elektronické podoby soupisu</v>
      </c>
    </row>
    <row r="138" spans="2:52" ht="52.8" x14ac:dyDescent="0.25">
      <c r="B138" s="174" t="s">
        <v>159</v>
      </c>
      <c r="C138" s="174"/>
      <c r="D138" s="174"/>
      <c r="E138" s="174"/>
      <c r="F138" s="174"/>
      <c r="G138" s="174"/>
      <c r="H138" s="174"/>
      <c r="I138" s="174"/>
      <c r="J138" s="174"/>
      <c r="AZ138" s="173" t="str">
        <f>B138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40" spans="2:52" x14ac:dyDescent="0.25">
      <c r="B140" s="174" t="s">
        <v>160</v>
      </c>
      <c r="C140" s="174"/>
      <c r="D140" s="174"/>
      <c r="E140" s="174"/>
      <c r="F140" s="174"/>
      <c r="G140" s="174"/>
      <c r="H140" s="174"/>
      <c r="I140" s="174"/>
      <c r="J140" s="174"/>
      <c r="AZ140" s="173" t="str">
        <f>B140</f>
        <v xml:space="preserve">        Jiný formát soupisu</v>
      </c>
    </row>
    <row r="141" spans="2:52" ht="39.6" x14ac:dyDescent="0.25">
      <c r="B141" s="174" t="s">
        <v>161</v>
      </c>
      <c r="C141" s="174"/>
      <c r="D141" s="174"/>
      <c r="E141" s="174"/>
      <c r="F141" s="174"/>
      <c r="G141" s="174"/>
      <c r="H141" s="174"/>
      <c r="I141" s="174"/>
      <c r="J141" s="174"/>
      <c r="AZ141" s="173" t="str">
        <f>B141</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43" spans="2:52" x14ac:dyDescent="0.25">
      <c r="B143" s="174" t="s">
        <v>162</v>
      </c>
      <c r="C143" s="174"/>
      <c r="D143" s="174"/>
      <c r="E143" s="174"/>
      <c r="F143" s="174"/>
      <c r="G143" s="174"/>
      <c r="H143" s="174"/>
      <c r="I143" s="174"/>
      <c r="J143" s="174"/>
      <c r="AZ143" s="173" t="str">
        <f>B143</f>
        <v xml:space="preserve">        Závěrečné ustanovení</v>
      </c>
    </row>
    <row r="144" spans="2:52" x14ac:dyDescent="0.25">
      <c r="B144" s="174" t="s">
        <v>163</v>
      </c>
      <c r="C144" s="174"/>
      <c r="D144" s="174"/>
      <c r="E144" s="174"/>
      <c r="F144" s="174"/>
      <c r="G144" s="174"/>
      <c r="H144" s="174"/>
      <c r="I144" s="174"/>
      <c r="J144" s="174"/>
      <c r="AZ144" s="173" t="str">
        <f>B144</f>
        <v>Ostatní podmínky vztahující se ke zpracování nabídkové ceny jsou uvedeny v zadávací dokumentaci.</v>
      </c>
    </row>
    <row r="145" spans="1:52" x14ac:dyDescent="0.25">
      <c r="A145" t="s">
        <v>164</v>
      </c>
      <c r="B145" t="s">
        <v>165</v>
      </c>
    </row>
    <row r="146" spans="1:52" x14ac:dyDescent="0.25">
      <c r="A146" t="s">
        <v>166</v>
      </c>
      <c r="B146" t="s">
        <v>167</v>
      </c>
    </row>
    <row r="147" spans="1:52" x14ac:dyDescent="0.25">
      <c r="A147" t="s">
        <v>164</v>
      </c>
      <c r="B147" t="s">
        <v>168</v>
      </c>
    </row>
    <row r="148" spans="1:52" x14ac:dyDescent="0.25">
      <c r="A148" t="s">
        <v>166</v>
      </c>
      <c r="B148" t="s">
        <v>169</v>
      </c>
    </row>
    <row r="149" spans="1:52" x14ac:dyDescent="0.25">
      <c r="A149" t="s">
        <v>166</v>
      </c>
      <c r="B149" t="s">
        <v>170</v>
      </c>
    </row>
    <row r="150" spans="1:52" x14ac:dyDescent="0.25">
      <c r="A150" t="s">
        <v>166</v>
      </c>
      <c r="B150" t="s">
        <v>171</v>
      </c>
    </row>
    <row r="151" spans="1:52" x14ac:dyDescent="0.25">
      <c r="A151" t="s">
        <v>166</v>
      </c>
      <c r="B151" t="s">
        <v>172</v>
      </c>
    </row>
    <row r="152" spans="1:52" x14ac:dyDescent="0.25">
      <c r="A152" t="s">
        <v>166</v>
      </c>
      <c r="B152" t="s">
        <v>173</v>
      </c>
    </row>
    <row r="153" spans="1:52" x14ac:dyDescent="0.25">
      <c r="A153" t="s">
        <v>166</v>
      </c>
      <c r="B153" t="s">
        <v>174</v>
      </c>
    </row>
    <row r="154" spans="1:52" x14ac:dyDescent="0.25">
      <c r="A154" t="s">
        <v>166</v>
      </c>
      <c r="B154" t="s">
        <v>175</v>
      </c>
    </row>
    <row r="155" spans="1:52" x14ac:dyDescent="0.25">
      <c r="A155" t="s">
        <v>166</v>
      </c>
      <c r="B155" t="s">
        <v>176</v>
      </c>
    </row>
    <row r="156" spans="1:52" ht="39.6" x14ac:dyDescent="0.25">
      <c r="B156" s="174" t="s">
        <v>177</v>
      </c>
      <c r="C156" s="174"/>
      <c r="D156" s="174"/>
      <c r="E156" s="174"/>
      <c r="F156" s="174"/>
      <c r="G156" s="174"/>
      <c r="H156" s="174"/>
      <c r="I156" s="174"/>
      <c r="J156" s="174"/>
      <c r="AZ156" s="173" t="str">
        <f>B156</f>
        <v>V ceně dodávky konstrukce pro moduly je kompletní ucelené řešení dle zvoleného výrobce. Součástí je rovněž statické ověření a zatížení (včetně zátěží), úchyty pro přichycení samotných modulů, spojlery (zavětrování), vybalení, montáž, výnos materiálu na střechu.</v>
      </c>
    </row>
    <row r="157" spans="1:52" x14ac:dyDescent="0.25">
      <c r="A157" t="s">
        <v>166</v>
      </c>
      <c r="B157" t="s">
        <v>178</v>
      </c>
    </row>
    <row r="158" spans="1:52" ht="52.8" x14ac:dyDescent="0.25">
      <c r="B158" s="174" t="s">
        <v>179</v>
      </c>
      <c r="C158" s="174"/>
      <c r="D158" s="174"/>
      <c r="E158" s="174"/>
      <c r="F158" s="174"/>
      <c r="G158" s="174"/>
      <c r="H158" s="174"/>
      <c r="I158" s="174"/>
      <c r="J158" s="174"/>
      <c r="AZ158" s="173" t="str">
        <f>B158</f>
        <v>Montáž elektrických přístrojů musí být provedena dle ČSN . Všechny instalační přístroje jsou určeny k montáži na stěny a příčky. Veškeré instalované elektrické přístroje  musí být schváleny pro instalace v ČR a označeny znakem shody. Cena obsahuje dodávku a transport materiálu, kompletní montáž  včetně zapojení a ukončení vodičů. Použitá cenová úroveň : Legrand Valena Life.</v>
      </c>
    </row>
    <row r="159" spans="1:52" x14ac:dyDescent="0.25">
      <c r="A159" t="s">
        <v>166</v>
      </c>
      <c r="B159" t="s">
        <v>180</v>
      </c>
    </row>
    <row r="160" spans="1:52" ht="39.6" x14ac:dyDescent="0.25">
      <c r="B160" s="174" t="s">
        <v>181</v>
      </c>
      <c r="C160" s="174"/>
      <c r="D160" s="174"/>
      <c r="E160" s="174"/>
      <c r="F160" s="174"/>
      <c r="G160" s="174"/>
      <c r="H160" s="174"/>
      <c r="I160" s="174"/>
      <c r="J160" s="174"/>
      <c r="AZ160" s="173" t="str">
        <f>B160</f>
        <v>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v>
      </c>
    </row>
    <row r="161" spans="1:52" x14ac:dyDescent="0.25">
      <c r="A161" t="s">
        <v>166</v>
      </c>
      <c r="B161" t="s">
        <v>182</v>
      </c>
    </row>
    <row r="162" spans="1:52" ht="105.6" x14ac:dyDescent="0.25">
      <c r="B162" s="174" t="s">
        <v>183</v>
      </c>
      <c r="C162" s="174"/>
      <c r="D162" s="174"/>
      <c r="E162" s="174"/>
      <c r="F162" s="174"/>
      <c r="G162" s="174"/>
      <c r="H162" s="174"/>
      <c r="I162" s="174"/>
      <c r="J162" s="174"/>
      <c r="AZ162" s="173" t="str">
        <f>B162</f>
        <v>Montáž kabelů musí být provedena dle ČSN. Kabely budou uloženy na povrchu,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v>
      </c>
    </row>
    <row r="163" spans="1:52" x14ac:dyDescent="0.25">
      <c r="A163" t="s">
        <v>166</v>
      </c>
      <c r="B163" t="s">
        <v>184</v>
      </c>
    </row>
    <row r="164" spans="1:52" ht="66" x14ac:dyDescent="0.25">
      <c r="B164" s="174" t="s">
        <v>185</v>
      </c>
      <c r="C164" s="174"/>
      <c r="D164" s="174"/>
      <c r="E164" s="174"/>
      <c r="F164" s="174"/>
      <c r="G164" s="174"/>
      <c r="H164" s="174"/>
      <c r="I164" s="174"/>
      <c r="J164" s="174"/>
      <c r="AZ164" s="173" t="str">
        <f>B164</f>
        <v>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v>
      </c>
    </row>
    <row r="165" spans="1:52" x14ac:dyDescent="0.25">
      <c r="A165" t="s">
        <v>166</v>
      </c>
      <c r="B165" t="s">
        <v>186</v>
      </c>
    </row>
    <row r="166" spans="1:52" x14ac:dyDescent="0.25">
      <c r="A166" t="s">
        <v>166</v>
      </c>
      <c r="B166" t="s">
        <v>187</v>
      </c>
    </row>
    <row r="167" spans="1:52" x14ac:dyDescent="0.25">
      <c r="A167" t="s">
        <v>166</v>
      </c>
      <c r="B167" t="s">
        <v>188</v>
      </c>
    </row>
    <row r="168" spans="1:52" x14ac:dyDescent="0.25">
      <c r="A168" t="s">
        <v>166</v>
      </c>
      <c r="B168" t="s">
        <v>189</v>
      </c>
    </row>
    <row r="169" spans="1:52" x14ac:dyDescent="0.25">
      <c r="A169" t="s">
        <v>166</v>
      </c>
      <c r="B169" t="s">
        <v>190</v>
      </c>
    </row>
    <row r="170" spans="1:52" x14ac:dyDescent="0.25">
      <c r="A170" t="s">
        <v>166</v>
      </c>
      <c r="B170" t="s">
        <v>191</v>
      </c>
    </row>
    <row r="171" spans="1:52" x14ac:dyDescent="0.25">
      <c r="A171" t="s">
        <v>166</v>
      </c>
      <c r="B171" t="s">
        <v>192</v>
      </c>
    </row>
    <row r="172" spans="1:52" x14ac:dyDescent="0.25">
      <c r="A172" t="s">
        <v>164</v>
      </c>
      <c r="B172" t="s">
        <v>193</v>
      </c>
    </row>
    <row r="173" spans="1:52" x14ac:dyDescent="0.25">
      <c r="A173" t="s">
        <v>166</v>
      </c>
      <c r="B173" t="s">
        <v>194</v>
      </c>
    </row>
    <row r="174" spans="1:52" x14ac:dyDescent="0.25">
      <c r="A174" t="s">
        <v>166</v>
      </c>
      <c r="B174" t="s">
        <v>195</v>
      </c>
    </row>
    <row r="175" spans="1:52" x14ac:dyDescent="0.25">
      <c r="A175" t="s">
        <v>164</v>
      </c>
      <c r="B175" t="s">
        <v>196</v>
      </c>
    </row>
    <row r="176" spans="1:52" x14ac:dyDescent="0.25">
      <c r="A176" t="s">
        <v>166</v>
      </c>
      <c r="B176" t="s">
        <v>197</v>
      </c>
    </row>
    <row r="177" spans="1:10" x14ac:dyDescent="0.25">
      <c r="A177" t="s">
        <v>164</v>
      </c>
      <c r="B177" t="s">
        <v>198</v>
      </c>
    </row>
    <row r="178" spans="1:10" x14ac:dyDescent="0.25">
      <c r="A178" t="s">
        <v>166</v>
      </c>
      <c r="B178" t="s">
        <v>199</v>
      </c>
    </row>
    <row r="181" spans="1:10" ht="15.6" x14ac:dyDescent="0.3">
      <c r="B181" s="175" t="s">
        <v>200</v>
      </c>
    </row>
    <row r="183" spans="1:10" ht="25.5" customHeight="1" x14ac:dyDescent="0.25">
      <c r="A183" s="177"/>
      <c r="B183" s="180" t="s">
        <v>17</v>
      </c>
      <c r="C183" s="180" t="s">
        <v>5</v>
      </c>
      <c r="D183" s="181"/>
      <c r="E183" s="181"/>
      <c r="F183" s="182" t="s">
        <v>201</v>
      </c>
      <c r="G183" s="182"/>
      <c r="H183" s="182"/>
      <c r="I183" s="182" t="s">
        <v>29</v>
      </c>
      <c r="J183" s="182" t="s">
        <v>0</v>
      </c>
    </row>
    <row r="184" spans="1:10" ht="36.75" customHeight="1" x14ac:dyDescent="0.25">
      <c r="A184" s="178"/>
      <c r="B184" s="183" t="s">
        <v>202</v>
      </c>
      <c r="C184" s="184" t="s">
        <v>203</v>
      </c>
      <c r="D184" s="185"/>
      <c r="E184" s="185"/>
      <c r="F184" s="192" t="s">
        <v>24</v>
      </c>
      <c r="G184" s="193"/>
      <c r="H184" s="193"/>
      <c r="I184" s="193">
        <f>'SO 01 01-17 Pol'!G8</f>
        <v>0</v>
      </c>
      <c r="J184" s="189" t="str">
        <f>IF(I264=0,"",I184/I264*100)</f>
        <v/>
      </c>
    </row>
    <row r="185" spans="1:10" ht="36.75" customHeight="1" x14ac:dyDescent="0.25">
      <c r="A185" s="178"/>
      <c r="B185" s="183" t="s">
        <v>204</v>
      </c>
      <c r="C185" s="184" t="s">
        <v>205</v>
      </c>
      <c r="D185" s="185"/>
      <c r="E185" s="185"/>
      <c r="F185" s="192" t="s">
        <v>24</v>
      </c>
      <c r="G185" s="193"/>
      <c r="H185" s="193"/>
      <c r="I185" s="193">
        <f>'SO 01 01-18 Pol'!G8</f>
        <v>0</v>
      </c>
      <c r="J185" s="189" t="str">
        <f>IF(I264=0,"",I185/I264*100)</f>
        <v/>
      </c>
    </row>
    <row r="186" spans="1:10" ht="36.75" customHeight="1" x14ac:dyDescent="0.25">
      <c r="A186" s="178"/>
      <c r="B186" s="183" t="s">
        <v>206</v>
      </c>
      <c r="C186" s="184" t="s">
        <v>203</v>
      </c>
      <c r="D186" s="185"/>
      <c r="E186" s="185"/>
      <c r="F186" s="192" t="s">
        <v>24</v>
      </c>
      <c r="G186" s="193"/>
      <c r="H186" s="193"/>
      <c r="I186" s="193">
        <f>'SO 01 01-19 Pol'!G8</f>
        <v>0</v>
      </c>
      <c r="J186" s="189" t="str">
        <f>IF(I264=0,"",I186/I264*100)</f>
        <v/>
      </c>
    </row>
    <row r="187" spans="1:10" ht="36.75" customHeight="1" x14ac:dyDescent="0.25">
      <c r="A187" s="178"/>
      <c r="B187" s="183" t="s">
        <v>207</v>
      </c>
      <c r="C187" s="184" t="s">
        <v>208</v>
      </c>
      <c r="D187" s="185"/>
      <c r="E187" s="185"/>
      <c r="F187" s="192" t="s">
        <v>24</v>
      </c>
      <c r="G187" s="193"/>
      <c r="H187" s="193"/>
      <c r="I187" s="193">
        <f>'SO 01 01-01 Pol'!G8+'SO 01 01-07 Pol'!G8+'SO 02 02-01 Pol'!G8+'SO 02 02-02 Pol'!G8+'SO 03+04+06 03-1 Pol'!G8+'SO 05 2 Pol'!G8</f>
        <v>0</v>
      </c>
      <c r="J187" s="189" t="str">
        <f>IF(I264=0,"",I187/I264*100)</f>
        <v/>
      </c>
    </row>
    <row r="188" spans="1:10" ht="36.75" customHeight="1" x14ac:dyDescent="0.25">
      <c r="A188" s="178"/>
      <c r="B188" s="183" t="s">
        <v>209</v>
      </c>
      <c r="C188" s="184" t="s">
        <v>210</v>
      </c>
      <c r="D188" s="185"/>
      <c r="E188" s="185"/>
      <c r="F188" s="192" t="s">
        <v>24</v>
      </c>
      <c r="G188" s="193"/>
      <c r="H188" s="193"/>
      <c r="I188" s="193">
        <f>'SO 02 02-01 Pol'!G43</f>
        <v>0</v>
      </c>
      <c r="J188" s="189" t="str">
        <f>IF(I264=0,"",I188/I264*100)</f>
        <v/>
      </c>
    </row>
    <row r="189" spans="1:10" ht="36.75" customHeight="1" x14ac:dyDescent="0.25">
      <c r="A189" s="178"/>
      <c r="B189" s="183" t="s">
        <v>114</v>
      </c>
      <c r="C189" s="184" t="s">
        <v>211</v>
      </c>
      <c r="D189" s="185"/>
      <c r="E189" s="185"/>
      <c r="F189" s="192" t="s">
        <v>24</v>
      </c>
      <c r="G189" s="193"/>
      <c r="H189" s="193"/>
      <c r="I189" s="193">
        <f>'SO 01 01-01 Pol'!G72+'SO 02 02-01 Pol'!G48</f>
        <v>0</v>
      </c>
      <c r="J189" s="189" t="str">
        <f>IF(I264=0,"",I189/I264*100)</f>
        <v/>
      </c>
    </row>
    <row r="190" spans="1:10" ht="36.75" customHeight="1" x14ac:dyDescent="0.25">
      <c r="A190" s="178"/>
      <c r="B190" s="183" t="s">
        <v>212</v>
      </c>
      <c r="C190" s="184" t="s">
        <v>213</v>
      </c>
      <c r="D190" s="185"/>
      <c r="E190" s="185"/>
      <c r="F190" s="192" t="s">
        <v>24</v>
      </c>
      <c r="G190" s="193"/>
      <c r="H190" s="193"/>
      <c r="I190" s="193">
        <f>'SO 01 01-16 Pol'!G8</f>
        <v>0</v>
      </c>
      <c r="J190" s="189" t="str">
        <f>IF(I264=0,"",I190/I264*100)</f>
        <v/>
      </c>
    </row>
    <row r="191" spans="1:10" ht="36.75" customHeight="1" x14ac:dyDescent="0.25">
      <c r="A191" s="178"/>
      <c r="B191" s="183" t="s">
        <v>214</v>
      </c>
      <c r="C191" s="184" t="s">
        <v>215</v>
      </c>
      <c r="D191" s="185"/>
      <c r="E191" s="185"/>
      <c r="F191" s="192" t="s">
        <v>24</v>
      </c>
      <c r="G191" s="193"/>
      <c r="H191" s="193"/>
      <c r="I191" s="193">
        <f>'SO 05 2 Pol'!G47</f>
        <v>0</v>
      </c>
      <c r="J191" s="189" t="str">
        <f>IF(I264=0,"",I191/I264*100)</f>
        <v/>
      </c>
    </row>
    <row r="192" spans="1:10" ht="36.75" customHeight="1" x14ac:dyDescent="0.25">
      <c r="A192" s="178"/>
      <c r="B192" s="183" t="s">
        <v>216</v>
      </c>
      <c r="C192" s="184" t="s">
        <v>217</v>
      </c>
      <c r="D192" s="185"/>
      <c r="E192" s="185"/>
      <c r="F192" s="192" t="s">
        <v>24</v>
      </c>
      <c r="G192" s="193"/>
      <c r="H192" s="193"/>
      <c r="I192" s="193">
        <f>'SO 01 01-01 Pol'!G166+'SO 02 02-01 Pol'!G53</f>
        <v>0</v>
      </c>
      <c r="J192" s="189" t="str">
        <f>IF(I264=0,"",I192/I264*100)</f>
        <v/>
      </c>
    </row>
    <row r="193" spans="1:10" ht="36.75" customHeight="1" x14ac:dyDescent="0.25">
      <c r="A193" s="178"/>
      <c r="B193" s="183" t="s">
        <v>218</v>
      </c>
      <c r="C193" s="184" t="s">
        <v>219</v>
      </c>
      <c r="D193" s="185"/>
      <c r="E193" s="185"/>
      <c r="F193" s="192" t="s">
        <v>24</v>
      </c>
      <c r="G193" s="193"/>
      <c r="H193" s="193"/>
      <c r="I193" s="193">
        <f>'SO 01 01-01 Pol'!G289</f>
        <v>0</v>
      </c>
      <c r="J193" s="189" t="str">
        <f>IF(I264=0,"",I193/I264*100)</f>
        <v/>
      </c>
    </row>
    <row r="194" spans="1:10" ht="36.75" customHeight="1" x14ac:dyDescent="0.25">
      <c r="A194" s="178"/>
      <c r="B194" s="183" t="s">
        <v>220</v>
      </c>
      <c r="C194" s="184" t="s">
        <v>221</v>
      </c>
      <c r="D194" s="185"/>
      <c r="E194" s="185"/>
      <c r="F194" s="192" t="s">
        <v>24</v>
      </c>
      <c r="G194" s="193"/>
      <c r="H194" s="193"/>
      <c r="I194" s="193">
        <f>'SO 01 01-01 Pol'!G297+'SO 03+04+06 03-1 Pol'!G31+'SO 05 2 Pol'!G81</f>
        <v>0</v>
      </c>
      <c r="J194" s="189" t="str">
        <f>IF(I264=0,"",I194/I264*100)</f>
        <v/>
      </c>
    </row>
    <row r="195" spans="1:10" ht="36.75" customHeight="1" x14ac:dyDescent="0.25">
      <c r="A195" s="178"/>
      <c r="B195" s="183" t="s">
        <v>222</v>
      </c>
      <c r="C195" s="184" t="s">
        <v>223</v>
      </c>
      <c r="D195" s="185"/>
      <c r="E195" s="185"/>
      <c r="F195" s="192" t="s">
        <v>24</v>
      </c>
      <c r="G195" s="193"/>
      <c r="H195" s="193"/>
      <c r="I195" s="193">
        <f>'SO 01 01-01 Pol'!G364</f>
        <v>0</v>
      </c>
      <c r="J195" s="189" t="str">
        <f>IF(I264=0,"",I195/I264*100)</f>
        <v/>
      </c>
    </row>
    <row r="196" spans="1:10" ht="36.75" customHeight="1" x14ac:dyDescent="0.25">
      <c r="A196" s="178"/>
      <c r="B196" s="183" t="s">
        <v>224</v>
      </c>
      <c r="C196" s="184" t="s">
        <v>225</v>
      </c>
      <c r="D196" s="185"/>
      <c r="E196" s="185"/>
      <c r="F196" s="192" t="s">
        <v>24</v>
      </c>
      <c r="G196" s="193"/>
      <c r="H196" s="193"/>
      <c r="I196" s="193">
        <f>'SO 01 01-16 Pol'!G19+'SO 05 2 Pol'!G86</f>
        <v>0</v>
      </c>
      <c r="J196" s="189" t="str">
        <f>IF(I264=0,"",I196/I264*100)</f>
        <v/>
      </c>
    </row>
    <row r="197" spans="1:10" ht="36.75" customHeight="1" x14ac:dyDescent="0.25">
      <c r="A197" s="178"/>
      <c r="B197" s="183" t="s">
        <v>226</v>
      </c>
      <c r="C197" s="184" t="s">
        <v>227</v>
      </c>
      <c r="D197" s="185"/>
      <c r="E197" s="185"/>
      <c r="F197" s="192" t="s">
        <v>24</v>
      </c>
      <c r="G197" s="193"/>
      <c r="H197" s="193"/>
      <c r="I197" s="193">
        <f>'SO 01 01-01 Pol'!G376+'SO 02 02-01 Pol'!G59</f>
        <v>0</v>
      </c>
      <c r="J197" s="189" t="str">
        <f>IF(I264=0,"",I197/I264*100)</f>
        <v/>
      </c>
    </row>
    <row r="198" spans="1:10" ht="36.75" customHeight="1" x14ac:dyDescent="0.25">
      <c r="A198" s="178"/>
      <c r="B198" s="183" t="s">
        <v>228</v>
      </c>
      <c r="C198" s="184" t="s">
        <v>229</v>
      </c>
      <c r="D198" s="185"/>
      <c r="E198" s="185"/>
      <c r="F198" s="192" t="s">
        <v>24</v>
      </c>
      <c r="G198" s="193"/>
      <c r="H198" s="193"/>
      <c r="I198" s="193">
        <f>'SO 05 2 Pol'!G94</f>
        <v>0</v>
      </c>
      <c r="J198" s="189" t="str">
        <f>IF(I264=0,"",I198/I264*100)</f>
        <v/>
      </c>
    </row>
    <row r="199" spans="1:10" ht="36.75" customHeight="1" x14ac:dyDescent="0.25">
      <c r="A199" s="178"/>
      <c r="B199" s="183" t="s">
        <v>230</v>
      </c>
      <c r="C199" s="184" t="s">
        <v>231</v>
      </c>
      <c r="D199" s="185"/>
      <c r="E199" s="185"/>
      <c r="F199" s="192" t="s">
        <v>24</v>
      </c>
      <c r="G199" s="193"/>
      <c r="H199" s="193"/>
      <c r="I199" s="193">
        <f>'SO 01 01-07 Pol'!G30</f>
        <v>0</v>
      </c>
      <c r="J199" s="189" t="str">
        <f>IF(I264=0,"",I199/I264*100)</f>
        <v/>
      </c>
    </row>
    <row r="200" spans="1:10" ht="36.75" customHeight="1" x14ac:dyDescent="0.25">
      <c r="A200" s="178"/>
      <c r="B200" s="183" t="s">
        <v>230</v>
      </c>
      <c r="C200" s="184" t="s">
        <v>232</v>
      </c>
      <c r="D200" s="185"/>
      <c r="E200" s="185"/>
      <c r="F200" s="192" t="s">
        <v>24</v>
      </c>
      <c r="G200" s="193"/>
      <c r="H200" s="193"/>
      <c r="I200" s="193">
        <f>'SO 01 01-01 Pol'!G392</f>
        <v>0</v>
      </c>
      <c r="J200" s="189" t="str">
        <f>IF(I264=0,"",I200/I264*100)</f>
        <v/>
      </c>
    </row>
    <row r="201" spans="1:10" ht="36.75" customHeight="1" x14ac:dyDescent="0.25">
      <c r="A201" s="178"/>
      <c r="B201" s="183" t="s">
        <v>233</v>
      </c>
      <c r="C201" s="184" t="s">
        <v>234</v>
      </c>
      <c r="D201" s="185"/>
      <c r="E201" s="185"/>
      <c r="F201" s="192" t="s">
        <v>24</v>
      </c>
      <c r="G201" s="193"/>
      <c r="H201" s="193"/>
      <c r="I201" s="193">
        <f>'SO 01 01-01 Pol'!G462</f>
        <v>0</v>
      </c>
      <c r="J201" s="189" t="str">
        <f>IF(I264=0,"",I201/I264*100)</f>
        <v/>
      </c>
    </row>
    <row r="202" spans="1:10" ht="36.75" customHeight="1" x14ac:dyDescent="0.25">
      <c r="A202" s="178"/>
      <c r="B202" s="183" t="s">
        <v>235</v>
      </c>
      <c r="C202" s="184" t="s">
        <v>236</v>
      </c>
      <c r="D202" s="185"/>
      <c r="E202" s="185"/>
      <c r="F202" s="192" t="s">
        <v>24</v>
      </c>
      <c r="G202" s="193"/>
      <c r="H202" s="193"/>
      <c r="I202" s="193">
        <f>'SO 01 01-01 Pol'!G566</f>
        <v>0</v>
      </c>
      <c r="J202" s="189" t="str">
        <f>IF(I264=0,"",I202/I264*100)</f>
        <v/>
      </c>
    </row>
    <row r="203" spans="1:10" ht="36.75" customHeight="1" x14ac:dyDescent="0.25">
      <c r="A203" s="178"/>
      <c r="B203" s="183" t="s">
        <v>237</v>
      </c>
      <c r="C203" s="184" t="s">
        <v>238</v>
      </c>
      <c r="D203" s="185"/>
      <c r="E203" s="185"/>
      <c r="F203" s="192" t="s">
        <v>24</v>
      </c>
      <c r="G203" s="193"/>
      <c r="H203" s="193"/>
      <c r="I203" s="193">
        <f>'SO 01 01-01 Pol'!G689</f>
        <v>0</v>
      </c>
      <c r="J203" s="189" t="str">
        <f>IF(I264=0,"",I203/I264*100)</f>
        <v/>
      </c>
    </row>
    <row r="204" spans="1:10" ht="36.75" customHeight="1" x14ac:dyDescent="0.25">
      <c r="A204" s="178"/>
      <c r="B204" s="183" t="s">
        <v>239</v>
      </c>
      <c r="C204" s="184" t="s">
        <v>240</v>
      </c>
      <c r="D204" s="185"/>
      <c r="E204" s="185"/>
      <c r="F204" s="192" t="s">
        <v>24</v>
      </c>
      <c r="G204" s="193"/>
      <c r="H204" s="193"/>
      <c r="I204" s="193">
        <f>'SO 05 2 Pol'!G102</f>
        <v>0</v>
      </c>
      <c r="J204" s="189" t="str">
        <f>IF(I264=0,"",I204/I264*100)</f>
        <v/>
      </c>
    </row>
    <row r="205" spans="1:10" ht="36.75" customHeight="1" x14ac:dyDescent="0.25">
      <c r="A205" s="178"/>
      <c r="B205" s="183" t="s">
        <v>241</v>
      </c>
      <c r="C205" s="184" t="s">
        <v>242</v>
      </c>
      <c r="D205" s="185"/>
      <c r="E205" s="185"/>
      <c r="F205" s="192" t="s">
        <v>24</v>
      </c>
      <c r="G205" s="193"/>
      <c r="H205" s="193"/>
      <c r="I205" s="193">
        <f>'SO 03+04+06 03-1 Pol'!G36</f>
        <v>0</v>
      </c>
      <c r="J205" s="189" t="str">
        <f>IF(I264=0,"",I205/I264*100)</f>
        <v/>
      </c>
    </row>
    <row r="206" spans="1:10" ht="36.75" customHeight="1" x14ac:dyDescent="0.25">
      <c r="A206" s="178"/>
      <c r="B206" s="183" t="s">
        <v>243</v>
      </c>
      <c r="C206" s="184" t="s">
        <v>244</v>
      </c>
      <c r="D206" s="185"/>
      <c r="E206" s="185"/>
      <c r="F206" s="192" t="s">
        <v>24</v>
      </c>
      <c r="G206" s="193"/>
      <c r="H206" s="193"/>
      <c r="I206" s="193">
        <f>'SO 03+04+06 03-1 Pol'!G65</f>
        <v>0</v>
      </c>
      <c r="J206" s="189" t="str">
        <f>IF(I264=0,"",I206/I264*100)</f>
        <v/>
      </c>
    </row>
    <row r="207" spans="1:10" ht="36.75" customHeight="1" x14ac:dyDescent="0.25">
      <c r="A207" s="178"/>
      <c r="B207" s="183" t="s">
        <v>245</v>
      </c>
      <c r="C207" s="184" t="s">
        <v>246</v>
      </c>
      <c r="D207" s="185"/>
      <c r="E207" s="185"/>
      <c r="F207" s="192" t="s">
        <v>24</v>
      </c>
      <c r="G207" s="193"/>
      <c r="H207" s="193"/>
      <c r="I207" s="193">
        <f>'SO 05 2 Pol'!G106</f>
        <v>0</v>
      </c>
      <c r="J207" s="189" t="str">
        <f>IF(I264=0,"",I207/I264*100)</f>
        <v/>
      </c>
    </row>
    <row r="208" spans="1:10" ht="36.75" customHeight="1" x14ac:dyDescent="0.25">
      <c r="A208" s="178"/>
      <c r="B208" s="183" t="s">
        <v>247</v>
      </c>
      <c r="C208" s="184" t="s">
        <v>248</v>
      </c>
      <c r="D208" s="185"/>
      <c r="E208" s="185"/>
      <c r="F208" s="192" t="s">
        <v>24</v>
      </c>
      <c r="G208" s="193"/>
      <c r="H208" s="193"/>
      <c r="I208" s="193">
        <f>'SO 02 02-01 Pol'!G74</f>
        <v>0</v>
      </c>
      <c r="J208" s="189" t="str">
        <f>IF(I264=0,"",I208/I264*100)</f>
        <v/>
      </c>
    </row>
    <row r="209" spans="1:10" ht="36.75" customHeight="1" x14ac:dyDescent="0.25">
      <c r="A209" s="178"/>
      <c r="B209" s="183" t="s">
        <v>249</v>
      </c>
      <c r="C209" s="184" t="s">
        <v>250</v>
      </c>
      <c r="D209" s="185"/>
      <c r="E209" s="185"/>
      <c r="F209" s="192" t="s">
        <v>24</v>
      </c>
      <c r="G209" s="193"/>
      <c r="H209" s="193"/>
      <c r="I209" s="193">
        <f>'SO 01 01-01 Pol'!G716+'SO 02 02-01 Pol'!G83</f>
        <v>0</v>
      </c>
      <c r="J209" s="189" t="str">
        <f>IF(I264=0,"",I209/I264*100)</f>
        <v/>
      </c>
    </row>
    <row r="210" spans="1:10" ht="36.75" customHeight="1" x14ac:dyDescent="0.25">
      <c r="A210" s="178"/>
      <c r="B210" s="183" t="s">
        <v>251</v>
      </c>
      <c r="C210" s="184" t="s">
        <v>252</v>
      </c>
      <c r="D210" s="185"/>
      <c r="E210" s="185"/>
      <c r="F210" s="192" t="s">
        <v>24</v>
      </c>
      <c r="G210" s="193"/>
      <c r="H210" s="193"/>
      <c r="I210" s="193">
        <f>'SO 01 01-01 Pol'!G727</f>
        <v>0</v>
      </c>
      <c r="J210" s="189" t="str">
        <f>IF(I264=0,"",I210/I264*100)</f>
        <v/>
      </c>
    </row>
    <row r="211" spans="1:10" ht="36.75" customHeight="1" x14ac:dyDescent="0.25">
      <c r="A211" s="178"/>
      <c r="B211" s="183" t="s">
        <v>253</v>
      </c>
      <c r="C211" s="184" t="s">
        <v>254</v>
      </c>
      <c r="D211" s="185"/>
      <c r="E211" s="185"/>
      <c r="F211" s="192" t="s">
        <v>24</v>
      </c>
      <c r="G211" s="193"/>
      <c r="H211" s="193"/>
      <c r="I211" s="193">
        <f>'SO 01 01-01 Pol'!G744</f>
        <v>0</v>
      </c>
      <c r="J211" s="189" t="str">
        <f>IF(I264=0,"",I211/I264*100)</f>
        <v/>
      </c>
    </row>
    <row r="212" spans="1:10" ht="36.75" customHeight="1" x14ac:dyDescent="0.25">
      <c r="A212" s="178"/>
      <c r="B212" s="183" t="s">
        <v>255</v>
      </c>
      <c r="C212" s="184" t="s">
        <v>256</v>
      </c>
      <c r="D212" s="185"/>
      <c r="E212" s="185"/>
      <c r="F212" s="192" t="s">
        <v>24</v>
      </c>
      <c r="G212" s="193"/>
      <c r="H212" s="193"/>
      <c r="I212" s="193">
        <f>'SO 01 01-01 Pol'!G763+'SO 02 02-01 Pol'!G98</f>
        <v>0</v>
      </c>
      <c r="J212" s="189" t="str">
        <f>IF(I264=0,"",I212/I264*100)</f>
        <v/>
      </c>
    </row>
    <row r="213" spans="1:10" ht="36.75" customHeight="1" x14ac:dyDescent="0.25">
      <c r="A213" s="178"/>
      <c r="B213" s="183" t="s">
        <v>257</v>
      </c>
      <c r="C213" s="184" t="s">
        <v>258</v>
      </c>
      <c r="D213" s="185"/>
      <c r="E213" s="185"/>
      <c r="F213" s="192" t="s">
        <v>24</v>
      </c>
      <c r="G213" s="193"/>
      <c r="H213" s="193"/>
      <c r="I213" s="193">
        <f>'SO 01 01-07 Pol'!G32</f>
        <v>0</v>
      </c>
      <c r="J213" s="189" t="str">
        <f>IF(I264=0,"",I213/I264*100)</f>
        <v/>
      </c>
    </row>
    <row r="214" spans="1:10" ht="36.75" customHeight="1" x14ac:dyDescent="0.25">
      <c r="A214" s="178"/>
      <c r="B214" s="183" t="s">
        <v>259</v>
      </c>
      <c r="C214" s="184" t="s">
        <v>260</v>
      </c>
      <c r="D214" s="185"/>
      <c r="E214" s="185"/>
      <c r="F214" s="192" t="s">
        <v>24</v>
      </c>
      <c r="G214" s="193"/>
      <c r="H214" s="193"/>
      <c r="I214" s="193">
        <f>'SO 01 01-01 Pol'!G773+'SO 02 02-01 Pol'!G102+'SO 02 02-02 Pol'!G113+'SO 03+04+06 03-1 Pol'!G75</f>
        <v>0</v>
      </c>
      <c r="J214" s="189" t="str">
        <f>IF(I264=0,"",I214/I264*100)</f>
        <v/>
      </c>
    </row>
    <row r="215" spans="1:10" ht="36.75" customHeight="1" x14ac:dyDescent="0.25">
      <c r="A215" s="178"/>
      <c r="B215" s="183" t="s">
        <v>261</v>
      </c>
      <c r="C215" s="184" t="s">
        <v>262</v>
      </c>
      <c r="D215" s="185"/>
      <c r="E215" s="185"/>
      <c r="F215" s="192" t="s">
        <v>24</v>
      </c>
      <c r="G215" s="193"/>
      <c r="H215" s="193"/>
      <c r="I215" s="193">
        <f>'SO 05 2 Pol'!G108</f>
        <v>0</v>
      </c>
      <c r="J215" s="189" t="str">
        <f>IF(I264=0,"",I215/I264*100)</f>
        <v/>
      </c>
    </row>
    <row r="216" spans="1:10" ht="36.75" customHeight="1" x14ac:dyDescent="0.25">
      <c r="A216" s="178"/>
      <c r="B216" s="183" t="s">
        <v>263</v>
      </c>
      <c r="C216" s="184" t="s">
        <v>264</v>
      </c>
      <c r="D216" s="185"/>
      <c r="E216" s="185"/>
      <c r="F216" s="192" t="s">
        <v>24</v>
      </c>
      <c r="G216" s="193"/>
      <c r="H216" s="193"/>
      <c r="I216" s="193">
        <f>'SO 01 01-04 Pol'!G8</f>
        <v>0</v>
      </c>
      <c r="J216" s="189" t="str">
        <f>IF(I264=0,"",I216/I264*100)</f>
        <v/>
      </c>
    </row>
    <row r="217" spans="1:10" ht="36.75" customHeight="1" x14ac:dyDescent="0.25">
      <c r="A217" s="178"/>
      <c r="B217" s="183" t="s">
        <v>265</v>
      </c>
      <c r="C217" s="184" t="s">
        <v>266</v>
      </c>
      <c r="D217" s="185"/>
      <c r="E217" s="185"/>
      <c r="F217" s="192" t="s">
        <v>24</v>
      </c>
      <c r="G217" s="193"/>
      <c r="H217" s="193"/>
      <c r="I217" s="193">
        <f>'SO 01 01-06 Pol'!G8</f>
        <v>0</v>
      </c>
      <c r="J217" s="189" t="str">
        <f>IF(I264=0,"",I217/I264*100)</f>
        <v/>
      </c>
    </row>
    <row r="218" spans="1:10" ht="36.75" customHeight="1" x14ac:dyDescent="0.25">
      <c r="A218" s="178"/>
      <c r="B218" s="183" t="s">
        <v>267</v>
      </c>
      <c r="C218" s="184" t="s">
        <v>268</v>
      </c>
      <c r="D218" s="185"/>
      <c r="E218" s="185"/>
      <c r="F218" s="192" t="s">
        <v>24</v>
      </c>
      <c r="G218" s="193"/>
      <c r="H218" s="193"/>
      <c r="I218" s="193">
        <f>'SO 01 01-06 Pol'!G49</f>
        <v>0</v>
      </c>
      <c r="J218" s="189" t="str">
        <f>IF(I264=0,"",I218/I264*100)</f>
        <v/>
      </c>
    </row>
    <row r="219" spans="1:10" ht="36.75" customHeight="1" x14ac:dyDescent="0.25">
      <c r="A219" s="178"/>
      <c r="B219" s="183" t="s">
        <v>269</v>
      </c>
      <c r="C219" s="184" t="s">
        <v>270</v>
      </c>
      <c r="D219" s="185"/>
      <c r="E219" s="185"/>
      <c r="F219" s="192" t="s">
        <v>24</v>
      </c>
      <c r="G219" s="193"/>
      <c r="H219" s="193"/>
      <c r="I219" s="193">
        <f>'SO 01 01-14 Pol'!G8+'SO 01 01-15 Pol'!G8</f>
        <v>0</v>
      </c>
      <c r="J219" s="189" t="str">
        <f>IF(I264=0,"",I219/I264*100)</f>
        <v/>
      </c>
    </row>
    <row r="220" spans="1:10" ht="36.75" customHeight="1" x14ac:dyDescent="0.25">
      <c r="A220" s="178"/>
      <c r="B220" s="183" t="s">
        <v>271</v>
      </c>
      <c r="C220" s="184" t="s">
        <v>272</v>
      </c>
      <c r="D220" s="185"/>
      <c r="E220" s="185"/>
      <c r="F220" s="192" t="s">
        <v>24</v>
      </c>
      <c r="G220" s="193"/>
      <c r="H220" s="193"/>
      <c r="I220" s="193">
        <f>'SO 01 01-08 Pol'!G8</f>
        <v>0</v>
      </c>
      <c r="J220" s="189" t="str">
        <f>IF(I264=0,"",I220/I264*100)</f>
        <v/>
      </c>
    </row>
    <row r="221" spans="1:10" ht="36.75" customHeight="1" x14ac:dyDescent="0.25">
      <c r="A221" s="178"/>
      <c r="B221" s="183" t="s">
        <v>273</v>
      </c>
      <c r="C221" s="184" t="s">
        <v>274</v>
      </c>
      <c r="D221" s="185"/>
      <c r="E221" s="185"/>
      <c r="F221" s="192" t="s">
        <v>24</v>
      </c>
      <c r="G221" s="193"/>
      <c r="H221" s="193"/>
      <c r="I221" s="193">
        <f>'SO 01 01-09 Pol'!G8</f>
        <v>0</v>
      </c>
      <c r="J221" s="189" t="str">
        <f>IF(I264=0,"",I221/I264*100)</f>
        <v/>
      </c>
    </row>
    <row r="222" spans="1:10" ht="36.75" customHeight="1" x14ac:dyDescent="0.25">
      <c r="A222" s="178"/>
      <c r="B222" s="183" t="s">
        <v>275</v>
      </c>
      <c r="C222" s="184" t="s">
        <v>276</v>
      </c>
      <c r="D222" s="185"/>
      <c r="E222" s="185"/>
      <c r="F222" s="192" t="s">
        <v>24</v>
      </c>
      <c r="G222" s="193"/>
      <c r="H222" s="193"/>
      <c r="I222" s="193">
        <f>'SO 01 01-10 Pol'!G8</f>
        <v>0</v>
      </c>
      <c r="J222" s="189" t="str">
        <f>IF(I264=0,"",I222/I264*100)</f>
        <v/>
      </c>
    </row>
    <row r="223" spans="1:10" ht="36.75" customHeight="1" x14ac:dyDescent="0.25">
      <c r="A223" s="178"/>
      <c r="B223" s="183" t="s">
        <v>277</v>
      </c>
      <c r="C223" s="184" t="s">
        <v>278</v>
      </c>
      <c r="D223" s="185"/>
      <c r="E223" s="185"/>
      <c r="F223" s="192" t="s">
        <v>24</v>
      </c>
      <c r="G223" s="193"/>
      <c r="H223" s="193"/>
      <c r="I223" s="193">
        <f>'SO 01 01-11 Pol'!G8</f>
        <v>0</v>
      </c>
      <c r="J223" s="189" t="str">
        <f>IF(I264=0,"",I223/I264*100)</f>
        <v/>
      </c>
    </row>
    <row r="224" spans="1:10" ht="36.75" customHeight="1" x14ac:dyDescent="0.25">
      <c r="A224" s="178"/>
      <c r="B224" s="183" t="s">
        <v>279</v>
      </c>
      <c r="C224" s="184" t="s">
        <v>280</v>
      </c>
      <c r="D224" s="185"/>
      <c r="E224" s="185"/>
      <c r="F224" s="192" t="s">
        <v>24</v>
      </c>
      <c r="G224" s="193"/>
      <c r="H224" s="193"/>
      <c r="I224" s="193">
        <f>'SO 01 01-12 Pol'!G8</f>
        <v>0</v>
      </c>
      <c r="J224" s="189" t="str">
        <f>IF(I264=0,"",I224/I264*100)</f>
        <v/>
      </c>
    </row>
    <row r="225" spans="1:10" ht="36.75" customHeight="1" x14ac:dyDescent="0.25">
      <c r="A225" s="178"/>
      <c r="B225" s="183" t="s">
        <v>281</v>
      </c>
      <c r="C225" s="184" t="s">
        <v>282</v>
      </c>
      <c r="D225" s="185"/>
      <c r="E225" s="185"/>
      <c r="F225" s="192" t="s">
        <v>24</v>
      </c>
      <c r="G225" s="193"/>
      <c r="H225" s="193"/>
      <c r="I225" s="193">
        <f>'SO 01 01-13 Pol'!G8</f>
        <v>0</v>
      </c>
      <c r="J225" s="189" t="str">
        <f>IF(I264=0,"",I225/I264*100)</f>
        <v/>
      </c>
    </row>
    <row r="226" spans="1:10" ht="36.75" customHeight="1" x14ac:dyDescent="0.25">
      <c r="A226" s="178"/>
      <c r="B226" s="183" t="s">
        <v>283</v>
      </c>
      <c r="C226" s="184" t="s">
        <v>284</v>
      </c>
      <c r="D226" s="185"/>
      <c r="E226" s="185"/>
      <c r="F226" s="192" t="s">
        <v>24</v>
      </c>
      <c r="G226" s="193"/>
      <c r="H226" s="193"/>
      <c r="I226" s="193">
        <f>'SO 01 01-07 Pol'!G43</f>
        <v>0</v>
      </c>
      <c r="J226" s="189" t="str">
        <f>IF(I264=0,"",I226/I264*100)</f>
        <v/>
      </c>
    </row>
    <row r="227" spans="1:10" ht="36.75" customHeight="1" x14ac:dyDescent="0.25">
      <c r="A227" s="178"/>
      <c r="B227" s="183" t="s">
        <v>285</v>
      </c>
      <c r="C227" s="184" t="s">
        <v>286</v>
      </c>
      <c r="D227" s="185"/>
      <c r="E227" s="185"/>
      <c r="F227" s="192" t="s">
        <v>24</v>
      </c>
      <c r="G227" s="193"/>
      <c r="H227" s="193"/>
      <c r="I227" s="193">
        <f>'SO 01 01-16 Pol'!G53</f>
        <v>0</v>
      </c>
      <c r="J227" s="189" t="str">
        <f>IF(I264=0,"",I227/I264*100)</f>
        <v/>
      </c>
    </row>
    <row r="228" spans="1:10" ht="36.75" customHeight="1" x14ac:dyDescent="0.25">
      <c r="A228" s="178"/>
      <c r="B228" s="183" t="s">
        <v>287</v>
      </c>
      <c r="C228" s="184" t="s">
        <v>288</v>
      </c>
      <c r="D228" s="185"/>
      <c r="E228" s="185"/>
      <c r="F228" s="192" t="s">
        <v>24</v>
      </c>
      <c r="G228" s="193"/>
      <c r="H228" s="193"/>
      <c r="I228" s="193">
        <f>'SO 01 01-16 Pol'!G58</f>
        <v>0</v>
      </c>
      <c r="J228" s="189" t="str">
        <f>IF(I264=0,"",I228/I264*100)</f>
        <v/>
      </c>
    </row>
    <row r="229" spans="1:10" ht="36.75" customHeight="1" x14ac:dyDescent="0.25">
      <c r="A229" s="178"/>
      <c r="B229" s="183" t="s">
        <v>289</v>
      </c>
      <c r="C229" s="184" t="s">
        <v>290</v>
      </c>
      <c r="D229" s="185"/>
      <c r="E229" s="185"/>
      <c r="F229" s="192" t="s">
        <v>24</v>
      </c>
      <c r="G229" s="193"/>
      <c r="H229" s="193"/>
      <c r="I229" s="193">
        <f>'SO 01 01-05 Pol'!G8</f>
        <v>0</v>
      </c>
      <c r="J229" s="189" t="str">
        <f>IF(I264=0,"",I229/I264*100)</f>
        <v/>
      </c>
    </row>
    <row r="230" spans="1:10" ht="36.75" customHeight="1" x14ac:dyDescent="0.25">
      <c r="A230" s="178"/>
      <c r="B230" s="183" t="s">
        <v>291</v>
      </c>
      <c r="C230" s="184" t="s">
        <v>292</v>
      </c>
      <c r="D230" s="185"/>
      <c r="E230" s="185"/>
      <c r="F230" s="192" t="s">
        <v>24</v>
      </c>
      <c r="G230" s="193"/>
      <c r="H230" s="193"/>
      <c r="I230" s="193">
        <f>'SO 01 01-05 Pol'!G175</f>
        <v>0</v>
      </c>
      <c r="J230" s="189" t="str">
        <f>IF(I264=0,"",I230/I264*100)</f>
        <v/>
      </c>
    </row>
    <row r="231" spans="1:10" ht="36.75" customHeight="1" x14ac:dyDescent="0.25">
      <c r="A231" s="178"/>
      <c r="B231" s="183" t="s">
        <v>293</v>
      </c>
      <c r="C231" s="184" t="s">
        <v>294</v>
      </c>
      <c r="D231" s="185"/>
      <c r="E231" s="185"/>
      <c r="F231" s="192" t="s">
        <v>25</v>
      </c>
      <c r="G231" s="193"/>
      <c r="H231" s="193"/>
      <c r="I231" s="193">
        <f>'SO 01 01-01 Pol'!G783</f>
        <v>0</v>
      </c>
      <c r="J231" s="189" t="str">
        <f>IF(I264=0,"",I231/I264*100)</f>
        <v/>
      </c>
    </row>
    <row r="232" spans="1:10" ht="36.75" customHeight="1" x14ac:dyDescent="0.25">
      <c r="A232" s="178"/>
      <c r="B232" s="183" t="s">
        <v>295</v>
      </c>
      <c r="C232" s="184" t="s">
        <v>296</v>
      </c>
      <c r="D232" s="185"/>
      <c r="E232" s="185"/>
      <c r="F232" s="192" t="s">
        <v>25</v>
      </c>
      <c r="G232" s="193"/>
      <c r="H232" s="193"/>
      <c r="I232" s="193">
        <f>'SO 01 01-01 Pol'!G840</f>
        <v>0</v>
      </c>
      <c r="J232" s="189" t="str">
        <f>IF(I264=0,"",I232/I264*100)</f>
        <v/>
      </c>
    </row>
    <row r="233" spans="1:10" ht="36.75" customHeight="1" x14ac:dyDescent="0.25">
      <c r="A233" s="178"/>
      <c r="B233" s="183" t="s">
        <v>297</v>
      </c>
      <c r="C233" s="184" t="s">
        <v>298</v>
      </c>
      <c r="D233" s="185"/>
      <c r="E233" s="185"/>
      <c r="F233" s="192" t="s">
        <v>25</v>
      </c>
      <c r="G233" s="193"/>
      <c r="H233" s="193"/>
      <c r="I233" s="193">
        <f>'SO 01 01-01 Pol'!G957+'SO 01 01-04 Pol'!G13</f>
        <v>0</v>
      </c>
      <c r="J233" s="189" t="str">
        <f>IF(I264=0,"",I233/I264*100)</f>
        <v/>
      </c>
    </row>
    <row r="234" spans="1:10" ht="36.75" customHeight="1" x14ac:dyDescent="0.25">
      <c r="A234" s="178"/>
      <c r="B234" s="183" t="s">
        <v>299</v>
      </c>
      <c r="C234" s="184" t="s">
        <v>300</v>
      </c>
      <c r="D234" s="185"/>
      <c r="E234" s="185"/>
      <c r="F234" s="192" t="s">
        <v>25</v>
      </c>
      <c r="G234" s="193"/>
      <c r="H234" s="193"/>
      <c r="I234" s="193">
        <f>'SO 01 01-07 Pol'!G45</f>
        <v>0</v>
      </c>
      <c r="J234" s="189" t="str">
        <f>IF(I264=0,"",I234/I264*100)</f>
        <v/>
      </c>
    </row>
    <row r="235" spans="1:10" ht="36.75" customHeight="1" x14ac:dyDescent="0.25">
      <c r="A235" s="178"/>
      <c r="B235" s="183" t="s">
        <v>299</v>
      </c>
      <c r="C235" s="184" t="s">
        <v>301</v>
      </c>
      <c r="D235" s="185"/>
      <c r="E235" s="185"/>
      <c r="F235" s="192" t="s">
        <v>25</v>
      </c>
      <c r="G235" s="193"/>
      <c r="H235" s="193"/>
      <c r="I235" s="193">
        <f>'SO 01 01-01 Pol'!G1046</f>
        <v>0</v>
      </c>
      <c r="J235" s="189" t="str">
        <f>IF(I264=0,"",I235/I264*100)</f>
        <v/>
      </c>
    </row>
    <row r="236" spans="1:10" ht="36.75" customHeight="1" x14ac:dyDescent="0.25">
      <c r="A236" s="178"/>
      <c r="B236" s="183" t="s">
        <v>302</v>
      </c>
      <c r="C236" s="184" t="s">
        <v>303</v>
      </c>
      <c r="D236" s="185"/>
      <c r="E236" s="185"/>
      <c r="F236" s="192" t="s">
        <v>25</v>
      </c>
      <c r="G236" s="193"/>
      <c r="H236" s="193"/>
      <c r="I236" s="193">
        <f>'SO 01 01-07 Pol'!G82</f>
        <v>0</v>
      </c>
      <c r="J236" s="189" t="str">
        <f>IF(I264=0,"",I236/I264*100)</f>
        <v/>
      </c>
    </row>
    <row r="237" spans="1:10" ht="36.75" customHeight="1" x14ac:dyDescent="0.25">
      <c r="A237" s="178"/>
      <c r="B237" s="183" t="s">
        <v>304</v>
      </c>
      <c r="C237" s="184" t="s">
        <v>305</v>
      </c>
      <c r="D237" s="185"/>
      <c r="E237" s="185"/>
      <c r="F237" s="192" t="s">
        <v>25</v>
      </c>
      <c r="G237" s="193"/>
      <c r="H237" s="193"/>
      <c r="I237" s="193">
        <f>'SO 01 01-07 Pol'!G142</f>
        <v>0</v>
      </c>
      <c r="J237" s="189" t="str">
        <f>IF(I264=0,"",I237/I264*100)</f>
        <v/>
      </c>
    </row>
    <row r="238" spans="1:10" ht="36.75" customHeight="1" x14ac:dyDescent="0.25">
      <c r="A238" s="178"/>
      <c r="B238" s="183" t="s">
        <v>304</v>
      </c>
      <c r="C238" s="184" t="s">
        <v>306</v>
      </c>
      <c r="D238" s="185"/>
      <c r="E238" s="185"/>
      <c r="F238" s="192" t="s">
        <v>25</v>
      </c>
      <c r="G238" s="193"/>
      <c r="H238" s="193"/>
      <c r="I238" s="193">
        <f>'SO 01 01-04 Pol'!G27</f>
        <v>0</v>
      </c>
      <c r="J238" s="189" t="str">
        <f>IF(I264=0,"",I238/I264*100)</f>
        <v/>
      </c>
    </row>
    <row r="239" spans="1:10" ht="36.75" customHeight="1" x14ac:dyDescent="0.25">
      <c r="A239" s="178"/>
      <c r="B239" s="183" t="s">
        <v>307</v>
      </c>
      <c r="C239" s="184" t="s">
        <v>308</v>
      </c>
      <c r="D239" s="185"/>
      <c r="E239" s="185"/>
      <c r="F239" s="192" t="s">
        <v>25</v>
      </c>
      <c r="G239" s="193"/>
      <c r="H239" s="193"/>
      <c r="I239" s="193">
        <f>'SO 05 2 Pol'!G111</f>
        <v>0</v>
      </c>
      <c r="J239" s="189" t="str">
        <f>IF(I264=0,"",I239/I264*100)</f>
        <v/>
      </c>
    </row>
    <row r="240" spans="1:10" ht="36.75" customHeight="1" x14ac:dyDescent="0.25">
      <c r="A240" s="178"/>
      <c r="B240" s="183" t="s">
        <v>309</v>
      </c>
      <c r="C240" s="184" t="s">
        <v>310</v>
      </c>
      <c r="D240" s="185"/>
      <c r="E240" s="185"/>
      <c r="F240" s="192" t="s">
        <v>25</v>
      </c>
      <c r="G240" s="193"/>
      <c r="H240" s="193"/>
      <c r="I240" s="193">
        <f>'SO 01 01-01 Pol'!G1061+'SO 01 01-07 Pol'!G195</f>
        <v>0</v>
      </c>
      <c r="J240" s="189" t="str">
        <f>IF(I264=0,"",I240/I264*100)</f>
        <v/>
      </c>
    </row>
    <row r="241" spans="1:10" ht="36.75" customHeight="1" x14ac:dyDescent="0.25">
      <c r="A241" s="178"/>
      <c r="B241" s="183" t="s">
        <v>311</v>
      </c>
      <c r="C241" s="184" t="s">
        <v>312</v>
      </c>
      <c r="D241" s="185"/>
      <c r="E241" s="185"/>
      <c r="F241" s="192" t="s">
        <v>25</v>
      </c>
      <c r="G241" s="193"/>
      <c r="H241" s="193"/>
      <c r="I241" s="193">
        <f>'SO 01 01-07 Pol'!G242</f>
        <v>0</v>
      </c>
      <c r="J241" s="189" t="str">
        <f>IF(I264=0,"",I241/I264*100)</f>
        <v/>
      </c>
    </row>
    <row r="242" spans="1:10" ht="36.75" customHeight="1" x14ac:dyDescent="0.25">
      <c r="A242" s="178"/>
      <c r="B242" s="183" t="s">
        <v>313</v>
      </c>
      <c r="C242" s="184" t="s">
        <v>314</v>
      </c>
      <c r="D242" s="185"/>
      <c r="E242" s="185"/>
      <c r="F242" s="192" t="s">
        <v>25</v>
      </c>
      <c r="G242" s="193"/>
      <c r="H242" s="193"/>
      <c r="I242" s="193">
        <f>'SO 05 2 Pol'!G123</f>
        <v>0</v>
      </c>
      <c r="J242" s="189" t="str">
        <f>IF(I264=0,"",I242/I264*100)</f>
        <v/>
      </c>
    </row>
    <row r="243" spans="1:10" ht="36.75" customHeight="1" x14ac:dyDescent="0.25">
      <c r="A243" s="178"/>
      <c r="B243" s="183" t="s">
        <v>315</v>
      </c>
      <c r="C243" s="184" t="s">
        <v>316</v>
      </c>
      <c r="D243" s="185"/>
      <c r="E243" s="185"/>
      <c r="F243" s="192" t="s">
        <v>25</v>
      </c>
      <c r="G243" s="193"/>
      <c r="H243" s="193"/>
      <c r="I243" s="193">
        <f>'SO 01 01-04 Pol'!G48</f>
        <v>0</v>
      </c>
      <c r="J243" s="189" t="str">
        <f>IF(I264=0,"",I243/I264*100)</f>
        <v/>
      </c>
    </row>
    <row r="244" spans="1:10" ht="36.75" customHeight="1" x14ac:dyDescent="0.25">
      <c r="A244" s="178"/>
      <c r="B244" s="183" t="s">
        <v>317</v>
      </c>
      <c r="C244" s="184" t="s">
        <v>318</v>
      </c>
      <c r="D244" s="185"/>
      <c r="E244" s="185"/>
      <c r="F244" s="192" t="s">
        <v>25</v>
      </c>
      <c r="G244" s="193"/>
      <c r="H244" s="193"/>
      <c r="I244" s="193">
        <f>'SO 01 01-04 Pol'!G76</f>
        <v>0</v>
      </c>
      <c r="J244" s="189" t="str">
        <f>IF(I264=0,"",I244/I264*100)</f>
        <v/>
      </c>
    </row>
    <row r="245" spans="1:10" ht="36.75" customHeight="1" x14ac:dyDescent="0.25">
      <c r="A245" s="178"/>
      <c r="B245" s="183" t="s">
        <v>319</v>
      </c>
      <c r="C245" s="184" t="s">
        <v>320</v>
      </c>
      <c r="D245" s="185"/>
      <c r="E245" s="185"/>
      <c r="F245" s="192" t="s">
        <v>25</v>
      </c>
      <c r="G245" s="193"/>
      <c r="H245" s="193"/>
      <c r="I245" s="193">
        <f>'SO 01 01-04 Pol'!G117</f>
        <v>0</v>
      </c>
      <c r="J245" s="189" t="str">
        <f>IF(I264=0,"",I245/I264*100)</f>
        <v/>
      </c>
    </row>
    <row r="246" spans="1:10" ht="36.75" customHeight="1" x14ac:dyDescent="0.25">
      <c r="A246" s="178"/>
      <c r="B246" s="183" t="s">
        <v>321</v>
      </c>
      <c r="C246" s="184" t="s">
        <v>322</v>
      </c>
      <c r="D246" s="185"/>
      <c r="E246" s="185"/>
      <c r="F246" s="192" t="s">
        <v>25</v>
      </c>
      <c r="G246" s="193"/>
      <c r="H246" s="193"/>
      <c r="I246" s="193">
        <f>'SO 01 01-04 Pol'!G144</f>
        <v>0</v>
      </c>
      <c r="J246" s="189" t="str">
        <f>IF(I264=0,"",I246/I264*100)</f>
        <v/>
      </c>
    </row>
    <row r="247" spans="1:10" ht="36.75" customHeight="1" x14ac:dyDescent="0.25">
      <c r="A247" s="178"/>
      <c r="B247" s="183" t="s">
        <v>323</v>
      </c>
      <c r="C247" s="184" t="s">
        <v>324</v>
      </c>
      <c r="D247" s="185"/>
      <c r="E247" s="185"/>
      <c r="F247" s="192" t="s">
        <v>25</v>
      </c>
      <c r="G247" s="193"/>
      <c r="H247" s="193"/>
      <c r="I247" s="193">
        <f>'SO 01 01-04 Pol'!G200</f>
        <v>0</v>
      </c>
      <c r="J247" s="189" t="str">
        <f>IF(I264=0,"",I247/I264*100)</f>
        <v/>
      </c>
    </row>
    <row r="248" spans="1:10" ht="36.75" customHeight="1" x14ac:dyDescent="0.25">
      <c r="A248" s="178"/>
      <c r="B248" s="183" t="s">
        <v>325</v>
      </c>
      <c r="C248" s="184" t="s">
        <v>326</v>
      </c>
      <c r="D248" s="185"/>
      <c r="E248" s="185"/>
      <c r="F248" s="192" t="s">
        <v>25</v>
      </c>
      <c r="G248" s="193"/>
      <c r="H248" s="193"/>
      <c r="I248" s="193">
        <f>'SO 05 2 Pol'!G125</f>
        <v>0</v>
      </c>
      <c r="J248" s="189" t="str">
        <f>IF(I264=0,"",I248/I264*100)</f>
        <v/>
      </c>
    </row>
    <row r="249" spans="1:10" ht="36.75" customHeight="1" x14ac:dyDescent="0.25">
      <c r="A249" s="178"/>
      <c r="B249" s="183" t="s">
        <v>327</v>
      </c>
      <c r="C249" s="184" t="s">
        <v>328</v>
      </c>
      <c r="D249" s="185"/>
      <c r="E249" s="185"/>
      <c r="F249" s="192" t="s">
        <v>25</v>
      </c>
      <c r="G249" s="193"/>
      <c r="H249" s="193"/>
      <c r="I249" s="193">
        <f>'SO 01 01-01 Pol'!G1073</f>
        <v>0</v>
      </c>
      <c r="J249" s="189" t="str">
        <f>IF(I264=0,"",I249/I264*100)</f>
        <v/>
      </c>
    </row>
    <row r="250" spans="1:10" ht="36.75" customHeight="1" x14ac:dyDescent="0.25">
      <c r="A250" s="178"/>
      <c r="B250" s="183" t="s">
        <v>329</v>
      </c>
      <c r="C250" s="184" t="s">
        <v>330</v>
      </c>
      <c r="D250" s="185"/>
      <c r="E250" s="185"/>
      <c r="F250" s="192" t="s">
        <v>25</v>
      </c>
      <c r="G250" s="193"/>
      <c r="H250" s="193"/>
      <c r="I250" s="193">
        <f>'SO 01 01-01 Pol'!G1119</f>
        <v>0</v>
      </c>
      <c r="J250" s="189" t="str">
        <f>IF(I264=0,"",I250/I264*100)</f>
        <v/>
      </c>
    </row>
    <row r="251" spans="1:10" ht="36.75" customHeight="1" x14ac:dyDescent="0.25">
      <c r="A251" s="178"/>
      <c r="B251" s="183" t="s">
        <v>331</v>
      </c>
      <c r="C251" s="184" t="s">
        <v>332</v>
      </c>
      <c r="D251" s="185"/>
      <c r="E251" s="185"/>
      <c r="F251" s="192" t="s">
        <v>25</v>
      </c>
      <c r="G251" s="193"/>
      <c r="H251" s="193"/>
      <c r="I251" s="193">
        <f>'SO 01 01-01 Pol'!G1168</f>
        <v>0</v>
      </c>
      <c r="J251" s="189" t="str">
        <f>IF(I264=0,"",I251/I264*100)</f>
        <v/>
      </c>
    </row>
    <row r="252" spans="1:10" ht="36.75" customHeight="1" x14ac:dyDescent="0.25">
      <c r="A252" s="178"/>
      <c r="B252" s="183" t="s">
        <v>333</v>
      </c>
      <c r="C252" s="184" t="s">
        <v>334</v>
      </c>
      <c r="D252" s="185"/>
      <c r="E252" s="185"/>
      <c r="F252" s="192" t="s">
        <v>25</v>
      </c>
      <c r="G252" s="193"/>
      <c r="H252" s="193"/>
      <c r="I252" s="193">
        <f>'SO 01 01-01 Pol'!G1244+'SO 01 01-07 Pol'!G248+'SO 02 02-01 Pol'!G104</f>
        <v>0</v>
      </c>
      <c r="J252" s="189" t="str">
        <f>IF(I264=0,"",I252/I264*100)</f>
        <v/>
      </c>
    </row>
    <row r="253" spans="1:10" ht="36.75" customHeight="1" x14ac:dyDescent="0.25">
      <c r="A253" s="178"/>
      <c r="B253" s="183" t="s">
        <v>333</v>
      </c>
      <c r="C253" s="184" t="s">
        <v>335</v>
      </c>
      <c r="D253" s="185"/>
      <c r="E253" s="185"/>
      <c r="F253" s="192" t="s">
        <v>25</v>
      </c>
      <c r="G253" s="193"/>
      <c r="H253" s="193"/>
      <c r="I253" s="193">
        <f>'SO 01 01-04 Pol'!G214</f>
        <v>0</v>
      </c>
      <c r="J253" s="189" t="str">
        <f>IF(I264=0,"",I253/I264*100)</f>
        <v/>
      </c>
    </row>
    <row r="254" spans="1:10" ht="36.75" customHeight="1" x14ac:dyDescent="0.25">
      <c r="A254" s="178"/>
      <c r="B254" s="183" t="s">
        <v>336</v>
      </c>
      <c r="C254" s="184" t="s">
        <v>337</v>
      </c>
      <c r="D254" s="185"/>
      <c r="E254" s="185"/>
      <c r="F254" s="192" t="s">
        <v>25</v>
      </c>
      <c r="G254" s="193"/>
      <c r="H254" s="193"/>
      <c r="I254" s="193">
        <f>'SO 01 01-01 Pol'!G1329</f>
        <v>0</v>
      </c>
      <c r="J254" s="189" t="str">
        <f>IF(I264=0,"",I254/I264*100)</f>
        <v/>
      </c>
    </row>
    <row r="255" spans="1:10" ht="36.75" customHeight="1" x14ac:dyDescent="0.25">
      <c r="A255" s="178"/>
      <c r="B255" s="183" t="s">
        <v>338</v>
      </c>
      <c r="C255" s="184" t="s">
        <v>339</v>
      </c>
      <c r="D255" s="185"/>
      <c r="E255" s="185"/>
      <c r="F255" s="192" t="s">
        <v>25</v>
      </c>
      <c r="G255" s="193"/>
      <c r="H255" s="193"/>
      <c r="I255" s="193">
        <f>'SO 01 01-01 Pol'!G1386</f>
        <v>0</v>
      </c>
      <c r="J255" s="189" t="str">
        <f>IF(I264=0,"",I255/I264*100)</f>
        <v/>
      </c>
    </row>
    <row r="256" spans="1:10" ht="36.75" customHeight="1" x14ac:dyDescent="0.25">
      <c r="A256" s="178"/>
      <c r="B256" s="183" t="s">
        <v>340</v>
      </c>
      <c r="C256" s="184" t="s">
        <v>341</v>
      </c>
      <c r="D256" s="185"/>
      <c r="E256" s="185"/>
      <c r="F256" s="192" t="s">
        <v>25</v>
      </c>
      <c r="G256" s="193"/>
      <c r="H256" s="193"/>
      <c r="I256" s="193">
        <f>'SO 01 01-01 Pol'!G1454</f>
        <v>0</v>
      </c>
      <c r="J256" s="189" t="str">
        <f>IF(I264=0,"",I256/I264*100)</f>
        <v/>
      </c>
    </row>
    <row r="257" spans="1:10" ht="36.75" customHeight="1" x14ac:dyDescent="0.25">
      <c r="A257" s="178"/>
      <c r="B257" s="183" t="s">
        <v>342</v>
      </c>
      <c r="C257" s="184" t="s">
        <v>343</v>
      </c>
      <c r="D257" s="185"/>
      <c r="E257" s="185"/>
      <c r="F257" s="192" t="s">
        <v>25</v>
      </c>
      <c r="G257" s="193"/>
      <c r="H257" s="193"/>
      <c r="I257" s="193">
        <f>'SO 01 01-01 Pol'!G1458</f>
        <v>0</v>
      </c>
      <c r="J257" s="189" t="str">
        <f>IF(I264=0,"",I257/I264*100)</f>
        <v/>
      </c>
    </row>
    <row r="258" spans="1:10" ht="36.75" customHeight="1" x14ac:dyDescent="0.25">
      <c r="A258" s="178"/>
      <c r="B258" s="183" t="s">
        <v>344</v>
      </c>
      <c r="C258" s="184" t="s">
        <v>345</v>
      </c>
      <c r="D258" s="185"/>
      <c r="E258" s="185"/>
      <c r="F258" s="192" t="s">
        <v>25</v>
      </c>
      <c r="G258" s="193"/>
      <c r="H258" s="193"/>
      <c r="I258" s="193">
        <f>'SO 01 01-01 Pol'!G1491</f>
        <v>0</v>
      </c>
      <c r="J258" s="189" t="str">
        <f>IF(I264=0,"",I258/I264*100)</f>
        <v/>
      </c>
    </row>
    <row r="259" spans="1:10" ht="36.75" customHeight="1" x14ac:dyDescent="0.25">
      <c r="A259" s="178"/>
      <c r="B259" s="183" t="s">
        <v>346</v>
      </c>
      <c r="C259" s="184" t="s">
        <v>347</v>
      </c>
      <c r="D259" s="185"/>
      <c r="E259" s="185"/>
      <c r="F259" s="192" t="s">
        <v>25</v>
      </c>
      <c r="G259" s="193"/>
      <c r="H259" s="193"/>
      <c r="I259" s="193">
        <f>'SO 01 01-01 Pol'!G1494</f>
        <v>0</v>
      </c>
      <c r="J259" s="189" t="str">
        <f>IF(I264=0,"",I259/I264*100)</f>
        <v/>
      </c>
    </row>
    <row r="260" spans="1:10" ht="36.75" customHeight="1" x14ac:dyDescent="0.25">
      <c r="A260" s="178"/>
      <c r="B260" s="183" t="s">
        <v>348</v>
      </c>
      <c r="C260" s="184" t="s">
        <v>349</v>
      </c>
      <c r="D260" s="185"/>
      <c r="E260" s="185"/>
      <c r="F260" s="192" t="s">
        <v>25</v>
      </c>
      <c r="G260" s="193"/>
      <c r="H260" s="193"/>
      <c r="I260" s="193">
        <f>'SO 01 01-03 Pol'!G8</f>
        <v>0</v>
      </c>
      <c r="J260" s="189" t="str">
        <f>IF(I264=0,"",I260/I264*100)</f>
        <v/>
      </c>
    </row>
    <row r="261" spans="1:10" ht="36.75" customHeight="1" x14ac:dyDescent="0.25">
      <c r="A261" s="178"/>
      <c r="B261" s="183" t="s">
        <v>350</v>
      </c>
      <c r="C261" s="184" t="s">
        <v>351</v>
      </c>
      <c r="D261" s="185"/>
      <c r="E261" s="185"/>
      <c r="F261" s="192" t="s">
        <v>25</v>
      </c>
      <c r="G261" s="193"/>
      <c r="H261" s="193"/>
      <c r="I261" s="193">
        <f>'SO 01 01-02 Pol'!G8</f>
        <v>0</v>
      </c>
      <c r="J261" s="189" t="str">
        <f>IF(I264=0,"",I261/I264*100)</f>
        <v/>
      </c>
    </row>
    <row r="262" spans="1:10" ht="36.75" customHeight="1" x14ac:dyDescent="0.25">
      <c r="A262" s="178"/>
      <c r="B262" s="183" t="s">
        <v>352</v>
      </c>
      <c r="C262" s="184" t="s">
        <v>27</v>
      </c>
      <c r="D262" s="185"/>
      <c r="E262" s="185"/>
      <c r="F262" s="192" t="s">
        <v>352</v>
      </c>
      <c r="G262" s="193"/>
      <c r="H262" s="193"/>
      <c r="I262" s="193">
        <f>'OV 00 00-01 Naklady'!G8+'SO 01 01-05 Pol'!G202+'SO 01 01-06 Pol'!G84</f>
        <v>0</v>
      </c>
      <c r="J262" s="189" t="str">
        <f>IF(I264=0,"",I262/I264*100)</f>
        <v/>
      </c>
    </row>
    <row r="263" spans="1:10" ht="36.75" customHeight="1" x14ac:dyDescent="0.25">
      <c r="A263" s="178"/>
      <c r="B263" s="183" t="s">
        <v>353</v>
      </c>
      <c r="C263" s="184" t="s">
        <v>28</v>
      </c>
      <c r="D263" s="185"/>
      <c r="E263" s="185"/>
      <c r="F263" s="192" t="s">
        <v>353</v>
      </c>
      <c r="G263" s="193"/>
      <c r="H263" s="193"/>
      <c r="I263" s="193">
        <f>'OV 00 00-01 Naklady'!G27+'SO 01 01-07 Pol'!G252</f>
        <v>0</v>
      </c>
      <c r="J263" s="189" t="str">
        <f>IF(I264=0,"",I263/I264*100)</f>
        <v/>
      </c>
    </row>
    <row r="264" spans="1:10" ht="25.5" customHeight="1" x14ac:dyDescent="0.25">
      <c r="A264" s="179"/>
      <c r="B264" s="186" t="s">
        <v>1</v>
      </c>
      <c r="C264" s="187"/>
      <c r="D264" s="188"/>
      <c r="E264" s="188"/>
      <c r="F264" s="194"/>
      <c r="G264" s="195"/>
      <c r="H264" s="195"/>
      <c r="I264" s="195">
        <f>SUM(I184:I263)</f>
        <v>0</v>
      </c>
      <c r="J264" s="190">
        <f>SUM(J184:J263)</f>
        <v>0</v>
      </c>
    </row>
    <row r="265" spans="1:10" x14ac:dyDescent="0.25">
      <c r="F265" s="133"/>
      <c r="G265" s="133"/>
      <c r="H265" s="133"/>
      <c r="I265" s="133"/>
      <c r="J265" s="191"/>
    </row>
    <row r="266" spans="1:10" x14ac:dyDescent="0.25">
      <c r="F266" s="133"/>
      <c r="G266" s="133"/>
      <c r="H266" s="133"/>
      <c r="I266" s="133"/>
      <c r="J266" s="191"/>
    </row>
    <row r="267" spans="1:10" x14ac:dyDescent="0.25">
      <c r="F267" s="133"/>
      <c r="G267" s="133"/>
      <c r="H267" s="133"/>
      <c r="I267" s="133"/>
      <c r="J267" s="191"/>
    </row>
  </sheetData>
  <sheetProtection algorithmName="SHA-512" hashValue="EZpZS7zRazlJj18kVApxfDsa8s9t1n5J3EveeKXYrISpAkRZYRuKWV3Qi6c2lPLnrPfVrs/XGNxI1LG/t7wUsw==" saltValue="FRFuxSA4FtRvYwCE+Fgqf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3">
    <mergeCell ref="C262:E262"/>
    <mergeCell ref="C263:E263"/>
    <mergeCell ref="C257:E257"/>
    <mergeCell ref="C258:E258"/>
    <mergeCell ref="C259:E259"/>
    <mergeCell ref="C260:E260"/>
    <mergeCell ref="C261:E261"/>
    <mergeCell ref="C252:E252"/>
    <mergeCell ref="C253:E253"/>
    <mergeCell ref="C254:E254"/>
    <mergeCell ref="C255:E255"/>
    <mergeCell ref="C256:E256"/>
    <mergeCell ref="C247:E247"/>
    <mergeCell ref="C248:E248"/>
    <mergeCell ref="C249:E249"/>
    <mergeCell ref="C250:E250"/>
    <mergeCell ref="C251:E251"/>
    <mergeCell ref="C242:E242"/>
    <mergeCell ref="C243:E243"/>
    <mergeCell ref="C244:E244"/>
    <mergeCell ref="C245:E245"/>
    <mergeCell ref="C246:E246"/>
    <mergeCell ref="C237:E237"/>
    <mergeCell ref="C238:E238"/>
    <mergeCell ref="C239:E239"/>
    <mergeCell ref="C240:E240"/>
    <mergeCell ref="C241:E241"/>
    <mergeCell ref="C232:E232"/>
    <mergeCell ref="C233:E233"/>
    <mergeCell ref="C234:E234"/>
    <mergeCell ref="C235:E235"/>
    <mergeCell ref="C236:E236"/>
    <mergeCell ref="C227:E227"/>
    <mergeCell ref="C228:E228"/>
    <mergeCell ref="C229:E229"/>
    <mergeCell ref="C230:E230"/>
    <mergeCell ref="C231:E231"/>
    <mergeCell ref="C222:E222"/>
    <mergeCell ref="C223:E223"/>
    <mergeCell ref="C224:E224"/>
    <mergeCell ref="C225:E225"/>
    <mergeCell ref="C226:E226"/>
    <mergeCell ref="C217:E217"/>
    <mergeCell ref="C218:E218"/>
    <mergeCell ref="C219:E219"/>
    <mergeCell ref="C220:E220"/>
    <mergeCell ref="C221:E221"/>
    <mergeCell ref="C212:E212"/>
    <mergeCell ref="C213:E213"/>
    <mergeCell ref="C214:E214"/>
    <mergeCell ref="C215:E215"/>
    <mergeCell ref="C216:E216"/>
    <mergeCell ref="C207:E207"/>
    <mergeCell ref="C208:E208"/>
    <mergeCell ref="C209:E209"/>
    <mergeCell ref="C210:E210"/>
    <mergeCell ref="C211:E211"/>
    <mergeCell ref="C202:E202"/>
    <mergeCell ref="C203:E203"/>
    <mergeCell ref="C204:E204"/>
    <mergeCell ref="C205:E205"/>
    <mergeCell ref="C206:E206"/>
    <mergeCell ref="C197:E197"/>
    <mergeCell ref="C198:E198"/>
    <mergeCell ref="C199:E199"/>
    <mergeCell ref="C200:E200"/>
    <mergeCell ref="C201:E201"/>
    <mergeCell ref="C192:E192"/>
    <mergeCell ref="C193:E193"/>
    <mergeCell ref="C194:E194"/>
    <mergeCell ref="C195:E195"/>
    <mergeCell ref="C196:E196"/>
    <mergeCell ref="C187:E187"/>
    <mergeCell ref="C188:E188"/>
    <mergeCell ref="C189:E189"/>
    <mergeCell ref="C190:E190"/>
    <mergeCell ref="C191:E191"/>
    <mergeCell ref="B162:J162"/>
    <mergeCell ref="B164:J164"/>
    <mergeCell ref="C184:E184"/>
    <mergeCell ref="C185:E185"/>
    <mergeCell ref="C186:E186"/>
    <mergeCell ref="B143:J143"/>
    <mergeCell ref="B144:J144"/>
    <mergeCell ref="B156:J156"/>
    <mergeCell ref="B158:J158"/>
    <mergeCell ref="B160:J160"/>
    <mergeCell ref="B135:J135"/>
    <mergeCell ref="B137:J137"/>
    <mergeCell ref="B138:J138"/>
    <mergeCell ref="B140:J140"/>
    <mergeCell ref="B141:J141"/>
    <mergeCell ref="B126:J126"/>
    <mergeCell ref="B129:J129"/>
    <mergeCell ref="B131:J131"/>
    <mergeCell ref="B132:J132"/>
    <mergeCell ref="B133:J133"/>
    <mergeCell ref="B116:J116"/>
    <mergeCell ref="B117:J117"/>
    <mergeCell ref="B119:J119"/>
    <mergeCell ref="B120:J120"/>
    <mergeCell ref="B124:J124"/>
    <mergeCell ref="B109:J109"/>
    <mergeCell ref="B110:J110"/>
    <mergeCell ref="B112:J112"/>
    <mergeCell ref="B113:J113"/>
    <mergeCell ref="B114:J114"/>
    <mergeCell ref="B100:J100"/>
    <mergeCell ref="B102:J102"/>
    <mergeCell ref="B104:J104"/>
    <mergeCell ref="B105:J105"/>
    <mergeCell ref="B107:J107"/>
    <mergeCell ref="B93:J93"/>
    <mergeCell ref="B94:J94"/>
    <mergeCell ref="B96:J96"/>
    <mergeCell ref="B97:J97"/>
    <mergeCell ref="B99:J99"/>
    <mergeCell ref="B86:J86"/>
    <mergeCell ref="B87:J87"/>
    <mergeCell ref="B88:J88"/>
    <mergeCell ref="B89:J89"/>
    <mergeCell ref="B91:J91"/>
    <mergeCell ref="B78:J78"/>
    <mergeCell ref="B79:J79"/>
    <mergeCell ref="B81:J81"/>
    <mergeCell ref="B84:J84"/>
    <mergeCell ref="B85:J85"/>
    <mergeCell ref="C69:E69"/>
    <mergeCell ref="C70:E70"/>
    <mergeCell ref="B71:E71"/>
    <mergeCell ref="B74:J74"/>
    <mergeCell ref="B76:J76"/>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78"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AFDCE-3101-42B2-B921-9D5144EFD309}">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94</v>
      </c>
      <c r="C4" s="204" t="s">
        <v>95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212</v>
      </c>
      <c r="C8" s="251" t="s">
        <v>213</v>
      </c>
      <c r="D8" s="229"/>
      <c r="E8" s="230"/>
      <c r="F8" s="231"/>
      <c r="G8" s="231">
        <f>SUMIF(AG9:AG18,"&lt;&gt;NOR",G9:G18)</f>
        <v>0</v>
      </c>
      <c r="H8" s="231"/>
      <c r="I8" s="231">
        <f>SUM(I9:I18)</f>
        <v>0</v>
      </c>
      <c r="J8" s="231"/>
      <c r="K8" s="231">
        <f>SUM(K9:K18)</f>
        <v>0</v>
      </c>
      <c r="L8" s="231"/>
      <c r="M8" s="231">
        <f>SUM(M9:M18)</f>
        <v>0</v>
      </c>
      <c r="N8" s="230"/>
      <c r="O8" s="230">
        <f>SUM(O9:O18)</f>
        <v>0.04</v>
      </c>
      <c r="P8" s="230"/>
      <c r="Q8" s="230">
        <f>SUM(Q9:Q18)</f>
        <v>0</v>
      </c>
      <c r="R8" s="231"/>
      <c r="S8" s="231"/>
      <c r="T8" s="232"/>
      <c r="U8" s="226"/>
      <c r="V8" s="226">
        <f>SUM(V9:V18)</f>
        <v>0</v>
      </c>
      <c r="W8" s="226"/>
      <c r="X8" s="226"/>
      <c r="Y8" s="226"/>
      <c r="AG8" t="s">
        <v>384</v>
      </c>
    </row>
    <row r="9" spans="1:60" ht="30.6" outlineLevel="1" x14ac:dyDescent="0.25">
      <c r="A9" s="234">
        <v>1</v>
      </c>
      <c r="B9" s="235" t="s">
        <v>3290</v>
      </c>
      <c r="C9" s="253" t="s">
        <v>3291</v>
      </c>
      <c r="D9" s="236" t="s">
        <v>517</v>
      </c>
      <c r="E9" s="237">
        <v>50</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1990</v>
      </c>
      <c r="T9" s="240" t="s">
        <v>1991</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54" t="s">
        <v>3292</v>
      </c>
      <c r="D10" s="248"/>
      <c r="E10" s="248"/>
      <c r="F10" s="248"/>
      <c r="G10" s="248"/>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395</v>
      </c>
      <c r="AH10" s="212"/>
      <c r="AI10" s="212"/>
      <c r="AJ10" s="212"/>
      <c r="AK10" s="212"/>
      <c r="AL10" s="212"/>
      <c r="AM10" s="212"/>
      <c r="AN10" s="212"/>
      <c r="AO10" s="212"/>
      <c r="AP10" s="212"/>
      <c r="AQ10" s="212"/>
      <c r="AR10" s="212"/>
      <c r="AS10" s="212"/>
      <c r="AT10" s="212"/>
      <c r="AU10" s="212"/>
      <c r="AV10" s="212"/>
      <c r="AW10" s="212"/>
      <c r="AX10" s="212"/>
      <c r="AY10" s="212"/>
      <c r="AZ10" s="212"/>
      <c r="BA10" s="249" t="str">
        <f>C10</f>
        <v>odřezání kabelu, uzavření konců kabelu a přemístění kabelového bubnu TCKQY a TCKQYDY s jádry 0,4 a 0,6 mm do 50 XN</v>
      </c>
      <c r="BB10" s="212"/>
      <c r="BC10" s="212"/>
      <c r="BD10" s="212"/>
      <c r="BE10" s="212"/>
      <c r="BF10" s="212"/>
      <c r="BG10" s="212"/>
      <c r="BH10" s="212"/>
    </row>
    <row r="11" spans="1:60" outlineLevel="3" x14ac:dyDescent="0.25">
      <c r="A11" s="219"/>
      <c r="B11" s="220"/>
      <c r="C11" s="255" t="s">
        <v>3293</v>
      </c>
      <c r="D11" s="250"/>
      <c r="E11" s="250"/>
      <c r="F11" s="250"/>
      <c r="G11" s="250"/>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2</v>
      </c>
      <c r="B12" s="235" t="s">
        <v>3294</v>
      </c>
      <c r="C12" s="253" t="s">
        <v>3295</v>
      </c>
      <c r="D12" s="236" t="s">
        <v>585</v>
      </c>
      <c r="E12" s="237">
        <v>2</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1990</v>
      </c>
      <c r="T12" s="240" t="s">
        <v>1991</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54" t="s">
        <v>3296</v>
      </c>
      <c r="D13" s="248"/>
      <c r="E13" s="248"/>
      <c r="F13" s="248"/>
      <c r="G13" s="248"/>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395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0.399999999999999" outlineLevel="1" x14ac:dyDescent="0.25">
      <c r="A14" s="234">
        <v>3</v>
      </c>
      <c r="B14" s="235" t="s">
        <v>3297</v>
      </c>
      <c r="C14" s="253" t="s">
        <v>3298</v>
      </c>
      <c r="D14" s="236" t="s">
        <v>585</v>
      </c>
      <c r="E14" s="237">
        <v>3</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1990</v>
      </c>
      <c r="T14" s="240" t="s">
        <v>1991</v>
      </c>
      <c r="U14" s="222">
        <v>0</v>
      </c>
      <c r="V14" s="222">
        <f>ROUND(E14*U14,2)</f>
        <v>0</v>
      </c>
      <c r="W14" s="222"/>
      <c r="X14" s="222" t="s">
        <v>449</v>
      </c>
      <c r="Y14" s="222" t="s">
        <v>391</v>
      </c>
      <c r="Z14" s="212"/>
      <c r="AA14" s="212"/>
      <c r="AB14" s="212"/>
      <c r="AC14" s="212"/>
      <c r="AD14" s="212"/>
      <c r="AE14" s="212"/>
      <c r="AF14" s="212"/>
      <c r="AG14" s="212" t="s">
        <v>1992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54" t="s">
        <v>3299</v>
      </c>
      <c r="D15" s="248"/>
      <c r="E15" s="248"/>
      <c r="F15" s="248"/>
      <c r="G15" s="248"/>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395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41">
        <v>4</v>
      </c>
      <c r="B16" s="242" t="s">
        <v>3300</v>
      </c>
      <c r="C16" s="252" t="s">
        <v>3301</v>
      </c>
      <c r="D16" s="243" t="s">
        <v>517</v>
      </c>
      <c r="E16" s="244">
        <v>50</v>
      </c>
      <c r="F16" s="245"/>
      <c r="G16" s="246">
        <f>ROUND(E16*F16,2)</f>
        <v>0</v>
      </c>
      <c r="H16" s="245"/>
      <c r="I16" s="246">
        <f>ROUND(E16*H16,2)</f>
        <v>0</v>
      </c>
      <c r="J16" s="245"/>
      <c r="K16" s="246">
        <f>ROUND(E16*J16,2)</f>
        <v>0</v>
      </c>
      <c r="L16" s="246">
        <v>21</v>
      </c>
      <c r="M16" s="246">
        <f>G16*(1+L16/100)</f>
        <v>0</v>
      </c>
      <c r="N16" s="244">
        <v>1.2E-4</v>
      </c>
      <c r="O16" s="244">
        <f>ROUND(E16*N16,2)</f>
        <v>0.01</v>
      </c>
      <c r="P16" s="244">
        <v>0</v>
      </c>
      <c r="Q16" s="244">
        <f>ROUND(E16*P16,2)</f>
        <v>0</v>
      </c>
      <c r="R16" s="246"/>
      <c r="S16" s="246" t="s">
        <v>1990</v>
      </c>
      <c r="T16" s="247" t="s">
        <v>1991</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5</v>
      </c>
      <c r="B17" s="242" t="s">
        <v>3302</v>
      </c>
      <c r="C17" s="252" t="s">
        <v>3303</v>
      </c>
      <c r="D17" s="243" t="s">
        <v>585</v>
      </c>
      <c r="E17" s="244">
        <v>2</v>
      </c>
      <c r="F17" s="245"/>
      <c r="G17" s="246">
        <f>ROUND(E17*F17,2)</f>
        <v>0</v>
      </c>
      <c r="H17" s="245"/>
      <c r="I17" s="246">
        <f>ROUND(E17*H17,2)</f>
        <v>0</v>
      </c>
      <c r="J17" s="245"/>
      <c r="K17" s="246">
        <f>ROUND(E17*J17,2)</f>
        <v>0</v>
      </c>
      <c r="L17" s="246">
        <v>21</v>
      </c>
      <c r="M17" s="246">
        <f>G17*(1+L17/100)</f>
        <v>0</v>
      </c>
      <c r="N17" s="244">
        <v>1.4E-2</v>
      </c>
      <c r="O17" s="244">
        <f>ROUND(E17*N17,2)</f>
        <v>0.03</v>
      </c>
      <c r="P17" s="244">
        <v>0</v>
      </c>
      <c r="Q17" s="244">
        <f>ROUND(E17*P17,2)</f>
        <v>0</v>
      </c>
      <c r="R17" s="246"/>
      <c r="S17" s="246" t="s">
        <v>1990</v>
      </c>
      <c r="T17" s="247" t="s">
        <v>1991</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6</v>
      </c>
      <c r="B18" s="242" t="s">
        <v>3304</v>
      </c>
      <c r="C18" s="252" t="s">
        <v>3305</v>
      </c>
      <c r="D18" s="243" t="s">
        <v>585</v>
      </c>
      <c r="E18" s="244">
        <v>3</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5">
      <c r="A19" s="227" t="s">
        <v>383</v>
      </c>
      <c r="B19" s="228" t="s">
        <v>224</v>
      </c>
      <c r="C19" s="251" t="s">
        <v>225</v>
      </c>
      <c r="D19" s="229"/>
      <c r="E19" s="230"/>
      <c r="F19" s="231"/>
      <c r="G19" s="231">
        <f>SUMIF(AG20:AG52,"&lt;&gt;NOR",G20:G52)</f>
        <v>0</v>
      </c>
      <c r="H19" s="231"/>
      <c r="I19" s="231">
        <f>SUM(I20:I52)</f>
        <v>0</v>
      </c>
      <c r="J19" s="231"/>
      <c r="K19" s="231">
        <f>SUM(K20:K52)</f>
        <v>0</v>
      </c>
      <c r="L19" s="231"/>
      <c r="M19" s="231">
        <f>SUM(M20:M52)</f>
        <v>0</v>
      </c>
      <c r="N19" s="230"/>
      <c r="O19" s="230">
        <f>SUM(O20:O52)</f>
        <v>0.12</v>
      </c>
      <c r="P19" s="230"/>
      <c r="Q19" s="230">
        <f>SUM(Q20:Q52)</f>
        <v>0</v>
      </c>
      <c r="R19" s="231"/>
      <c r="S19" s="231"/>
      <c r="T19" s="232"/>
      <c r="U19" s="226"/>
      <c r="V19" s="226">
        <f>SUM(V20:V52)</f>
        <v>0</v>
      </c>
      <c r="W19" s="226"/>
      <c r="X19" s="226"/>
      <c r="Y19" s="226"/>
      <c r="AG19" t="s">
        <v>384</v>
      </c>
    </row>
    <row r="20" spans="1:60" outlineLevel="1" x14ac:dyDescent="0.25">
      <c r="A20" s="234">
        <v>7</v>
      </c>
      <c r="B20" s="235" t="s">
        <v>3306</v>
      </c>
      <c r="C20" s="253" t="s">
        <v>3307</v>
      </c>
      <c r="D20" s="236" t="s">
        <v>3308</v>
      </c>
      <c r="E20" s="237">
        <v>0.1</v>
      </c>
      <c r="F20" s="238"/>
      <c r="G20" s="239">
        <f>ROUND(E20*F20,2)</f>
        <v>0</v>
      </c>
      <c r="H20" s="238"/>
      <c r="I20" s="239">
        <f>ROUND(E20*H20,2)</f>
        <v>0</v>
      </c>
      <c r="J20" s="238"/>
      <c r="K20" s="239">
        <f>ROUND(E20*J20,2)</f>
        <v>0</v>
      </c>
      <c r="L20" s="239">
        <v>21</v>
      </c>
      <c r="M20" s="239">
        <f>G20*(1+L20/100)</f>
        <v>0</v>
      </c>
      <c r="N20" s="237">
        <v>9.9000000000000008E-3</v>
      </c>
      <c r="O20" s="237">
        <f>ROUND(E20*N20,2)</f>
        <v>0</v>
      </c>
      <c r="P20" s="237">
        <v>0</v>
      </c>
      <c r="Q20" s="237">
        <f>ROUND(E20*P20,2)</f>
        <v>0</v>
      </c>
      <c r="R20" s="239"/>
      <c r="S20" s="239" t="s">
        <v>1990</v>
      </c>
      <c r="T20" s="240" t="s">
        <v>1991</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54" t="s">
        <v>3309</v>
      </c>
      <c r="D21" s="248"/>
      <c r="E21" s="248"/>
      <c r="F21" s="248"/>
      <c r="G21" s="248"/>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395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0.6" outlineLevel="1" x14ac:dyDescent="0.25">
      <c r="A22" s="234">
        <v>8</v>
      </c>
      <c r="B22" s="235" t="s">
        <v>3310</v>
      </c>
      <c r="C22" s="253" t="s">
        <v>3311</v>
      </c>
      <c r="D22" s="236" t="s">
        <v>517</v>
      </c>
      <c r="E22" s="237">
        <v>18</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1990</v>
      </c>
      <c r="T22" s="240" t="s">
        <v>1991</v>
      </c>
      <c r="U22" s="222">
        <v>0</v>
      </c>
      <c r="V22" s="222">
        <f>ROUND(E22*U22,2)</f>
        <v>0</v>
      </c>
      <c r="W22" s="222"/>
      <c r="X22" s="222" t="s">
        <v>449</v>
      </c>
      <c r="Y22" s="222" t="s">
        <v>391</v>
      </c>
      <c r="Z22" s="212"/>
      <c r="AA22" s="212"/>
      <c r="AB22" s="212"/>
      <c r="AC22" s="212"/>
      <c r="AD22" s="212"/>
      <c r="AE22" s="212"/>
      <c r="AF22" s="212"/>
      <c r="AG22" s="212" t="s">
        <v>1992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54" t="s">
        <v>3312</v>
      </c>
      <c r="D23" s="248"/>
      <c r="E23" s="248"/>
      <c r="F23" s="248"/>
      <c r="G23" s="248"/>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395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55" t="s">
        <v>3313</v>
      </c>
      <c r="D24" s="250"/>
      <c r="E24" s="250"/>
      <c r="F24" s="250"/>
      <c r="G24" s="250"/>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395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30.6" outlineLevel="1" x14ac:dyDescent="0.25">
      <c r="A25" s="234">
        <v>9</v>
      </c>
      <c r="B25" s="235" t="s">
        <v>3314</v>
      </c>
      <c r="C25" s="253" t="s">
        <v>3315</v>
      </c>
      <c r="D25" s="236" t="s">
        <v>517</v>
      </c>
      <c r="E25" s="237">
        <v>19</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c r="S25" s="239" t="s">
        <v>1990</v>
      </c>
      <c r="T25" s="240" t="s">
        <v>1991</v>
      </c>
      <c r="U25" s="222">
        <v>0</v>
      </c>
      <c r="V25" s="222">
        <f>ROUND(E25*U25,2)</f>
        <v>0</v>
      </c>
      <c r="W25" s="222"/>
      <c r="X25" s="222" t="s">
        <v>449</v>
      </c>
      <c r="Y25" s="222" t="s">
        <v>391</v>
      </c>
      <c r="Z25" s="212"/>
      <c r="AA25" s="212"/>
      <c r="AB25" s="212"/>
      <c r="AC25" s="212"/>
      <c r="AD25" s="212"/>
      <c r="AE25" s="212"/>
      <c r="AF25" s="212"/>
      <c r="AG25" s="212" t="s">
        <v>1992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54" t="s">
        <v>3316</v>
      </c>
      <c r="D26" s="248"/>
      <c r="E26" s="248"/>
      <c r="F26" s="248"/>
      <c r="G26" s="248"/>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395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55" t="s">
        <v>3317</v>
      </c>
      <c r="D27" s="250"/>
      <c r="E27" s="250"/>
      <c r="F27" s="250"/>
      <c r="G27" s="250"/>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395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30.6" outlineLevel="1" x14ac:dyDescent="0.25">
      <c r="A28" s="234">
        <v>10</v>
      </c>
      <c r="B28" s="235" t="s">
        <v>3318</v>
      </c>
      <c r="C28" s="253" t="s">
        <v>3319</v>
      </c>
      <c r="D28" s="236" t="s">
        <v>517</v>
      </c>
      <c r="E28" s="237">
        <v>18</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1990</v>
      </c>
      <c r="T28" s="240" t="s">
        <v>1991</v>
      </c>
      <c r="U28" s="222">
        <v>0</v>
      </c>
      <c r="V28" s="222">
        <f>ROUND(E28*U28,2)</f>
        <v>0</v>
      </c>
      <c r="W28" s="222"/>
      <c r="X28" s="222" t="s">
        <v>449</v>
      </c>
      <c r="Y28" s="222" t="s">
        <v>391</v>
      </c>
      <c r="Z28" s="212"/>
      <c r="AA28" s="212"/>
      <c r="AB28" s="212"/>
      <c r="AC28" s="212"/>
      <c r="AD28" s="212"/>
      <c r="AE28" s="212"/>
      <c r="AF28" s="212"/>
      <c r="AG28" s="212" t="s">
        <v>1992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4" t="s">
        <v>3320</v>
      </c>
      <c r="D29" s="248"/>
      <c r="E29" s="248"/>
      <c r="F29" s="248"/>
      <c r="G29" s="248"/>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55" t="s">
        <v>3321</v>
      </c>
      <c r="D30" s="250"/>
      <c r="E30" s="250"/>
      <c r="F30" s="250"/>
      <c r="G30" s="250"/>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395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30.6" outlineLevel="1" x14ac:dyDescent="0.25">
      <c r="A31" s="234">
        <v>11</v>
      </c>
      <c r="B31" s="235" t="s">
        <v>3322</v>
      </c>
      <c r="C31" s="253" t="s">
        <v>3323</v>
      </c>
      <c r="D31" s="236" t="s">
        <v>517</v>
      </c>
      <c r="E31" s="237">
        <v>19</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c r="S31" s="239" t="s">
        <v>1990</v>
      </c>
      <c r="T31" s="240" t="s">
        <v>1991</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5">
      <c r="A32" s="219"/>
      <c r="B32" s="220"/>
      <c r="C32" s="254" t="s">
        <v>3320</v>
      </c>
      <c r="D32" s="248"/>
      <c r="E32" s="248"/>
      <c r="F32" s="248"/>
      <c r="G32" s="248"/>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395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5">
      <c r="A33" s="219"/>
      <c r="B33" s="220"/>
      <c r="C33" s="255" t="s">
        <v>3324</v>
      </c>
      <c r="D33" s="250"/>
      <c r="E33" s="250"/>
      <c r="F33" s="250"/>
      <c r="G33" s="250"/>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395</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0.399999999999999" outlineLevel="1" x14ac:dyDescent="0.25">
      <c r="A34" s="234">
        <v>12</v>
      </c>
      <c r="B34" s="235" t="s">
        <v>3325</v>
      </c>
      <c r="C34" s="253" t="s">
        <v>3326</v>
      </c>
      <c r="D34" s="236" t="s">
        <v>517</v>
      </c>
      <c r="E34" s="237">
        <v>18</v>
      </c>
      <c r="F34" s="238"/>
      <c r="G34" s="239">
        <f>ROUND(E34*F34,2)</f>
        <v>0</v>
      </c>
      <c r="H34" s="238"/>
      <c r="I34" s="239">
        <f>ROUND(E34*H34,2)</f>
        <v>0</v>
      </c>
      <c r="J34" s="238"/>
      <c r="K34" s="239">
        <f>ROUND(E34*J34,2)</f>
        <v>0</v>
      </c>
      <c r="L34" s="239">
        <v>21</v>
      </c>
      <c r="M34" s="239">
        <f>G34*(1+L34/100)</f>
        <v>0</v>
      </c>
      <c r="N34" s="237">
        <v>1.2E-4</v>
      </c>
      <c r="O34" s="237">
        <f>ROUND(E34*N34,2)</f>
        <v>0</v>
      </c>
      <c r="P34" s="237">
        <v>0</v>
      </c>
      <c r="Q34" s="237">
        <f>ROUND(E34*P34,2)</f>
        <v>0</v>
      </c>
      <c r="R34" s="239"/>
      <c r="S34" s="239" t="s">
        <v>1990</v>
      </c>
      <c r="T34" s="240" t="s">
        <v>3327</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54" t="s">
        <v>3328</v>
      </c>
      <c r="D35" s="248"/>
      <c r="E35" s="248"/>
      <c r="F35" s="248"/>
      <c r="G35" s="248"/>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395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0.399999999999999" outlineLevel="1" x14ac:dyDescent="0.25">
      <c r="A36" s="234">
        <v>13</v>
      </c>
      <c r="B36" s="235" t="s">
        <v>3329</v>
      </c>
      <c r="C36" s="253" t="s">
        <v>3330</v>
      </c>
      <c r="D36" s="236" t="s">
        <v>446</v>
      </c>
      <c r="E36" s="237">
        <v>3.5630000000000002</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1990</v>
      </c>
      <c r="T36" s="240" t="s">
        <v>3327</v>
      </c>
      <c r="U36" s="222">
        <v>0</v>
      </c>
      <c r="V36" s="222">
        <f>ROUND(E36*U36,2)</f>
        <v>0</v>
      </c>
      <c r="W36" s="222"/>
      <c r="X36" s="222" t="s">
        <v>449</v>
      </c>
      <c r="Y36" s="222" t="s">
        <v>391</v>
      </c>
      <c r="Z36" s="212"/>
      <c r="AA36" s="212"/>
      <c r="AB36" s="212"/>
      <c r="AC36" s="212"/>
      <c r="AD36" s="212"/>
      <c r="AE36" s="212"/>
      <c r="AF36" s="212"/>
      <c r="AG36" s="212" t="s">
        <v>1992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54" t="s">
        <v>3331</v>
      </c>
      <c r="D37" s="248"/>
      <c r="E37" s="248"/>
      <c r="F37" s="248"/>
      <c r="G37" s="248"/>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395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34">
        <v>14</v>
      </c>
      <c r="B38" s="235" t="s">
        <v>3332</v>
      </c>
      <c r="C38" s="253" t="s">
        <v>3333</v>
      </c>
      <c r="D38" s="236" t="s">
        <v>562</v>
      </c>
      <c r="E38" s="237">
        <v>4.2999999999999997E-2</v>
      </c>
      <c r="F38" s="238"/>
      <c r="G38" s="239">
        <f>ROUND(E38*F38,2)</f>
        <v>0</v>
      </c>
      <c r="H38" s="238"/>
      <c r="I38" s="239">
        <f>ROUND(E38*H38,2)</f>
        <v>0</v>
      </c>
      <c r="J38" s="238"/>
      <c r="K38" s="239">
        <f>ROUND(E38*J38,2)</f>
        <v>0</v>
      </c>
      <c r="L38" s="239">
        <v>21</v>
      </c>
      <c r="M38" s="239">
        <f>G38*(1+L38/100)</f>
        <v>0</v>
      </c>
      <c r="N38" s="237">
        <v>1.06277</v>
      </c>
      <c r="O38" s="237">
        <f>ROUND(E38*N38,2)</f>
        <v>0.05</v>
      </c>
      <c r="P38" s="237">
        <v>0</v>
      </c>
      <c r="Q38" s="237">
        <f>ROUND(E38*P38,2)</f>
        <v>0</v>
      </c>
      <c r="R38" s="239"/>
      <c r="S38" s="239" t="s">
        <v>1990</v>
      </c>
      <c r="T38" s="240" t="s">
        <v>3327</v>
      </c>
      <c r="U38" s="222">
        <v>0</v>
      </c>
      <c r="V38" s="222">
        <f>ROUND(E38*U38,2)</f>
        <v>0</v>
      </c>
      <c r="W38" s="222"/>
      <c r="X38" s="222" t="s">
        <v>449</v>
      </c>
      <c r="Y38" s="222" t="s">
        <v>391</v>
      </c>
      <c r="Z38" s="212"/>
      <c r="AA38" s="212"/>
      <c r="AB38" s="212"/>
      <c r="AC38" s="212"/>
      <c r="AD38" s="212"/>
      <c r="AE38" s="212"/>
      <c r="AF38" s="212"/>
      <c r="AG38" s="212" t="s">
        <v>1992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5">
      <c r="A39" s="219"/>
      <c r="B39" s="220"/>
      <c r="C39" s="254" t="s">
        <v>3334</v>
      </c>
      <c r="D39" s="248"/>
      <c r="E39" s="248"/>
      <c r="F39" s="248"/>
      <c r="G39" s="248"/>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395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34">
        <v>15</v>
      </c>
      <c r="B40" s="235" t="s">
        <v>3335</v>
      </c>
      <c r="C40" s="253" t="s">
        <v>3336</v>
      </c>
      <c r="D40" s="236" t="s">
        <v>517</v>
      </c>
      <c r="E40" s="237">
        <v>18</v>
      </c>
      <c r="F40" s="238"/>
      <c r="G40" s="239">
        <f>ROUND(E40*F40,2)</f>
        <v>0</v>
      </c>
      <c r="H40" s="238"/>
      <c r="I40" s="239">
        <f>ROUND(E40*H40,2)</f>
        <v>0</v>
      </c>
      <c r="J40" s="238"/>
      <c r="K40" s="239">
        <f>ROUND(E40*J40,2)</f>
        <v>0</v>
      </c>
      <c r="L40" s="239">
        <v>21</v>
      </c>
      <c r="M40" s="239">
        <f>G40*(1+L40/100)</f>
        <v>0</v>
      </c>
      <c r="N40" s="237">
        <v>0</v>
      </c>
      <c r="O40" s="237">
        <f>ROUND(E40*N40,2)</f>
        <v>0</v>
      </c>
      <c r="P40" s="237">
        <v>0</v>
      </c>
      <c r="Q40" s="237">
        <f>ROUND(E40*P40,2)</f>
        <v>0</v>
      </c>
      <c r="R40" s="239"/>
      <c r="S40" s="239" t="s">
        <v>1990</v>
      </c>
      <c r="T40" s="240" t="s">
        <v>1991</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54" t="s">
        <v>3337</v>
      </c>
      <c r="D41" s="248"/>
      <c r="E41" s="248"/>
      <c r="F41" s="248"/>
      <c r="G41" s="248"/>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395</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0.399999999999999" outlineLevel="1" x14ac:dyDescent="0.25">
      <c r="A42" s="234">
        <v>16</v>
      </c>
      <c r="B42" s="235" t="s">
        <v>3338</v>
      </c>
      <c r="C42" s="253" t="s">
        <v>3339</v>
      </c>
      <c r="D42" s="236" t="s">
        <v>517</v>
      </c>
      <c r="E42" s="237">
        <v>50</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1990</v>
      </c>
      <c r="T42" s="240" t="s">
        <v>1991</v>
      </c>
      <c r="U42" s="222">
        <v>0</v>
      </c>
      <c r="V42" s="222">
        <f>ROUND(E42*U42,2)</f>
        <v>0</v>
      </c>
      <c r="W42" s="222"/>
      <c r="X42" s="222" t="s">
        <v>449</v>
      </c>
      <c r="Y42" s="222" t="s">
        <v>391</v>
      </c>
      <c r="Z42" s="212"/>
      <c r="AA42" s="212"/>
      <c r="AB42" s="212"/>
      <c r="AC42" s="212"/>
      <c r="AD42" s="212"/>
      <c r="AE42" s="212"/>
      <c r="AF42" s="212"/>
      <c r="AG42" s="212" t="s">
        <v>1992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54" t="s">
        <v>3340</v>
      </c>
      <c r="D43" s="248"/>
      <c r="E43" s="248"/>
      <c r="F43" s="248"/>
      <c r="G43" s="248"/>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395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0.399999999999999" outlineLevel="1" x14ac:dyDescent="0.25">
      <c r="A44" s="234">
        <v>17</v>
      </c>
      <c r="B44" s="235" t="s">
        <v>3341</v>
      </c>
      <c r="C44" s="253" t="s">
        <v>3342</v>
      </c>
      <c r="D44" s="236" t="s">
        <v>517</v>
      </c>
      <c r="E44" s="237">
        <v>76</v>
      </c>
      <c r="F44" s="238"/>
      <c r="G44" s="239">
        <f>ROUND(E44*F44,2)</f>
        <v>0</v>
      </c>
      <c r="H44" s="238"/>
      <c r="I44" s="239">
        <f>ROUND(E44*H44,2)</f>
        <v>0</v>
      </c>
      <c r="J44" s="238"/>
      <c r="K44" s="239">
        <f>ROUND(E44*J44,2)</f>
        <v>0</v>
      </c>
      <c r="L44" s="239">
        <v>21</v>
      </c>
      <c r="M44" s="239">
        <f>G44*(1+L44/100)</f>
        <v>0</v>
      </c>
      <c r="N44" s="237">
        <v>0</v>
      </c>
      <c r="O44" s="237">
        <f>ROUND(E44*N44,2)</f>
        <v>0</v>
      </c>
      <c r="P44" s="237">
        <v>0</v>
      </c>
      <c r="Q44" s="237">
        <f>ROUND(E44*P44,2)</f>
        <v>0</v>
      </c>
      <c r="R44" s="239"/>
      <c r="S44" s="239" t="s">
        <v>1990</v>
      </c>
      <c r="T44" s="240" t="s">
        <v>1991</v>
      </c>
      <c r="U44" s="222">
        <v>0</v>
      </c>
      <c r="V44" s="222">
        <f>ROUND(E44*U44,2)</f>
        <v>0</v>
      </c>
      <c r="W44" s="222"/>
      <c r="X44" s="222" t="s">
        <v>449</v>
      </c>
      <c r="Y44" s="222" t="s">
        <v>391</v>
      </c>
      <c r="Z44" s="212"/>
      <c r="AA44" s="212"/>
      <c r="AB44" s="212"/>
      <c r="AC44" s="212"/>
      <c r="AD44" s="212"/>
      <c r="AE44" s="212"/>
      <c r="AF44" s="212"/>
      <c r="AG44" s="212" t="s">
        <v>1992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5">
      <c r="A45" s="219"/>
      <c r="B45" s="220"/>
      <c r="C45" s="254" t="s">
        <v>3343</v>
      </c>
      <c r="D45" s="248"/>
      <c r="E45" s="248"/>
      <c r="F45" s="248"/>
      <c r="G45" s="248"/>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395</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4">
        <v>18</v>
      </c>
      <c r="B46" s="235" t="s">
        <v>3344</v>
      </c>
      <c r="C46" s="253" t="s">
        <v>3345</v>
      </c>
      <c r="D46" s="236" t="s">
        <v>517</v>
      </c>
      <c r="E46" s="237">
        <v>39.9</v>
      </c>
      <c r="F46" s="238"/>
      <c r="G46" s="239">
        <f>ROUND(E46*F46,2)</f>
        <v>0</v>
      </c>
      <c r="H46" s="238"/>
      <c r="I46" s="239">
        <f>ROUND(E46*H46,2)</f>
        <v>0</v>
      </c>
      <c r="J46" s="238"/>
      <c r="K46" s="239">
        <f>ROUND(E46*J46,2)</f>
        <v>0</v>
      </c>
      <c r="L46" s="239">
        <v>21</v>
      </c>
      <c r="M46" s="239">
        <f>G46*(1+L46/100)</f>
        <v>0</v>
      </c>
      <c r="N46" s="237">
        <v>7.7999999999999999E-4</v>
      </c>
      <c r="O46" s="237">
        <f>ROUND(E46*N46,2)</f>
        <v>0.03</v>
      </c>
      <c r="P46" s="237">
        <v>0</v>
      </c>
      <c r="Q46" s="237">
        <f>ROUND(E46*P46,2)</f>
        <v>0</v>
      </c>
      <c r="R46" s="239"/>
      <c r="S46" s="239" t="s">
        <v>1990</v>
      </c>
      <c r="T46" s="240" t="s">
        <v>1991</v>
      </c>
      <c r="U46" s="222">
        <v>0</v>
      </c>
      <c r="V46" s="222">
        <f>ROUND(E46*U46,2)</f>
        <v>0</v>
      </c>
      <c r="W46" s="222"/>
      <c r="X46" s="222" t="s">
        <v>604</v>
      </c>
      <c r="Y46" s="222" t="s">
        <v>391</v>
      </c>
      <c r="Z46" s="212"/>
      <c r="AA46" s="212"/>
      <c r="AB46" s="212"/>
      <c r="AC46" s="212"/>
      <c r="AD46" s="212"/>
      <c r="AE46" s="212"/>
      <c r="AF46" s="212"/>
      <c r="AG46" s="212" t="s">
        <v>2008</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8" t="s">
        <v>3346</v>
      </c>
      <c r="D47" s="260"/>
      <c r="E47" s="261"/>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454</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5">
      <c r="A48" s="219"/>
      <c r="B48" s="220"/>
      <c r="C48" s="268" t="s">
        <v>3347</v>
      </c>
      <c r="D48" s="260"/>
      <c r="E48" s="261">
        <v>39.9</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454</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19</v>
      </c>
      <c r="B49" s="242" t="s">
        <v>3348</v>
      </c>
      <c r="C49" s="252" t="s">
        <v>3349</v>
      </c>
      <c r="D49" s="243" t="s">
        <v>517</v>
      </c>
      <c r="E49" s="244">
        <v>50</v>
      </c>
      <c r="F49" s="245"/>
      <c r="G49" s="246">
        <f>ROUND(E49*F49,2)</f>
        <v>0</v>
      </c>
      <c r="H49" s="245"/>
      <c r="I49" s="246">
        <f>ROUND(E49*H49,2)</f>
        <v>0</v>
      </c>
      <c r="J49" s="245"/>
      <c r="K49" s="246">
        <f>ROUND(E49*J49,2)</f>
        <v>0</v>
      </c>
      <c r="L49" s="246">
        <v>21</v>
      </c>
      <c r="M49" s="246">
        <f>G49*(1+L49/100)</f>
        <v>0</v>
      </c>
      <c r="N49" s="244">
        <v>2.0000000000000001E-4</v>
      </c>
      <c r="O49" s="244">
        <f>ROUND(E49*N49,2)</f>
        <v>0.01</v>
      </c>
      <c r="P49" s="244">
        <v>0</v>
      </c>
      <c r="Q49" s="244">
        <f>ROUND(E49*P49,2)</f>
        <v>0</v>
      </c>
      <c r="R49" s="246"/>
      <c r="S49" s="246" t="s">
        <v>1990</v>
      </c>
      <c r="T49" s="247" t="s">
        <v>1991</v>
      </c>
      <c r="U49" s="222">
        <v>0</v>
      </c>
      <c r="V49" s="222">
        <f>ROUND(E49*U49,2)</f>
        <v>0</v>
      </c>
      <c r="W49" s="222"/>
      <c r="X49" s="222" t="s">
        <v>604</v>
      </c>
      <c r="Y49" s="222" t="s">
        <v>391</v>
      </c>
      <c r="Z49" s="212"/>
      <c r="AA49" s="212"/>
      <c r="AB49" s="212"/>
      <c r="AC49" s="212"/>
      <c r="AD49" s="212"/>
      <c r="AE49" s="212"/>
      <c r="AF49" s="212"/>
      <c r="AG49" s="212" t="s">
        <v>2008</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20</v>
      </c>
      <c r="B50" s="235" t="s">
        <v>3350</v>
      </c>
      <c r="C50" s="253" t="s">
        <v>3351</v>
      </c>
      <c r="D50" s="236" t="s">
        <v>517</v>
      </c>
      <c r="E50" s="237">
        <v>39.9</v>
      </c>
      <c r="F50" s="238"/>
      <c r="G50" s="239">
        <f>ROUND(E50*F50,2)</f>
        <v>0</v>
      </c>
      <c r="H50" s="238"/>
      <c r="I50" s="239">
        <f>ROUND(E50*H50,2)</f>
        <v>0</v>
      </c>
      <c r="J50" s="238"/>
      <c r="K50" s="239">
        <f>ROUND(E50*J50,2)</f>
        <v>0</v>
      </c>
      <c r="L50" s="239">
        <v>21</v>
      </c>
      <c r="M50" s="239">
        <f>G50*(1+L50/100)</f>
        <v>0</v>
      </c>
      <c r="N50" s="237">
        <v>6.8999999999999997E-4</v>
      </c>
      <c r="O50" s="237">
        <f>ROUND(E50*N50,2)</f>
        <v>0.03</v>
      </c>
      <c r="P50" s="237">
        <v>0</v>
      </c>
      <c r="Q50" s="237">
        <f>ROUND(E50*P50,2)</f>
        <v>0</v>
      </c>
      <c r="R50" s="239"/>
      <c r="S50" s="239" t="s">
        <v>1990</v>
      </c>
      <c r="T50" s="240" t="s">
        <v>1991</v>
      </c>
      <c r="U50" s="222">
        <v>0</v>
      </c>
      <c r="V50" s="222">
        <f>ROUND(E50*U50,2)</f>
        <v>0</v>
      </c>
      <c r="W50" s="222"/>
      <c r="X50" s="222" t="s">
        <v>604</v>
      </c>
      <c r="Y50" s="222" t="s">
        <v>391</v>
      </c>
      <c r="Z50" s="212"/>
      <c r="AA50" s="212"/>
      <c r="AB50" s="212"/>
      <c r="AC50" s="212"/>
      <c r="AD50" s="212"/>
      <c r="AE50" s="212"/>
      <c r="AF50" s="212"/>
      <c r="AG50" s="212" t="s">
        <v>2008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68" t="s">
        <v>3346</v>
      </c>
      <c r="D51" s="260"/>
      <c r="E51" s="261"/>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454</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5">
      <c r="A52" s="219"/>
      <c r="B52" s="220"/>
      <c r="C52" s="268" t="s">
        <v>3347</v>
      </c>
      <c r="D52" s="260"/>
      <c r="E52" s="261">
        <v>39.9</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454</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5">
      <c r="A53" s="227" t="s">
        <v>383</v>
      </c>
      <c r="B53" s="228" t="s">
        <v>285</v>
      </c>
      <c r="C53" s="251" t="s">
        <v>286</v>
      </c>
      <c r="D53" s="229"/>
      <c r="E53" s="230"/>
      <c r="F53" s="231"/>
      <c r="G53" s="231">
        <f>SUMIF(AG54:AG57,"&lt;&gt;NOR",G54:G57)</f>
        <v>0</v>
      </c>
      <c r="H53" s="231"/>
      <c r="I53" s="231">
        <f>SUM(I54:I57)</f>
        <v>0</v>
      </c>
      <c r="J53" s="231"/>
      <c r="K53" s="231">
        <f>SUM(K54:K57)</f>
        <v>0</v>
      </c>
      <c r="L53" s="231"/>
      <c r="M53" s="231">
        <f>SUM(M54:M57)</f>
        <v>0</v>
      </c>
      <c r="N53" s="230"/>
      <c r="O53" s="230">
        <f>SUM(O54:O57)</f>
        <v>0</v>
      </c>
      <c r="P53" s="230"/>
      <c r="Q53" s="230">
        <f>SUM(Q54:Q57)</f>
        <v>0</v>
      </c>
      <c r="R53" s="231"/>
      <c r="S53" s="231"/>
      <c r="T53" s="232"/>
      <c r="U53" s="226"/>
      <c r="V53" s="226">
        <f>SUM(V54:V57)</f>
        <v>0</v>
      </c>
      <c r="W53" s="226"/>
      <c r="X53" s="226"/>
      <c r="Y53" s="226"/>
      <c r="AG53" t="s">
        <v>384</v>
      </c>
    </row>
    <row r="54" spans="1:60" outlineLevel="1" x14ac:dyDescent="0.25">
      <c r="A54" s="234">
        <v>21</v>
      </c>
      <c r="B54" s="235" t="s">
        <v>3352</v>
      </c>
      <c r="C54" s="253" t="s">
        <v>286</v>
      </c>
      <c r="D54" s="236" t="s">
        <v>2048</v>
      </c>
      <c r="E54" s="237">
        <v>1</v>
      </c>
      <c r="F54" s="238"/>
      <c r="G54" s="239">
        <f>ROUND(E54*F54,2)</f>
        <v>0</v>
      </c>
      <c r="H54" s="238"/>
      <c r="I54" s="239">
        <f>ROUND(E54*H54,2)</f>
        <v>0</v>
      </c>
      <c r="J54" s="238"/>
      <c r="K54" s="239">
        <f>ROUND(E54*J54,2)</f>
        <v>0</v>
      </c>
      <c r="L54" s="239">
        <v>21</v>
      </c>
      <c r="M54" s="239">
        <f>G54*(1+L54/100)</f>
        <v>0</v>
      </c>
      <c r="N54" s="237">
        <v>0</v>
      </c>
      <c r="O54" s="237">
        <f>ROUND(E54*N54,2)</f>
        <v>0</v>
      </c>
      <c r="P54" s="237">
        <v>0</v>
      </c>
      <c r="Q54" s="237">
        <f>ROUND(E54*P54,2)</f>
        <v>0</v>
      </c>
      <c r="R54" s="239"/>
      <c r="S54" s="239" t="s">
        <v>1990</v>
      </c>
      <c r="T54" s="240" t="s">
        <v>3327</v>
      </c>
      <c r="U54" s="222">
        <v>0</v>
      </c>
      <c r="V54" s="222">
        <f>ROUND(E54*U54,2)</f>
        <v>0</v>
      </c>
      <c r="W54" s="222"/>
      <c r="X54" s="222" t="s">
        <v>449</v>
      </c>
      <c r="Y54" s="222" t="s">
        <v>391</v>
      </c>
      <c r="Z54" s="212"/>
      <c r="AA54" s="212"/>
      <c r="AB54" s="212"/>
      <c r="AC54" s="212"/>
      <c r="AD54" s="212"/>
      <c r="AE54" s="212"/>
      <c r="AF54" s="212"/>
      <c r="AG54" s="212" t="s">
        <v>1992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54" t="s">
        <v>3353</v>
      </c>
      <c r="D55" s="248"/>
      <c r="E55" s="248"/>
      <c r="F55" s="248"/>
      <c r="G55" s="248"/>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395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34">
        <v>22</v>
      </c>
      <c r="B56" s="235" t="s">
        <v>3354</v>
      </c>
      <c r="C56" s="253" t="s">
        <v>3355</v>
      </c>
      <c r="D56" s="236" t="s">
        <v>2048</v>
      </c>
      <c r="E56" s="237">
        <v>1</v>
      </c>
      <c r="F56" s="238"/>
      <c r="G56" s="239">
        <f>ROUND(E56*F56,2)</f>
        <v>0</v>
      </c>
      <c r="H56" s="238"/>
      <c r="I56" s="239">
        <f>ROUND(E56*H56,2)</f>
        <v>0</v>
      </c>
      <c r="J56" s="238"/>
      <c r="K56" s="239">
        <f>ROUND(E56*J56,2)</f>
        <v>0</v>
      </c>
      <c r="L56" s="239">
        <v>21</v>
      </c>
      <c r="M56" s="239">
        <f>G56*(1+L56/100)</f>
        <v>0</v>
      </c>
      <c r="N56" s="237">
        <v>0</v>
      </c>
      <c r="O56" s="237">
        <f>ROUND(E56*N56,2)</f>
        <v>0</v>
      </c>
      <c r="P56" s="237">
        <v>0</v>
      </c>
      <c r="Q56" s="237">
        <f>ROUND(E56*P56,2)</f>
        <v>0</v>
      </c>
      <c r="R56" s="239"/>
      <c r="S56" s="239" t="s">
        <v>1990</v>
      </c>
      <c r="T56" s="240" t="s">
        <v>3327</v>
      </c>
      <c r="U56" s="222">
        <v>0</v>
      </c>
      <c r="V56" s="222">
        <f>ROUND(E56*U56,2)</f>
        <v>0</v>
      </c>
      <c r="W56" s="222"/>
      <c r="X56" s="222" t="s">
        <v>449</v>
      </c>
      <c r="Y56" s="222" t="s">
        <v>391</v>
      </c>
      <c r="Z56" s="212"/>
      <c r="AA56" s="212"/>
      <c r="AB56" s="212"/>
      <c r="AC56" s="212"/>
      <c r="AD56" s="212"/>
      <c r="AE56" s="212"/>
      <c r="AF56" s="212"/>
      <c r="AG56" s="212" t="s">
        <v>1992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5">
      <c r="A57" s="219"/>
      <c r="B57" s="220"/>
      <c r="C57" s="254" t="s">
        <v>3356</v>
      </c>
      <c r="D57" s="248"/>
      <c r="E57" s="248"/>
      <c r="F57" s="248"/>
      <c r="G57" s="248"/>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395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5">
      <c r="A58" s="227" t="s">
        <v>383</v>
      </c>
      <c r="B58" s="228" t="s">
        <v>287</v>
      </c>
      <c r="C58" s="251" t="s">
        <v>288</v>
      </c>
      <c r="D58" s="229"/>
      <c r="E58" s="230"/>
      <c r="F58" s="231"/>
      <c r="G58" s="231">
        <f>SUMIF(AG59:AG60,"&lt;&gt;NOR",G59:G60)</f>
        <v>0</v>
      </c>
      <c r="H58" s="231"/>
      <c r="I58" s="231">
        <f>SUM(I59:I60)</f>
        <v>0</v>
      </c>
      <c r="J58" s="231"/>
      <c r="K58" s="231">
        <f>SUM(K59:K60)</f>
        <v>0</v>
      </c>
      <c r="L58" s="231"/>
      <c r="M58" s="231">
        <f>SUM(M59:M60)</f>
        <v>0</v>
      </c>
      <c r="N58" s="230"/>
      <c r="O58" s="230">
        <f>SUM(O59:O60)</f>
        <v>0</v>
      </c>
      <c r="P58" s="230"/>
      <c r="Q58" s="230">
        <f>SUM(Q59:Q60)</f>
        <v>0</v>
      </c>
      <c r="R58" s="231"/>
      <c r="S58" s="231"/>
      <c r="T58" s="232"/>
      <c r="U58" s="226"/>
      <c r="V58" s="226">
        <f>SUM(V59:V60)</f>
        <v>0</v>
      </c>
      <c r="W58" s="226"/>
      <c r="X58" s="226"/>
      <c r="Y58" s="226"/>
      <c r="AG58" t="s">
        <v>384</v>
      </c>
    </row>
    <row r="59" spans="1:60" outlineLevel="1" x14ac:dyDescent="0.25">
      <c r="A59" s="234">
        <v>23</v>
      </c>
      <c r="B59" s="235" t="s">
        <v>3357</v>
      </c>
      <c r="C59" s="253" t="s">
        <v>415</v>
      </c>
      <c r="D59" s="236" t="s">
        <v>585</v>
      </c>
      <c r="E59" s="237">
        <v>1</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c r="S59" s="239" t="s">
        <v>1990</v>
      </c>
      <c r="T59" s="240" t="s">
        <v>3327</v>
      </c>
      <c r="U59" s="222">
        <v>0</v>
      </c>
      <c r="V59" s="222">
        <f>ROUND(E59*U59,2)</f>
        <v>0</v>
      </c>
      <c r="W59" s="222"/>
      <c r="X59" s="222" t="s">
        <v>449</v>
      </c>
      <c r="Y59" s="222" t="s">
        <v>391</v>
      </c>
      <c r="Z59" s="212"/>
      <c r="AA59" s="212"/>
      <c r="AB59" s="212"/>
      <c r="AC59" s="212"/>
      <c r="AD59" s="212"/>
      <c r="AE59" s="212"/>
      <c r="AF59" s="212"/>
      <c r="AG59" s="212" t="s">
        <v>1992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54" t="s">
        <v>3358</v>
      </c>
      <c r="D60" s="248"/>
      <c r="E60" s="248"/>
      <c r="F60" s="248"/>
      <c r="G60" s="248"/>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395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x14ac:dyDescent="0.25">
      <c r="A61" s="3"/>
      <c r="B61" s="4"/>
      <c r="C61" s="256"/>
      <c r="D61" s="6"/>
      <c r="E61" s="3"/>
      <c r="F61" s="3"/>
      <c r="G61" s="3"/>
      <c r="H61" s="3"/>
      <c r="I61" s="3"/>
      <c r="J61" s="3"/>
      <c r="K61" s="3"/>
      <c r="L61" s="3"/>
      <c r="M61" s="3"/>
      <c r="N61" s="3"/>
      <c r="O61" s="3"/>
      <c r="P61" s="3"/>
      <c r="Q61" s="3"/>
      <c r="R61" s="3"/>
      <c r="S61" s="3"/>
      <c r="T61" s="3"/>
      <c r="U61" s="3"/>
      <c r="V61" s="3"/>
      <c r="W61" s="3"/>
      <c r="X61" s="3"/>
      <c r="Y61" s="3"/>
      <c r="AE61">
        <v>12</v>
      </c>
      <c r="AF61">
        <v>21</v>
      </c>
      <c r="AG61" t="s">
        <v>369</v>
      </c>
    </row>
    <row r="62" spans="1:60" x14ac:dyDescent="0.25">
      <c r="A62" s="215"/>
      <c r="B62" s="216" t="s">
        <v>29</v>
      </c>
      <c r="C62" s="257"/>
      <c r="D62" s="217"/>
      <c r="E62" s="218"/>
      <c r="F62" s="218"/>
      <c r="G62" s="233">
        <f>G8+G19+G53+G58</f>
        <v>0</v>
      </c>
      <c r="H62" s="3"/>
      <c r="I62" s="3"/>
      <c r="J62" s="3"/>
      <c r="K62" s="3"/>
      <c r="L62" s="3"/>
      <c r="M62" s="3"/>
      <c r="N62" s="3"/>
      <c r="O62" s="3"/>
      <c r="P62" s="3"/>
      <c r="Q62" s="3"/>
      <c r="R62" s="3"/>
      <c r="S62" s="3"/>
      <c r="T62" s="3"/>
      <c r="U62" s="3"/>
      <c r="V62" s="3"/>
      <c r="W62" s="3"/>
      <c r="X62" s="3"/>
      <c r="Y62" s="3"/>
      <c r="AE62">
        <f>SUMIF(L7:L60,AE61,G7:G60)</f>
        <v>0</v>
      </c>
      <c r="AF62">
        <f>SUMIF(L7:L60,AF61,G7:G60)</f>
        <v>0</v>
      </c>
      <c r="AG62" t="s">
        <v>440</v>
      </c>
    </row>
    <row r="63" spans="1:60" x14ac:dyDescent="0.25">
      <c r="A63" s="259" t="s">
        <v>1936</v>
      </c>
      <c r="B63" s="259"/>
      <c r="C63" s="256"/>
      <c r="D63" s="6"/>
      <c r="E63" s="3"/>
      <c r="F63" s="3"/>
      <c r="G63" s="3"/>
      <c r="H63" s="3"/>
      <c r="I63" s="3"/>
      <c r="J63" s="3"/>
      <c r="K63" s="3"/>
      <c r="L63" s="3"/>
      <c r="M63" s="3"/>
      <c r="N63" s="3"/>
      <c r="O63" s="3"/>
      <c r="P63" s="3"/>
      <c r="Q63" s="3"/>
      <c r="R63" s="3"/>
      <c r="S63" s="3"/>
      <c r="T63" s="3"/>
      <c r="U63" s="3"/>
      <c r="V63" s="3"/>
      <c r="W63" s="3"/>
      <c r="X63" s="3"/>
      <c r="Y63" s="3"/>
    </row>
    <row r="64" spans="1:60" x14ac:dyDescent="0.25">
      <c r="A64" s="3"/>
      <c r="B64" s="4" t="s">
        <v>1937</v>
      </c>
      <c r="C64" s="256" t="s">
        <v>1938</v>
      </c>
      <c r="D64" s="6"/>
      <c r="E64" s="3"/>
      <c r="F64" s="3"/>
      <c r="G64" s="3"/>
      <c r="H64" s="3"/>
      <c r="I64" s="3"/>
      <c r="J64" s="3"/>
      <c r="K64" s="3"/>
      <c r="L64" s="3"/>
      <c r="M64" s="3"/>
      <c r="N64" s="3"/>
      <c r="O64" s="3"/>
      <c r="P64" s="3"/>
      <c r="Q64" s="3"/>
      <c r="R64" s="3"/>
      <c r="S64" s="3"/>
      <c r="T64" s="3"/>
      <c r="U64" s="3"/>
      <c r="V64" s="3"/>
      <c r="W64" s="3"/>
      <c r="X64" s="3"/>
      <c r="Y64" s="3"/>
      <c r="AG64" t="s">
        <v>1939</v>
      </c>
    </row>
    <row r="65" spans="1:33" x14ac:dyDescent="0.25">
      <c r="A65" s="3"/>
      <c r="B65" s="4" t="s">
        <v>1940</v>
      </c>
      <c r="C65" s="256" t="s">
        <v>1941</v>
      </c>
      <c r="D65" s="6"/>
      <c r="E65" s="3"/>
      <c r="F65" s="3"/>
      <c r="G65" s="3"/>
      <c r="H65" s="3"/>
      <c r="I65" s="3"/>
      <c r="J65" s="3"/>
      <c r="K65" s="3"/>
      <c r="L65" s="3"/>
      <c r="M65" s="3"/>
      <c r="N65" s="3"/>
      <c r="O65" s="3"/>
      <c r="P65" s="3"/>
      <c r="Q65" s="3"/>
      <c r="R65" s="3"/>
      <c r="S65" s="3"/>
      <c r="T65" s="3"/>
      <c r="U65" s="3"/>
      <c r="V65" s="3"/>
      <c r="W65" s="3"/>
      <c r="X65" s="3"/>
      <c r="Y65" s="3"/>
      <c r="AG65" t="s">
        <v>1942</v>
      </c>
    </row>
    <row r="66" spans="1:33" x14ac:dyDescent="0.25">
      <c r="A66" s="3"/>
      <c r="B66" s="4"/>
      <c r="C66" s="256" t="s">
        <v>1943</v>
      </c>
      <c r="D66" s="6"/>
      <c r="E66" s="3"/>
      <c r="F66" s="3"/>
      <c r="G66" s="3"/>
      <c r="H66" s="3"/>
      <c r="I66" s="3"/>
      <c r="J66" s="3"/>
      <c r="K66" s="3"/>
      <c r="L66" s="3"/>
      <c r="M66" s="3"/>
      <c r="N66" s="3"/>
      <c r="O66" s="3"/>
      <c r="P66" s="3"/>
      <c r="Q66" s="3"/>
      <c r="R66" s="3"/>
      <c r="S66" s="3"/>
      <c r="T66" s="3"/>
      <c r="U66" s="3"/>
      <c r="V66" s="3"/>
      <c r="W66" s="3"/>
      <c r="X66" s="3"/>
      <c r="Y66" s="3"/>
      <c r="AG66" t="s">
        <v>1944</v>
      </c>
    </row>
    <row r="67" spans="1:33" x14ac:dyDescent="0.25">
      <c r="A67" s="3"/>
      <c r="B67" s="4"/>
      <c r="C67" s="256"/>
      <c r="D67" s="6"/>
      <c r="E67" s="3"/>
      <c r="F67" s="3"/>
      <c r="G67" s="3"/>
      <c r="H67" s="3"/>
      <c r="I67" s="3"/>
      <c r="J67" s="3"/>
      <c r="K67" s="3"/>
      <c r="L67" s="3"/>
      <c r="M67" s="3"/>
      <c r="N67" s="3"/>
      <c r="O67" s="3"/>
      <c r="P67" s="3"/>
      <c r="Q67" s="3"/>
      <c r="R67" s="3"/>
      <c r="S67" s="3"/>
      <c r="T67" s="3"/>
      <c r="U67" s="3"/>
      <c r="V67" s="3"/>
      <c r="W67" s="3"/>
      <c r="X67" s="3"/>
      <c r="Y67" s="3"/>
    </row>
    <row r="68" spans="1:33" x14ac:dyDescent="0.25">
      <c r="C68" s="258"/>
      <c r="D68" s="10"/>
      <c r="AG68" t="s">
        <v>442</v>
      </c>
    </row>
    <row r="69" spans="1:33" x14ac:dyDescent="0.25">
      <c r="D69" s="10"/>
    </row>
    <row r="70" spans="1:33" x14ac:dyDescent="0.25">
      <c r="D70" s="10"/>
    </row>
    <row r="71" spans="1:33" x14ac:dyDescent="0.25">
      <c r="D71" s="10"/>
    </row>
    <row r="72" spans="1:33" x14ac:dyDescent="0.25">
      <c r="D72" s="10"/>
    </row>
    <row r="73" spans="1:33" x14ac:dyDescent="0.25">
      <c r="D73" s="10"/>
    </row>
    <row r="74" spans="1:33" x14ac:dyDescent="0.25">
      <c r="D74" s="10"/>
    </row>
    <row r="75" spans="1:33" x14ac:dyDescent="0.25">
      <c r="D75" s="10"/>
    </row>
    <row r="76" spans="1:33" x14ac:dyDescent="0.25">
      <c r="D76" s="10"/>
    </row>
    <row r="77" spans="1:33" x14ac:dyDescent="0.25">
      <c r="D77" s="10"/>
    </row>
    <row r="78" spans="1:33" x14ac:dyDescent="0.25">
      <c r="D78" s="10"/>
    </row>
    <row r="79" spans="1:33" x14ac:dyDescent="0.25">
      <c r="D79" s="10"/>
    </row>
    <row r="80" spans="1: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EFv1/QC2CRIm/JlvLdz7WNOD8033NZqI7OCVtnlytNzhv4reUeAwvCERQWneEP2zzWExcNnb5PGUg8iC0FyNw==" saltValue="4NM+6cCtf3wDMNmti0ofNg==" spinCount="100000" sheet="1" formatRows="0"/>
  <mergeCells count="27">
    <mergeCell ref="C43:G43"/>
    <mergeCell ref="C45:G45"/>
    <mergeCell ref="C55:G55"/>
    <mergeCell ref="C57:G57"/>
    <mergeCell ref="C60:G60"/>
    <mergeCell ref="C32:G32"/>
    <mergeCell ref="C33:G33"/>
    <mergeCell ref="C35:G35"/>
    <mergeCell ref="C37:G37"/>
    <mergeCell ref="C39:G39"/>
    <mergeCell ref="C41:G41"/>
    <mergeCell ref="C23:G23"/>
    <mergeCell ref="C24:G24"/>
    <mergeCell ref="C26:G26"/>
    <mergeCell ref="C27:G27"/>
    <mergeCell ref="C29:G29"/>
    <mergeCell ref="C30:G30"/>
    <mergeCell ref="A1:G1"/>
    <mergeCell ref="C2:G2"/>
    <mergeCell ref="C3:G3"/>
    <mergeCell ref="C4:G4"/>
    <mergeCell ref="A63:B63"/>
    <mergeCell ref="C10:G10"/>
    <mergeCell ref="C11:G11"/>
    <mergeCell ref="C13:G13"/>
    <mergeCell ref="C15:G15"/>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BBD66-32BC-4063-8731-4609E98AD644}">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96</v>
      </c>
      <c r="C4" s="204" t="s">
        <v>97</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202</v>
      </c>
      <c r="C8" s="251" t="s">
        <v>203</v>
      </c>
      <c r="D8" s="229"/>
      <c r="E8" s="230"/>
      <c r="F8" s="231"/>
      <c r="G8" s="231">
        <f>SUMIF(AG9:AG42,"&lt;&gt;NOR",G9:G42)</f>
        <v>0</v>
      </c>
      <c r="H8" s="231"/>
      <c r="I8" s="231">
        <f>SUM(I9:I42)</f>
        <v>0</v>
      </c>
      <c r="J8" s="231"/>
      <c r="K8" s="231">
        <f>SUM(K9:K42)</f>
        <v>0</v>
      </c>
      <c r="L8" s="231"/>
      <c r="M8" s="231">
        <f>SUM(M9:M42)</f>
        <v>0</v>
      </c>
      <c r="N8" s="230"/>
      <c r="O8" s="230">
        <f>SUM(O9:O42)</f>
        <v>0</v>
      </c>
      <c r="P8" s="230"/>
      <c r="Q8" s="230">
        <f>SUM(Q9:Q42)</f>
        <v>0</v>
      </c>
      <c r="R8" s="231"/>
      <c r="S8" s="231"/>
      <c r="T8" s="232"/>
      <c r="U8" s="226"/>
      <c r="V8" s="226">
        <f>SUM(V9:V42)</f>
        <v>0</v>
      </c>
      <c r="W8" s="226"/>
      <c r="X8" s="226"/>
      <c r="Y8" s="226"/>
      <c r="AG8" t="s">
        <v>384</v>
      </c>
    </row>
    <row r="9" spans="1:60" outlineLevel="1" x14ac:dyDescent="0.25">
      <c r="A9" s="241">
        <v>1</v>
      </c>
      <c r="B9" s="242" t="s">
        <v>3065</v>
      </c>
      <c r="C9" s="252" t="s">
        <v>3359</v>
      </c>
      <c r="D9" s="243" t="s">
        <v>2048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604</v>
      </c>
      <c r="Y9" s="222" t="s">
        <v>391</v>
      </c>
      <c r="Z9" s="212"/>
      <c r="AA9" s="212"/>
      <c r="AB9" s="212"/>
      <c r="AC9" s="212"/>
      <c r="AD9" s="212"/>
      <c r="AE9" s="212"/>
      <c r="AF9" s="212"/>
      <c r="AG9" s="212" t="s">
        <v>2008</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0.399999999999999" outlineLevel="1" x14ac:dyDescent="0.25">
      <c r="A10" s="241">
        <v>2</v>
      </c>
      <c r="B10" s="242" t="s">
        <v>3069</v>
      </c>
      <c r="C10" s="252" t="s">
        <v>3360</v>
      </c>
      <c r="D10" s="243" t="s">
        <v>2048</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604</v>
      </c>
      <c r="Y10" s="222" t="s">
        <v>391</v>
      </c>
      <c r="Z10" s="212"/>
      <c r="AA10" s="212"/>
      <c r="AB10" s="212"/>
      <c r="AC10" s="212"/>
      <c r="AD10" s="212"/>
      <c r="AE10" s="212"/>
      <c r="AF10" s="212"/>
      <c r="AG10" s="212" t="s">
        <v>2008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0.399999999999999" outlineLevel="1" x14ac:dyDescent="0.25">
      <c r="A11" s="241">
        <v>3</v>
      </c>
      <c r="B11" s="242" t="s">
        <v>3071</v>
      </c>
      <c r="C11" s="252" t="s">
        <v>3361</v>
      </c>
      <c r="D11" s="243" t="s">
        <v>2048</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604</v>
      </c>
      <c r="Y11" s="222" t="s">
        <v>391</v>
      </c>
      <c r="Z11" s="212"/>
      <c r="AA11" s="212"/>
      <c r="AB11" s="212"/>
      <c r="AC11" s="212"/>
      <c r="AD11" s="212"/>
      <c r="AE11" s="212"/>
      <c r="AF11" s="212"/>
      <c r="AG11" s="212" t="s">
        <v>2008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3362</v>
      </c>
      <c r="C12" s="252" t="s">
        <v>3363</v>
      </c>
      <c r="D12" s="243" t="s">
        <v>2048</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3364</v>
      </c>
      <c r="C13" s="252" t="s">
        <v>3365</v>
      </c>
      <c r="D13" s="243" t="s">
        <v>2048</v>
      </c>
      <c r="E13" s="244">
        <v>2</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3366</v>
      </c>
      <c r="C14" s="252" t="s">
        <v>3367</v>
      </c>
      <c r="D14" s="243" t="s">
        <v>2048</v>
      </c>
      <c r="E14" s="244">
        <v>2</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41">
        <v>7</v>
      </c>
      <c r="B15" s="242" t="s">
        <v>3368</v>
      </c>
      <c r="C15" s="252" t="s">
        <v>3369</v>
      </c>
      <c r="D15" s="243" t="s">
        <v>2048</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41">
        <v>8</v>
      </c>
      <c r="B16" s="242" t="s">
        <v>3370</v>
      </c>
      <c r="C16" s="252" t="s">
        <v>3371</v>
      </c>
      <c r="D16" s="243" t="s">
        <v>2048</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41">
        <v>9</v>
      </c>
      <c r="B17" s="242" t="s">
        <v>3372</v>
      </c>
      <c r="C17" s="252" t="s">
        <v>3373</v>
      </c>
      <c r="D17" s="243" t="s">
        <v>2048</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3374</v>
      </c>
      <c r="C18" s="252" t="s">
        <v>3375</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3376</v>
      </c>
      <c r="C19" s="252" t="s">
        <v>3377</v>
      </c>
      <c r="D19" s="243" t="s">
        <v>2048</v>
      </c>
      <c r="E19" s="244">
        <v>1</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3378</v>
      </c>
      <c r="C20" s="252" t="s">
        <v>3379</v>
      </c>
      <c r="D20" s="243" t="s">
        <v>2048</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604</v>
      </c>
      <c r="Y20" s="222" t="s">
        <v>391</v>
      </c>
      <c r="Z20" s="212"/>
      <c r="AA20" s="212"/>
      <c r="AB20" s="212"/>
      <c r="AC20" s="212"/>
      <c r="AD20" s="212"/>
      <c r="AE20" s="212"/>
      <c r="AF20" s="212"/>
      <c r="AG20" s="212" t="s">
        <v>2008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13</v>
      </c>
      <c r="B21" s="242" t="s">
        <v>3380</v>
      </c>
      <c r="C21" s="252" t="s">
        <v>3381</v>
      </c>
      <c r="D21" s="243" t="s">
        <v>2048</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604</v>
      </c>
      <c r="Y21" s="222" t="s">
        <v>391</v>
      </c>
      <c r="Z21" s="212"/>
      <c r="AA21" s="212"/>
      <c r="AB21" s="212"/>
      <c r="AC21" s="212"/>
      <c r="AD21" s="212"/>
      <c r="AE21" s="212"/>
      <c r="AF21" s="212"/>
      <c r="AG21" s="212" t="s">
        <v>2008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14</v>
      </c>
      <c r="B22" s="242" t="s">
        <v>3382</v>
      </c>
      <c r="C22" s="252" t="s">
        <v>3383</v>
      </c>
      <c r="D22" s="243" t="s">
        <v>2048</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0</v>
      </c>
      <c r="V22" s="222">
        <f>ROUND(E22*U22,2)</f>
        <v>0</v>
      </c>
      <c r="W22" s="222"/>
      <c r="X22" s="222" t="s">
        <v>604</v>
      </c>
      <c r="Y22" s="222" t="s">
        <v>391</v>
      </c>
      <c r="Z22" s="212"/>
      <c r="AA22" s="212"/>
      <c r="AB22" s="212"/>
      <c r="AC22" s="212"/>
      <c r="AD22" s="212"/>
      <c r="AE22" s="212"/>
      <c r="AF22" s="212"/>
      <c r="AG22" s="212" t="s">
        <v>2008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0.399999999999999" outlineLevel="1" x14ac:dyDescent="0.25">
      <c r="A23" s="241">
        <v>15</v>
      </c>
      <c r="B23" s="242" t="s">
        <v>3384</v>
      </c>
      <c r="C23" s="252" t="s">
        <v>3385</v>
      </c>
      <c r="D23" s="243" t="s">
        <v>2048</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0</v>
      </c>
      <c r="V23" s="222">
        <f>ROUND(E23*U23,2)</f>
        <v>0</v>
      </c>
      <c r="W23" s="222"/>
      <c r="X23" s="222" t="s">
        <v>604</v>
      </c>
      <c r="Y23" s="222" t="s">
        <v>391</v>
      </c>
      <c r="Z23" s="212"/>
      <c r="AA23" s="212"/>
      <c r="AB23" s="212"/>
      <c r="AC23" s="212"/>
      <c r="AD23" s="212"/>
      <c r="AE23" s="212"/>
      <c r="AF23" s="212"/>
      <c r="AG23" s="212" t="s">
        <v>2008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16</v>
      </c>
      <c r="B24" s="242" t="s">
        <v>3386</v>
      </c>
      <c r="C24" s="252" t="s">
        <v>3387</v>
      </c>
      <c r="D24" s="243" t="s">
        <v>517</v>
      </c>
      <c r="E24" s="244">
        <v>1050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435</v>
      </c>
      <c r="T24" s="247" t="s">
        <v>389</v>
      </c>
      <c r="U24" s="222">
        <v>0</v>
      </c>
      <c r="V24" s="222">
        <f>ROUND(E24*U24,2)</f>
        <v>0</v>
      </c>
      <c r="W24" s="222"/>
      <c r="X24" s="222" t="s">
        <v>604</v>
      </c>
      <c r="Y24" s="222" t="s">
        <v>391</v>
      </c>
      <c r="Z24" s="212"/>
      <c r="AA24" s="212"/>
      <c r="AB24" s="212"/>
      <c r="AC24" s="212"/>
      <c r="AD24" s="212"/>
      <c r="AE24" s="212"/>
      <c r="AF24" s="212"/>
      <c r="AG24" s="212" t="s">
        <v>2008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17</v>
      </c>
      <c r="B25" s="242" t="s">
        <v>3388</v>
      </c>
      <c r="C25" s="252" t="s">
        <v>3389</v>
      </c>
      <c r="D25" s="243" t="s">
        <v>2048</v>
      </c>
      <c r="E25" s="244">
        <v>11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0</v>
      </c>
      <c r="V25" s="222">
        <f>ROUND(E25*U25,2)</f>
        <v>0</v>
      </c>
      <c r="W25" s="222"/>
      <c r="X25" s="222" t="s">
        <v>604</v>
      </c>
      <c r="Y25" s="222" t="s">
        <v>391</v>
      </c>
      <c r="Z25" s="212"/>
      <c r="AA25" s="212"/>
      <c r="AB25" s="212"/>
      <c r="AC25" s="212"/>
      <c r="AD25" s="212"/>
      <c r="AE25" s="212"/>
      <c r="AF25" s="212"/>
      <c r="AG25" s="212" t="s">
        <v>2008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18</v>
      </c>
      <c r="B26" s="242" t="s">
        <v>3390</v>
      </c>
      <c r="C26" s="252" t="s">
        <v>3391</v>
      </c>
      <c r="D26" s="243" t="s">
        <v>2048</v>
      </c>
      <c r="E26" s="244">
        <v>7</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604</v>
      </c>
      <c r="Y26" s="222" t="s">
        <v>391</v>
      </c>
      <c r="Z26" s="212"/>
      <c r="AA26" s="212"/>
      <c r="AB26" s="212"/>
      <c r="AC26" s="212"/>
      <c r="AD26" s="212"/>
      <c r="AE26" s="212"/>
      <c r="AF26" s="212"/>
      <c r="AG26" s="212" t="s">
        <v>2008</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1">
        <v>19</v>
      </c>
      <c r="B27" s="242" t="s">
        <v>3392</v>
      </c>
      <c r="C27" s="252" t="s">
        <v>3393</v>
      </c>
      <c r="D27" s="243" t="s">
        <v>2048</v>
      </c>
      <c r="E27" s="244">
        <v>29</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435</v>
      </c>
      <c r="T27" s="247" t="s">
        <v>389</v>
      </c>
      <c r="U27" s="222">
        <v>0</v>
      </c>
      <c r="V27" s="222">
        <f>ROUND(E27*U27,2)</f>
        <v>0</v>
      </c>
      <c r="W27" s="222"/>
      <c r="X27" s="222" t="s">
        <v>604</v>
      </c>
      <c r="Y27" s="222" t="s">
        <v>391</v>
      </c>
      <c r="Z27" s="212"/>
      <c r="AA27" s="212"/>
      <c r="AB27" s="212"/>
      <c r="AC27" s="212"/>
      <c r="AD27" s="212"/>
      <c r="AE27" s="212"/>
      <c r="AF27" s="212"/>
      <c r="AG27" s="212" t="s">
        <v>2008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1">
        <v>20</v>
      </c>
      <c r="B28" s="242" t="s">
        <v>3394</v>
      </c>
      <c r="C28" s="252" t="s">
        <v>3395</v>
      </c>
      <c r="D28" s="243" t="s">
        <v>2048</v>
      </c>
      <c r="E28" s="244">
        <v>400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435</v>
      </c>
      <c r="T28" s="247" t="s">
        <v>389</v>
      </c>
      <c r="U28" s="222">
        <v>0</v>
      </c>
      <c r="V28" s="222">
        <f>ROUND(E28*U28,2)</f>
        <v>0</v>
      </c>
      <c r="W28" s="222"/>
      <c r="X28" s="222" t="s">
        <v>604</v>
      </c>
      <c r="Y28" s="222" t="s">
        <v>391</v>
      </c>
      <c r="Z28" s="212"/>
      <c r="AA28" s="212"/>
      <c r="AB28" s="212"/>
      <c r="AC28" s="212"/>
      <c r="AD28" s="212"/>
      <c r="AE28" s="212"/>
      <c r="AF28" s="212"/>
      <c r="AG28" s="212" t="s">
        <v>2008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21</v>
      </c>
      <c r="B29" s="242" t="s">
        <v>3396</v>
      </c>
      <c r="C29" s="252" t="s">
        <v>3397</v>
      </c>
      <c r="D29" s="243" t="s">
        <v>2048</v>
      </c>
      <c r="E29" s="244">
        <v>160</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435</v>
      </c>
      <c r="T29" s="247" t="s">
        <v>389</v>
      </c>
      <c r="U29" s="222">
        <v>0</v>
      </c>
      <c r="V29" s="222">
        <f>ROUND(E29*U29,2)</f>
        <v>0</v>
      </c>
      <c r="W29" s="222"/>
      <c r="X29" s="222" t="s">
        <v>604</v>
      </c>
      <c r="Y29" s="222" t="s">
        <v>391</v>
      </c>
      <c r="Z29" s="212"/>
      <c r="AA29" s="212"/>
      <c r="AB29" s="212"/>
      <c r="AC29" s="212"/>
      <c r="AD29" s="212"/>
      <c r="AE29" s="212"/>
      <c r="AF29" s="212"/>
      <c r="AG29" s="212" t="s">
        <v>2008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22</v>
      </c>
      <c r="B30" s="242" t="s">
        <v>3398</v>
      </c>
      <c r="C30" s="252" t="s">
        <v>3399</v>
      </c>
      <c r="D30" s="243" t="s">
        <v>517</v>
      </c>
      <c r="E30" s="244">
        <v>66</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435</v>
      </c>
      <c r="T30" s="247" t="s">
        <v>389</v>
      </c>
      <c r="U30" s="222">
        <v>0</v>
      </c>
      <c r="V30" s="222">
        <f>ROUND(E30*U30,2)</f>
        <v>0</v>
      </c>
      <c r="W30" s="222"/>
      <c r="X30" s="222" t="s">
        <v>449</v>
      </c>
      <c r="Y30" s="222" t="s">
        <v>391</v>
      </c>
      <c r="Z30" s="212"/>
      <c r="AA30" s="212"/>
      <c r="AB30" s="212"/>
      <c r="AC30" s="212"/>
      <c r="AD30" s="212"/>
      <c r="AE30" s="212"/>
      <c r="AF30" s="212"/>
      <c r="AG30" s="212" t="s">
        <v>1992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1">
        <v>23</v>
      </c>
      <c r="B31" s="242" t="s">
        <v>3400</v>
      </c>
      <c r="C31" s="252" t="s">
        <v>3401</v>
      </c>
      <c r="D31" s="243" t="s">
        <v>506</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435</v>
      </c>
      <c r="T31" s="247" t="s">
        <v>389</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1">
        <v>24</v>
      </c>
      <c r="B32" s="242" t="s">
        <v>3402</v>
      </c>
      <c r="C32" s="252" t="s">
        <v>3403</v>
      </c>
      <c r="D32" s="243" t="s">
        <v>2048</v>
      </c>
      <c r="E32" s="244">
        <v>1</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435</v>
      </c>
      <c r="T32" s="247" t="s">
        <v>389</v>
      </c>
      <c r="U32" s="222">
        <v>0</v>
      </c>
      <c r="V32" s="222">
        <f>ROUND(E32*U32,2)</f>
        <v>0</v>
      </c>
      <c r="W32" s="222"/>
      <c r="X32" s="222" t="s">
        <v>604</v>
      </c>
      <c r="Y32" s="222" t="s">
        <v>391</v>
      </c>
      <c r="Z32" s="212"/>
      <c r="AA32" s="212"/>
      <c r="AB32" s="212"/>
      <c r="AC32" s="212"/>
      <c r="AD32" s="212"/>
      <c r="AE32" s="212"/>
      <c r="AF32" s="212"/>
      <c r="AG32" s="212" t="s">
        <v>2008</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1">
        <v>25</v>
      </c>
      <c r="B33" s="242" t="s">
        <v>3404</v>
      </c>
      <c r="C33" s="252" t="s">
        <v>3405</v>
      </c>
      <c r="D33" s="243" t="s">
        <v>1989</v>
      </c>
      <c r="E33" s="244">
        <v>8</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435</v>
      </c>
      <c r="T33" s="247" t="s">
        <v>389</v>
      </c>
      <c r="U33" s="222">
        <v>0</v>
      </c>
      <c r="V33" s="222">
        <f>ROUND(E33*U33,2)</f>
        <v>0</v>
      </c>
      <c r="W33" s="222"/>
      <c r="X33" s="222" t="s">
        <v>449</v>
      </c>
      <c r="Y33" s="222" t="s">
        <v>391</v>
      </c>
      <c r="Z33" s="212"/>
      <c r="AA33" s="212"/>
      <c r="AB33" s="212"/>
      <c r="AC33" s="212"/>
      <c r="AD33" s="212"/>
      <c r="AE33" s="212"/>
      <c r="AF33" s="212"/>
      <c r="AG33" s="212" t="s">
        <v>1992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1">
        <v>26</v>
      </c>
      <c r="B34" s="242" t="s">
        <v>3406</v>
      </c>
      <c r="C34" s="252" t="s">
        <v>3407</v>
      </c>
      <c r="D34" s="243" t="s">
        <v>2048</v>
      </c>
      <c r="E34" s="244">
        <v>58</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435</v>
      </c>
      <c r="T34" s="247" t="s">
        <v>389</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1">
        <v>27</v>
      </c>
      <c r="B35" s="242" t="s">
        <v>3408</v>
      </c>
      <c r="C35" s="252" t="s">
        <v>3409</v>
      </c>
      <c r="D35" s="243" t="s">
        <v>2048</v>
      </c>
      <c r="E35" s="244">
        <v>58</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435</v>
      </c>
      <c r="T35" s="247" t="s">
        <v>389</v>
      </c>
      <c r="U35" s="222">
        <v>0</v>
      </c>
      <c r="V35" s="222">
        <f>ROUND(E35*U35,2)</f>
        <v>0</v>
      </c>
      <c r="W35" s="222"/>
      <c r="X35" s="222" t="s">
        <v>604</v>
      </c>
      <c r="Y35" s="222" t="s">
        <v>391</v>
      </c>
      <c r="Z35" s="212"/>
      <c r="AA35" s="212"/>
      <c r="AB35" s="212"/>
      <c r="AC35" s="212"/>
      <c r="AD35" s="212"/>
      <c r="AE35" s="212"/>
      <c r="AF35" s="212"/>
      <c r="AG35" s="212" t="s">
        <v>2008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1">
        <v>28</v>
      </c>
      <c r="B36" s="242" t="s">
        <v>3410</v>
      </c>
      <c r="C36" s="252" t="s">
        <v>3411</v>
      </c>
      <c r="D36" s="243" t="s">
        <v>2048</v>
      </c>
      <c r="E36" s="244">
        <v>29</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435</v>
      </c>
      <c r="T36" s="247" t="s">
        <v>389</v>
      </c>
      <c r="U36" s="222">
        <v>0</v>
      </c>
      <c r="V36" s="222">
        <f>ROUND(E36*U36,2)</f>
        <v>0</v>
      </c>
      <c r="W36" s="222"/>
      <c r="X36" s="222" t="s">
        <v>449</v>
      </c>
      <c r="Y36" s="222" t="s">
        <v>391</v>
      </c>
      <c r="Z36" s="212"/>
      <c r="AA36" s="212"/>
      <c r="AB36" s="212"/>
      <c r="AC36" s="212"/>
      <c r="AD36" s="212"/>
      <c r="AE36" s="212"/>
      <c r="AF36" s="212"/>
      <c r="AG36" s="212" t="s">
        <v>1992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1">
        <v>29</v>
      </c>
      <c r="B37" s="242" t="s">
        <v>3412</v>
      </c>
      <c r="C37" s="252" t="s">
        <v>3413</v>
      </c>
      <c r="D37" s="243" t="s">
        <v>2048</v>
      </c>
      <c r="E37" s="244">
        <v>1</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435</v>
      </c>
      <c r="T37" s="247" t="s">
        <v>389</v>
      </c>
      <c r="U37" s="222">
        <v>0</v>
      </c>
      <c r="V37" s="222">
        <f>ROUND(E37*U37,2)</f>
        <v>0</v>
      </c>
      <c r="W37" s="222"/>
      <c r="X37" s="222" t="s">
        <v>604</v>
      </c>
      <c r="Y37" s="222" t="s">
        <v>391</v>
      </c>
      <c r="Z37" s="212"/>
      <c r="AA37" s="212"/>
      <c r="AB37" s="212"/>
      <c r="AC37" s="212"/>
      <c r="AD37" s="212"/>
      <c r="AE37" s="212"/>
      <c r="AF37" s="212"/>
      <c r="AG37" s="212" t="s">
        <v>2008</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30</v>
      </c>
      <c r="B38" s="242" t="s">
        <v>3414</v>
      </c>
      <c r="C38" s="252" t="s">
        <v>3415</v>
      </c>
      <c r="D38" s="243" t="s">
        <v>1989</v>
      </c>
      <c r="E38" s="244">
        <v>1</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v>
      </c>
      <c r="V38" s="222">
        <f>ROUND(E38*U38,2)</f>
        <v>0</v>
      </c>
      <c r="W38" s="222"/>
      <c r="X38" s="222" t="s">
        <v>449</v>
      </c>
      <c r="Y38" s="222" t="s">
        <v>391</v>
      </c>
      <c r="Z38" s="212"/>
      <c r="AA38" s="212"/>
      <c r="AB38" s="212"/>
      <c r="AC38" s="212"/>
      <c r="AD38" s="212"/>
      <c r="AE38" s="212"/>
      <c r="AF38" s="212"/>
      <c r="AG38" s="212" t="s">
        <v>1992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31</v>
      </c>
      <c r="B39" s="242" t="s">
        <v>3416</v>
      </c>
      <c r="C39" s="252" t="s">
        <v>3417</v>
      </c>
      <c r="D39" s="243" t="s">
        <v>2048</v>
      </c>
      <c r="E39" s="244">
        <v>1</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604</v>
      </c>
      <c r="Y39" s="222" t="s">
        <v>391</v>
      </c>
      <c r="Z39" s="212"/>
      <c r="AA39" s="212"/>
      <c r="AB39" s="212"/>
      <c r="AC39" s="212"/>
      <c r="AD39" s="212"/>
      <c r="AE39" s="212"/>
      <c r="AF39" s="212"/>
      <c r="AG39" s="212" t="s">
        <v>2008</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1">
        <v>32</v>
      </c>
      <c r="B40" s="242" t="s">
        <v>3418</v>
      </c>
      <c r="C40" s="252" t="s">
        <v>3419</v>
      </c>
      <c r="D40" s="243" t="s">
        <v>2048</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435</v>
      </c>
      <c r="T40" s="247" t="s">
        <v>389</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33</v>
      </c>
      <c r="B41" s="242" t="s">
        <v>3420</v>
      </c>
      <c r="C41" s="252" t="s">
        <v>3421</v>
      </c>
      <c r="D41" s="243" t="s">
        <v>3422</v>
      </c>
      <c r="E41" s="244">
        <v>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435</v>
      </c>
      <c r="T41" s="247" t="s">
        <v>389</v>
      </c>
      <c r="U41" s="222">
        <v>0</v>
      </c>
      <c r="V41" s="222">
        <f>ROUND(E41*U41,2)</f>
        <v>0</v>
      </c>
      <c r="W41" s="222"/>
      <c r="X41" s="222" t="s">
        <v>604</v>
      </c>
      <c r="Y41" s="222" t="s">
        <v>391</v>
      </c>
      <c r="Z41" s="212"/>
      <c r="AA41" s="212"/>
      <c r="AB41" s="212"/>
      <c r="AC41" s="212"/>
      <c r="AD41" s="212"/>
      <c r="AE41" s="212"/>
      <c r="AF41" s="212"/>
      <c r="AG41" s="212" t="s">
        <v>2008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4">
        <v>34</v>
      </c>
      <c r="B42" s="235" t="s">
        <v>3423</v>
      </c>
      <c r="C42" s="253" t="s">
        <v>3424</v>
      </c>
      <c r="D42" s="236" t="s">
        <v>3422</v>
      </c>
      <c r="E42" s="237">
        <v>1</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435</v>
      </c>
      <c r="T42" s="240" t="s">
        <v>389</v>
      </c>
      <c r="U42" s="222">
        <v>0</v>
      </c>
      <c r="V42" s="222">
        <f>ROUND(E42*U42,2)</f>
        <v>0</v>
      </c>
      <c r="W42" s="222"/>
      <c r="X42" s="222" t="s">
        <v>604</v>
      </c>
      <c r="Y42" s="222" t="s">
        <v>391</v>
      </c>
      <c r="Z42" s="212"/>
      <c r="AA42" s="212"/>
      <c r="AB42" s="212"/>
      <c r="AC42" s="212"/>
      <c r="AD42" s="212"/>
      <c r="AE42" s="212"/>
      <c r="AF42" s="212"/>
      <c r="AG42" s="212" t="s">
        <v>2008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5">
      <c r="A43" s="3"/>
      <c r="B43" s="4"/>
      <c r="C43" s="256"/>
      <c r="D43" s="6"/>
      <c r="E43" s="3"/>
      <c r="F43" s="3"/>
      <c r="G43" s="3"/>
      <c r="H43" s="3"/>
      <c r="I43" s="3"/>
      <c r="J43" s="3"/>
      <c r="K43" s="3"/>
      <c r="L43" s="3"/>
      <c r="M43" s="3"/>
      <c r="N43" s="3"/>
      <c r="O43" s="3"/>
      <c r="P43" s="3"/>
      <c r="Q43" s="3"/>
      <c r="R43" s="3"/>
      <c r="S43" s="3"/>
      <c r="T43" s="3"/>
      <c r="U43" s="3"/>
      <c r="V43" s="3"/>
      <c r="W43" s="3"/>
      <c r="X43" s="3"/>
      <c r="Y43" s="3"/>
      <c r="AE43">
        <v>12</v>
      </c>
      <c r="AF43">
        <v>21</v>
      </c>
      <c r="AG43" t="s">
        <v>369</v>
      </c>
    </row>
    <row r="44" spans="1:60" x14ac:dyDescent="0.25">
      <c r="A44" s="215"/>
      <c r="B44" s="216" t="s">
        <v>29</v>
      </c>
      <c r="C44" s="257"/>
      <c r="D44" s="217"/>
      <c r="E44" s="218"/>
      <c r="F44" s="218"/>
      <c r="G44" s="233">
        <f>G8</f>
        <v>0</v>
      </c>
      <c r="H44" s="3"/>
      <c r="I44" s="3"/>
      <c r="J44" s="3"/>
      <c r="K44" s="3"/>
      <c r="L44" s="3"/>
      <c r="M44" s="3"/>
      <c r="N44" s="3"/>
      <c r="O44" s="3"/>
      <c r="P44" s="3"/>
      <c r="Q44" s="3"/>
      <c r="R44" s="3"/>
      <c r="S44" s="3"/>
      <c r="T44" s="3"/>
      <c r="U44" s="3"/>
      <c r="V44" s="3"/>
      <c r="W44" s="3"/>
      <c r="X44" s="3"/>
      <c r="Y44" s="3"/>
      <c r="AE44">
        <f>SUMIF(L7:L42,AE43,G7:G42)</f>
        <v>0</v>
      </c>
      <c r="AF44">
        <f>SUMIF(L7:L42,AF43,G7:G42)</f>
        <v>0</v>
      </c>
      <c r="AG44" t="s">
        <v>440</v>
      </c>
    </row>
    <row r="45" spans="1:60" x14ac:dyDescent="0.25">
      <c r="A45" s="259" t="s">
        <v>1936</v>
      </c>
      <c r="B45" s="259"/>
      <c r="C45" s="256"/>
      <c r="D45" s="6"/>
      <c r="E45" s="3"/>
      <c r="F45" s="3"/>
      <c r="G45" s="3"/>
      <c r="H45" s="3"/>
      <c r="I45" s="3"/>
      <c r="J45" s="3"/>
      <c r="K45" s="3"/>
      <c r="L45" s="3"/>
      <c r="M45" s="3"/>
      <c r="N45" s="3"/>
      <c r="O45" s="3"/>
      <c r="P45" s="3"/>
      <c r="Q45" s="3"/>
      <c r="R45" s="3"/>
      <c r="S45" s="3"/>
      <c r="T45" s="3"/>
      <c r="U45" s="3"/>
      <c r="V45" s="3"/>
      <c r="W45" s="3"/>
      <c r="X45" s="3"/>
      <c r="Y45" s="3"/>
    </row>
    <row r="46" spans="1:60" x14ac:dyDescent="0.25">
      <c r="A46" s="3"/>
      <c r="B46" s="4" t="s">
        <v>1937</v>
      </c>
      <c r="C46" s="256" t="s">
        <v>1938</v>
      </c>
      <c r="D46" s="6"/>
      <c r="E46" s="3"/>
      <c r="F46" s="3"/>
      <c r="G46" s="3"/>
      <c r="H46" s="3"/>
      <c r="I46" s="3"/>
      <c r="J46" s="3"/>
      <c r="K46" s="3"/>
      <c r="L46" s="3"/>
      <c r="M46" s="3"/>
      <c r="N46" s="3"/>
      <c r="O46" s="3"/>
      <c r="P46" s="3"/>
      <c r="Q46" s="3"/>
      <c r="R46" s="3"/>
      <c r="S46" s="3"/>
      <c r="T46" s="3"/>
      <c r="U46" s="3"/>
      <c r="V46" s="3"/>
      <c r="W46" s="3"/>
      <c r="X46" s="3"/>
      <c r="Y46" s="3"/>
      <c r="AG46" t="s">
        <v>1939</v>
      </c>
    </row>
    <row r="47" spans="1:60" x14ac:dyDescent="0.25">
      <c r="A47" s="3"/>
      <c r="B47" s="4" t="s">
        <v>1940</v>
      </c>
      <c r="C47" s="256" t="s">
        <v>1941</v>
      </c>
      <c r="D47" s="6"/>
      <c r="E47" s="3"/>
      <c r="F47" s="3"/>
      <c r="G47" s="3"/>
      <c r="H47" s="3"/>
      <c r="I47" s="3"/>
      <c r="J47" s="3"/>
      <c r="K47" s="3"/>
      <c r="L47" s="3"/>
      <c r="M47" s="3"/>
      <c r="N47" s="3"/>
      <c r="O47" s="3"/>
      <c r="P47" s="3"/>
      <c r="Q47" s="3"/>
      <c r="R47" s="3"/>
      <c r="S47" s="3"/>
      <c r="T47" s="3"/>
      <c r="U47" s="3"/>
      <c r="V47" s="3"/>
      <c r="W47" s="3"/>
      <c r="X47" s="3"/>
      <c r="Y47" s="3"/>
      <c r="AG47" t="s">
        <v>1942</v>
      </c>
    </row>
    <row r="48" spans="1:60" x14ac:dyDescent="0.25">
      <c r="A48" s="3"/>
      <c r="B48" s="4"/>
      <c r="C48" s="256" t="s">
        <v>1943</v>
      </c>
      <c r="D48" s="6"/>
      <c r="E48" s="3"/>
      <c r="F48" s="3"/>
      <c r="G48" s="3"/>
      <c r="H48" s="3"/>
      <c r="I48" s="3"/>
      <c r="J48" s="3"/>
      <c r="K48" s="3"/>
      <c r="L48" s="3"/>
      <c r="M48" s="3"/>
      <c r="N48" s="3"/>
      <c r="O48" s="3"/>
      <c r="P48" s="3"/>
      <c r="Q48" s="3"/>
      <c r="R48" s="3"/>
      <c r="S48" s="3"/>
      <c r="T48" s="3"/>
      <c r="U48" s="3"/>
      <c r="V48" s="3"/>
      <c r="W48" s="3"/>
      <c r="X48" s="3"/>
      <c r="Y48" s="3"/>
      <c r="AG48" t="s">
        <v>1944</v>
      </c>
    </row>
    <row r="49" spans="1:33" x14ac:dyDescent="0.25">
      <c r="A49" s="3"/>
      <c r="B49" s="4"/>
      <c r="C49" s="256"/>
      <c r="D49" s="6"/>
      <c r="E49" s="3"/>
      <c r="F49" s="3"/>
      <c r="G49" s="3"/>
      <c r="H49" s="3"/>
      <c r="I49" s="3"/>
      <c r="J49" s="3"/>
      <c r="K49" s="3"/>
      <c r="L49" s="3"/>
      <c r="M49" s="3"/>
      <c r="N49" s="3"/>
      <c r="O49" s="3"/>
      <c r="P49" s="3"/>
      <c r="Q49" s="3"/>
      <c r="R49" s="3"/>
      <c r="S49" s="3"/>
      <c r="T49" s="3"/>
      <c r="U49" s="3"/>
      <c r="V49" s="3"/>
      <c r="W49" s="3"/>
      <c r="X49" s="3"/>
      <c r="Y49" s="3"/>
    </row>
    <row r="50" spans="1:33" x14ac:dyDescent="0.25">
      <c r="C50" s="258"/>
      <c r="D50" s="10"/>
      <c r="AG50" t="s">
        <v>442</v>
      </c>
    </row>
    <row r="51" spans="1:33" x14ac:dyDescent="0.25">
      <c r="D51" s="10"/>
    </row>
    <row r="52" spans="1:33" x14ac:dyDescent="0.25">
      <c r="D52" s="10"/>
    </row>
    <row r="53" spans="1:33" x14ac:dyDescent="0.25">
      <c r="D53" s="10"/>
    </row>
    <row r="54" spans="1:33" x14ac:dyDescent="0.25">
      <c r="D54" s="10"/>
    </row>
    <row r="55" spans="1:33" x14ac:dyDescent="0.25">
      <c r="D55" s="10"/>
    </row>
    <row r="56" spans="1:33" x14ac:dyDescent="0.25">
      <c r="D56" s="10"/>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RQvP0Is9SW6NN/IJQLjNGvNglg/0+LWKt2Yf26dQ+jqg9OuqfRjoQD1s6+p+TDbWiRDd+CuGxP+GfKMZBcZQg==" saltValue="lSwHL++TmPwFVkHFhp4Aqg==" spinCount="100000" sheet="1" formatRows="0"/>
  <mergeCells count="5">
    <mergeCell ref="A1:G1"/>
    <mergeCell ref="C2:G2"/>
    <mergeCell ref="C3:G3"/>
    <mergeCell ref="C4:G4"/>
    <mergeCell ref="A45:B4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BA1C-4957-4BAF-92D0-D2935072320E}">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98</v>
      </c>
      <c r="C4" s="204" t="s">
        <v>99</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204</v>
      </c>
      <c r="C8" s="251" t="s">
        <v>205</v>
      </c>
      <c r="D8" s="229"/>
      <c r="E8" s="230"/>
      <c r="F8" s="231"/>
      <c r="G8" s="231">
        <f>SUMIF(AG9:AG22,"&lt;&gt;NOR",G9:G22)</f>
        <v>0</v>
      </c>
      <c r="H8" s="231"/>
      <c r="I8" s="231">
        <f>SUM(I9:I22)</f>
        <v>0</v>
      </c>
      <c r="J8" s="231"/>
      <c r="K8" s="231">
        <f>SUM(K9:K22)</f>
        <v>0</v>
      </c>
      <c r="L8" s="231"/>
      <c r="M8" s="231">
        <f>SUM(M9:M22)</f>
        <v>0</v>
      </c>
      <c r="N8" s="230"/>
      <c r="O8" s="230">
        <f>SUM(O9:O22)</f>
        <v>0</v>
      </c>
      <c r="P8" s="230"/>
      <c r="Q8" s="230">
        <f>SUM(Q9:Q22)</f>
        <v>0</v>
      </c>
      <c r="R8" s="231"/>
      <c r="S8" s="231"/>
      <c r="T8" s="232"/>
      <c r="U8" s="226"/>
      <c r="V8" s="226">
        <f>SUM(V9:V22)</f>
        <v>0</v>
      </c>
      <c r="W8" s="226"/>
      <c r="X8" s="226"/>
      <c r="Y8" s="226"/>
      <c r="AG8" t="s">
        <v>384</v>
      </c>
    </row>
    <row r="9" spans="1:60" outlineLevel="1" x14ac:dyDescent="0.25">
      <c r="A9" s="241">
        <v>1</v>
      </c>
      <c r="B9" s="242" t="s">
        <v>3425</v>
      </c>
      <c r="C9" s="252" t="s">
        <v>3426</v>
      </c>
      <c r="D9" s="243" t="s">
        <v>3064</v>
      </c>
      <c r="E9" s="244">
        <v>16</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3427</v>
      </c>
      <c r="C10" s="252" t="s">
        <v>3428</v>
      </c>
      <c r="D10" s="243" t="s">
        <v>3064</v>
      </c>
      <c r="E10" s="244">
        <v>4</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3429</v>
      </c>
      <c r="C11" s="252" t="s">
        <v>3419</v>
      </c>
      <c r="D11" s="243" t="s">
        <v>2048</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3076</v>
      </c>
      <c r="C12" s="252" t="s">
        <v>3430</v>
      </c>
      <c r="D12" s="243" t="s">
        <v>2048</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41">
        <v>5</v>
      </c>
      <c r="B13" s="242" t="s">
        <v>3082</v>
      </c>
      <c r="C13" s="252" t="s">
        <v>3431</v>
      </c>
      <c r="D13" s="243" t="s">
        <v>2048</v>
      </c>
      <c r="E13" s="244">
        <v>4</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3084</v>
      </c>
      <c r="C14" s="252" t="s">
        <v>3432</v>
      </c>
      <c r="D14" s="243" t="s">
        <v>2048</v>
      </c>
      <c r="E14" s="244">
        <v>4</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3086</v>
      </c>
      <c r="C15" s="252" t="s">
        <v>3433</v>
      </c>
      <c r="D15" s="243" t="s">
        <v>2048</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41">
        <v>8</v>
      </c>
      <c r="B16" s="242" t="s">
        <v>3074</v>
      </c>
      <c r="C16" s="252" t="s">
        <v>3373</v>
      </c>
      <c r="D16" s="243" t="s">
        <v>2048</v>
      </c>
      <c r="E16" s="244">
        <v>4</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3088</v>
      </c>
      <c r="C17" s="252" t="s">
        <v>3393</v>
      </c>
      <c r="D17" s="243" t="s">
        <v>2048</v>
      </c>
      <c r="E17" s="244">
        <v>4</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3434</v>
      </c>
      <c r="C18" s="252" t="s">
        <v>3403</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3435</v>
      </c>
      <c r="C19" s="252" t="s">
        <v>3413</v>
      </c>
      <c r="D19" s="243" t="s">
        <v>3422</v>
      </c>
      <c r="E19" s="244">
        <v>1</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3436</v>
      </c>
      <c r="C20" s="252" t="s">
        <v>3417</v>
      </c>
      <c r="D20" s="243" t="s">
        <v>2048</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604</v>
      </c>
      <c r="Y20" s="222" t="s">
        <v>391</v>
      </c>
      <c r="Z20" s="212"/>
      <c r="AA20" s="212"/>
      <c r="AB20" s="212"/>
      <c r="AC20" s="212"/>
      <c r="AD20" s="212"/>
      <c r="AE20" s="212"/>
      <c r="AF20" s="212"/>
      <c r="AG20" s="212" t="s">
        <v>2008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13</v>
      </c>
      <c r="B21" s="242" t="s">
        <v>3437</v>
      </c>
      <c r="C21" s="252" t="s">
        <v>3421</v>
      </c>
      <c r="D21" s="243" t="s">
        <v>2048</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604</v>
      </c>
      <c r="Y21" s="222" t="s">
        <v>391</v>
      </c>
      <c r="Z21" s="212"/>
      <c r="AA21" s="212"/>
      <c r="AB21" s="212"/>
      <c r="AC21" s="212"/>
      <c r="AD21" s="212"/>
      <c r="AE21" s="212"/>
      <c r="AF21" s="212"/>
      <c r="AG21" s="212" t="s">
        <v>2008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34">
        <v>14</v>
      </c>
      <c r="B22" s="235" t="s">
        <v>3438</v>
      </c>
      <c r="C22" s="253" t="s">
        <v>3424</v>
      </c>
      <c r="D22" s="236" t="s">
        <v>2048</v>
      </c>
      <c r="E22" s="237">
        <v>1</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435</v>
      </c>
      <c r="T22" s="240" t="s">
        <v>389</v>
      </c>
      <c r="U22" s="222">
        <v>0</v>
      </c>
      <c r="V22" s="222">
        <f>ROUND(E22*U22,2)</f>
        <v>0</v>
      </c>
      <c r="W22" s="222"/>
      <c r="X22" s="222" t="s">
        <v>604</v>
      </c>
      <c r="Y22" s="222" t="s">
        <v>391</v>
      </c>
      <c r="Z22" s="212"/>
      <c r="AA22" s="212"/>
      <c r="AB22" s="212"/>
      <c r="AC22" s="212"/>
      <c r="AD22" s="212"/>
      <c r="AE22" s="212"/>
      <c r="AF22" s="212"/>
      <c r="AG22" s="212" t="s">
        <v>2008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x14ac:dyDescent="0.25">
      <c r="A23" s="3"/>
      <c r="B23" s="4"/>
      <c r="C23" s="256"/>
      <c r="D23" s="6"/>
      <c r="E23" s="3"/>
      <c r="F23" s="3"/>
      <c r="G23" s="3"/>
      <c r="H23" s="3"/>
      <c r="I23" s="3"/>
      <c r="J23" s="3"/>
      <c r="K23" s="3"/>
      <c r="L23" s="3"/>
      <c r="M23" s="3"/>
      <c r="N23" s="3"/>
      <c r="O23" s="3"/>
      <c r="P23" s="3"/>
      <c r="Q23" s="3"/>
      <c r="R23" s="3"/>
      <c r="S23" s="3"/>
      <c r="T23" s="3"/>
      <c r="U23" s="3"/>
      <c r="V23" s="3"/>
      <c r="W23" s="3"/>
      <c r="X23" s="3"/>
      <c r="Y23" s="3"/>
      <c r="AE23">
        <v>12</v>
      </c>
      <c r="AF23">
        <v>21</v>
      </c>
      <c r="AG23" t="s">
        <v>369</v>
      </c>
    </row>
    <row r="24" spans="1:60" x14ac:dyDescent="0.25">
      <c r="A24" s="215"/>
      <c r="B24" s="216" t="s">
        <v>29</v>
      </c>
      <c r="C24" s="257"/>
      <c r="D24" s="217"/>
      <c r="E24" s="218"/>
      <c r="F24" s="218"/>
      <c r="G24" s="233">
        <f>G8</f>
        <v>0</v>
      </c>
      <c r="H24" s="3"/>
      <c r="I24" s="3"/>
      <c r="J24" s="3"/>
      <c r="K24" s="3"/>
      <c r="L24" s="3"/>
      <c r="M24" s="3"/>
      <c r="N24" s="3"/>
      <c r="O24" s="3"/>
      <c r="P24" s="3"/>
      <c r="Q24" s="3"/>
      <c r="R24" s="3"/>
      <c r="S24" s="3"/>
      <c r="T24" s="3"/>
      <c r="U24" s="3"/>
      <c r="V24" s="3"/>
      <c r="W24" s="3"/>
      <c r="X24" s="3"/>
      <c r="Y24" s="3"/>
      <c r="AE24">
        <f>SUMIF(L7:L22,AE23,G7:G22)</f>
        <v>0</v>
      </c>
      <c r="AF24">
        <f>SUMIF(L7:L22,AF23,G7:G22)</f>
        <v>0</v>
      </c>
      <c r="AG24" t="s">
        <v>440</v>
      </c>
    </row>
    <row r="25" spans="1:60" x14ac:dyDescent="0.25">
      <c r="A25" s="259" t="s">
        <v>1936</v>
      </c>
      <c r="B25" s="259"/>
      <c r="C25" s="256"/>
      <c r="D25" s="6"/>
      <c r="E25" s="3"/>
      <c r="F25" s="3"/>
      <c r="G25" s="3"/>
      <c r="H25" s="3"/>
      <c r="I25" s="3"/>
      <c r="J25" s="3"/>
      <c r="K25" s="3"/>
      <c r="L25" s="3"/>
      <c r="M25" s="3"/>
      <c r="N25" s="3"/>
      <c r="O25" s="3"/>
      <c r="P25" s="3"/>
      <c r="Q25" s="3"/>
      <c r="R25" s="3"/>
      <c r="S25" s="3"/>
      <c r="T25" s="3"/>
      <c r="U25" s="3"/>
      <c r="V25" s="3"/>
      <c r="W25" s="3"/>
      <c r="X25" s="3"/>
      <c r="Y25" s="3"/>
    </row>
    <row r="26" spans="1:60" x14ac:dyDescent="0.25">
      <c r="A26" s="3"/>
      <c r="B26" s="4" t="s">
        <v>1937</v>
      </c>
      <c r="C26" s="256" t="s">
        <v>1938</v>
      </c>
      <c r="D26" s="6"/>
      <c r="E26" s="3"/>
      <c r="F26" s="3"/>
      <c r="G26" s="3"/>
      <c r="H26" s="3"/>
      <c r="I26" s="3"/>
      <c r="J26" s="3"/>
      <c r="K26" s="3"/>
      <c r="L26" s="3"/>
      <c r="M26" s="3"/>
      <c r="N26" s="3"/>
      <c r="O26" s="3"/>
      <c r="P26" s="3"/>
      <c r="Q26" s="3"/>
      <c r="R26" s="3"/>
      <c r="S26" s="3"/>
      <c r="T26" s="3"/>
      <c r="U26" s="3"/>
      <c r="V26" s="3"/>
      <c r="W26" s="3"/>
      <c r="X26" s="3"/>
      <c r="Y26" s="3"/>
      <c r="AG26" t="s">
        <v>1939</v>
      </c>
    </row>
    <row r="27" spans="1:60" x14ac:dyDescent="0.25">
      <c r="A27" s="3"/>
      <c r="B27" s="4" t="s">
        <v>1940</v>
      </c>
      <c r="C27" s="256" t="s">
        <v>1941</v>
      </c>
      <c r="D27" s="6"/>
      <c r="E27" s="3"/>
      <c r="F27" s="3"/>
      <c r="G27" s="3"/>
      <c r="H27" s="3"/>
      <c r="I27" s="3"/>
      <c r="J27" s="3"/>
      <c r="K27" s="3"/>
      <c r="L27" s="3"/>
      <c r="M27" s="3"/>
      <c r="N27" s="3"/>
      <c r="O27" s="3"/>
      <c r="P27" s="3"/>
      <c r="Q27" s="3"/>
      <c r="R27" s="3"/>
      <c r="S27" s="3"/>
      <c r="T27" s="3"/>
      <c r="U27" s="3"/>
      <c r="V27" s="3"/>
      <c r="W27" s="3"/>
      <c r="X27" s="3"/>
      <c r="Y27" s="3"/>
      <c r="AG27" t="s">
        <v>1942</v>
      </c>
    </row>
    <row r="28" spans="1:60" x14ac:dyDescent="0.25">
      <c r="A28" s="3"/>
      <c r="B28" s="4"/>
      <c r="C28" s="256" t="s">
        <v>1943</v>
      </c>
      <c r="D28" s="6"/>
      <c r="E28" s="3"/>
      <c r="F28" s="3"/>
      <c r="G28" s="3"/>
      <c r="H28" s="3"/>
      <c r="I28" s="3"/>
      <c r="J28" s="3"/>
      <c r="K28" s="3"/>
      <c r="L28" s="3"/>
      <c r="M28" s="3"/>
      <c r="N28" s="3"/>
      <c r="O28" s="3"/>
      <c r="P28" s="3"/>
      <c r="Q28" s="3"/>
      <c r="R28" s="3"/>
      <c r="S28" s="3"/>
      <c r="T28" s="3"/>
      <c r="U28" s="3"/>
      <c r="V28" s="3"/>
      <c r="W28" s="3"/>
      <c r="X28" s="3"/>
      <c r="Y28" s="3"/>
      <c r="AG28" t="s">
        <v>1944</v>
      </c>
    </row>
    <row r="29" spans="1:60" x14ac:dyDescent="0.25">
      <c r="A29" s="3"/>
      <c r="B29" s="4"/>
      <c r="C29" s="256"/>
      <c r="D29" s="6"/>
      <c r="E29" s="3"/>
      <c r="F29" s="3"/>
      <c r="G29" s="3"/>
      <c r="H29" s="3"/>
      <c r="I29" s="3"/>
      <c r="J29" s="3"/>
      <c r="K29" s="3"/>
      <c r="L29" s="3"/>
      <c r="M29" s="3"/>
      <c r="N29" s="3"/>
      <c r="O29" s="3"/>
      <c r="P29" s="3"/>
      <c r="Q29" s="3"/>
      <c r="R29" s="3"/>
      <c r="S29" s="3"/>
      <c r="T29" s="3"/>
      <c r="U29" s="3"/>
      <c r="V29" s="3"/>
      <c r="W29" s="3"/>
      <c r="X29" s="3"/>
      <c r="Y29" s="3"/>
    </row>
    <row r="30" spans="1:60" x14ac:dyDescent="0.25">
      <c r="C30" s="258"/>
      <c r="D30" s="10"/>
      <c r="AG30" t="s">
        <v>442</v>
      </c>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NlErBk3R8XOUVD0Ek7Kom+XaocPXl7IN4fEKqW6ono2mQKAqwFaKa52dk/eaAW0AND4AHrHLG1AZMEF7v7DH+A==" saltValue="Wz0CEF/NPtXxuI1Jx6c6Cw==" spinCount="100000" sheet="1" formatRows="0"/>
  <mergeCells count="5">
    <mergeCell ref="A1:G1"/>
    <mergeCell ref="C2:G2"/>
    <mergeCell ref="C3:G3"/>
    <mergeCell ref="C4:G4"/>
    <mergeCell ref="A25:B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B862-B99F-429F-BEF6-BA508B79C43D}">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100</v>
      </c>
      <c r="C4" s="204" t="s">
        <v>101</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206</v>
      </c>
      <c r="C8" s="251" t="s">
        <v>203</v>
      </c>
      <c r="D8" s="229"/>
      <c r="E8" s="230"/>
      <c r="F8" s="231"/>
      <c r="G8" s="231">
        <f>SUMIF(AG9:AG31,"&lt;&gt;NOR",G9:G31)</f>
        <v>0</v>
      </c>
      <c r="H8" s="231"/>
      <c r="I8" s="231">
        <f>SUM(I9:I31)</f>
        <v>0</v>
      </c>
      <c r="J8" s="231"/>
      <c r="K8" s="231">
        <f>SUM(K9:K31)</f>
        <v>0</v>
      </c>
      <c r="L8" s="231"/>
      <c r="M8" s="231">
        <f>SUM(M9:M31)</f>
        <v>0</v>
      </c>
      <c r="N8" s="230"/>
      <c r="O8" s="230">
        <f>SUM(O9:O31)</f>
        <v>0</v>
      </c>
      <c r="P8" s="230"/>
      <c r="Q8" s="230">
        <f>SUM(Q9:Q31)</f>
        <v>0</v>
      </c>
      <c r="R8" s="231"/>
      <c r="S8" s="231"/>
      <c r="T8" s="232"/>
      <c r="U8" s="226"/>
      <c r="V8" s="226">
        <f>SUM(V9:V31)</f>
        <v>0</v>
      </c>
      <c r="W8" s="226"/>
      <c r="X8" s="226"/>
      <c r="Y8" s="226"/>
      <c r="AG8" t="s">
        <v>384</v>
      </c>
    </row>
    <row r="9" spans="1:60" outlineLevel="1" x14ac:dyDescent="0.25">
      <c r="A9" s="241">
        <v>1</v>
      </c>
      <c r="B9" s="242" t="s">
        <v>3439</v>
      </c>
      <c r="C9" s="252" t="s">
        <v>3415</v>
      </c>
      <c r="D9" s="243" t="s">
        <v>3064</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3440</v>
      </c>
      <c r="C10" s="252" t="s">
        <v>3428</v>
      </c>
      <c r="D10" s="243" t="s">
        <v>3064</v>
      </c>
      <c r="E10" s="244">
        <v>3</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3441</v>
      </c>
      <c r="C11" s="252" t="s">
        <v>3419</v>
      </c>
      <c r="D11" s="243" t="s">
        <v>2048</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3098</v>
      </c>
      <c r="C12" s="252" t="s">
        <v>3442</v>
      </c>
      <c r="D12" s="243" t="s">
        <v>2048</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604</v>
      </c>
      <c r="Y12" s="222" t="s">
        <v>391</v>
      </c>
      <c r="Z12" s="212"/>
      <c r="AA12" s="212"/>
      <c r="AB12" s="212"/>
      <c r="AC12" s="212"/>
      <c r="AD12" s="212"/>
      <c r="AE12" s="212"/>
      <c r="AF12" s="212"/>
      <c r="AG12" s="212" t="s">
        <v>2008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0.399999999999999" outlineLevel="1" x14ac:dyDescent="0.25">
      <c r="A13" s="241">
        <v>5</v>
      </c>
      <c r="B13" s="242" t="s">
        <v>3090</v>
      </c>
      <c r="C13" s="252" t="s">
        <v>3443</v>
      </c>
      <c r="D13" s="243" t="s">
        <v>2048</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435</v>
      </c>
      <c r="T13" s="247" t="s">
        <v>389</v>
      </c>
      <c r="U13" s="222">
        <v>0</v>
      </c>
      <c r="V13" s="222">
        <f>ROUND(E13*U13,2)</f>
        <v>0</v>
      </c>
      <c r="W13" s="222"/>
      <c r="X13" s="222" t="s">
        <v>604</v>
      </c>
      <c r="Y13" s="222" t="s">
        <v>391</v>
      </c>
      <c r="Z13" s="212"/>
      <c r="AA13" s="212"/>
      <c r="AB13" s="212"/>
      <c r="AC13" s="212"/>
      <c r="AD13" s="212"/>
      <c r="AE13" s="212"/>
      <c r="AF13" s="212"/>
      <c r="AG13" s="212" t="s">
        <v>2008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3093</v>
      </c>
      <c r="C14" s="252" t="s">
        <v>3444</v>
      </c>
      <c r="D14" s="243" t="s">
        <v>2048</v>
      </c>
      <c r="E14" s="244">
        <v>10</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435</v>
      </c>
      <c r="T14" s="247" t="s">
        <v>389</v>
      </c>
      <c r="U14" s="222">
        <v>0</v>
      </c>
      <c r="V14" s="222">
        <f>ROUND(E14*U14,2)</f>
        <v>0</v>
      </c>
      <c r="W14" s="222"/>
      <c r="X14" s="222" t="s">
        <v>604</v>
      </c>
      <c r="Y14" s="222" t="s">
        <v>391</v>
      </c>
      <c r="Z14" s="212"/>
      <c r="AA14" s="212"/>
      <c r="AB14" s="212"/>
      <c r="AC14" s="212"/>
      <c r="AD14" s="212"/>
      <c r="AE14" s="212"/>
      <c r="AF14" s="212"/>
      <c r="AG14" s="212" t="s">
        <v>2008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3100</v>
      </c>
      <c r="C15" s="252" t="s">
        <v>3445</v>
      </c>
      <c r="D15" s="243" t="s">
        <v>2048</v>
      </c>
      <c r="E15" s="244">
        <v>7</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604</v>
      </c>
      <c r="Y15" s="222" t="s">
        <v>391</v>
      </c>
      <c r="Z15" s="212"/>
      <c r="AA15" s="212"/>
      <c r="AB15" s="212"/>
      <c r="AC15" s="212"/>
      <c r="AD15" s="212"/>
      <c r="AE15" s="212"/>
      <c r="AF15" s="212"/>
      <c r="AG15" s="212" t="s">
        <v>2008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3102</v>
      </c>
      <c r="C16" s="252" t="s">
        <v>3446</v>
      </c>
      <c r="D16" s="243" t="s">
        <v>2048</v>
      </c>
      <c r="E16" s="244">
        <v>12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604</v>
      </c>
      <c r="Y16" s="222" t="s">
        <v>391</v>
      </c>
      <c r="Z16" s="212"/>
      <c r="AA16" s="212"/>
      <c r="AB16" s="212"/>
      <c r="AC16" s="212"/>
      <c r="AD16" s="212"/>
      <c r="AE16" s="212"/>
      <c r="AF16" s="212"/>
      <c r="AG16" s="212" t="s">
        <v>2008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3104</v>
      </c>
      <c r="C17" s="252" t="s">
        <v>3447</v>
      </c>
      <c r="D17" s="243" t="s">
        <v>2048</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2008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10</v>
      </c>
      <c r="B18" s="242" t="s">
        <v>3096</v>
      </c>
      <c r="C18" s="252" t="s">
        <v>3448</v>
      </c>
      <c r="D18" s="243" t="s">
        <v>2048</v>
      </c>
      <c r="E18" s="244">
        <v>1</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435</v>
      </c>
      <c r="T18" s="247" t="s">
        <v>389</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11</v>
      </c>
      <c r="B19" s="242" t="s">
        <v>3106</v>
      </c>
      <c r="C19" s="252" t="s">
        <v>3449</v>
      </c>
      <c r="D19" s="243" t="s">
        <v>2048</v>
      </c>
      <c r="E19" s="244">
        <v>1</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12</v>
      </c>
      <c r="B20" s="242" t="s">
        <v>3107</v>
      </c>
      <c r="C20" s="252" t="s">
        <v>3450</v>
      </c>
      <c r="D20" s="243" t="s">
        <v>2048</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604</v>
      </c>
      <c r="Y20" s="222" t="s">
        <v>391</v>
      </c>
      <c r="Z20" s="212"/>
      <c r="AA20" s="212"/>
      <c r="AB20" s="212"/>
      <c r="AC20" s="212"/>
      <c r="AD20" s="212"/>
      <c r="AE20" s="212"/>
      <c r="AF20" s="212"/>
      <c r="AG20" s="212" t="s">
        <v>2008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13</v>
      </c>
      <c r="B21" s="242" t="s">
        <v>3451</v>
      </c>
      <c r="C21" s="252" t="s">
        <v>3452</v>
      </c>
      <c r="D21" s="243" t="s">
        <v>2048</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604</v>
      </c>
      <c r="Y21" s="222" t="s">
        <v>391</v>
      </c>
      <c r="Z21" s="212"/>
      <c r="AA21" s="212"/>
      <c r="AB21" s="212"/>
      <c r="AC21" s="212"/>
      <c r="AD21" s="212"/>
      <c r="AE21" s="212"/>
      <c r="AF21" s="212"/>
      <c r="AG21" s="212" t="s">
        <v>2008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14</v>
      </c>
      <c r="B22" s="242" t="s">
        <v>3453</v>
      </c>
      <c r="C22" s="252" t="s">
        <v>3454</v>
      </c>
      <c r="D22" s="243" t="s">
        <v>2048</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0</v>
      </c>
      <c r="V22" s="222">
        <f>ROUND(E22*U22,2)</f>
        <v>0</v>
      </c>
      <c r="W22" s="222"/>
      <c r="X22" s="222" t="s">
        <v>604</v>
      </c>
      <c r="Y22" s="222" t="s">
        <v>391</v>
      </c>
      <c r="Z22" s="212"/>
      <c r="AA22" s="212"/>
      <c r="AB22" s="212"/>
      <c r="AC22" s="212"/>
      <c r="AD22" s="212"/>
      <c r="AE22" s="212"/>
      <c r="AF22" s="212"/>
      <c r="AG22" s="212" t="s">
        <v>2008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15</v>
      </c>
      <c r="B23" s="242" t="s">
        <v>3455</v>
      </c>
      <c r="C23" s="252" t="s">
        <v>3456</v>
      </c>
      <c r="D23" s="243" t="s">
        <v>517</v>
      </c>
      <c r="E23" s="244">
        <v>180</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0</v>
      </c>
      <c r="V23" s="222">
        <f>ROUND(E23*U23,2)</f>
        <v>0</v>
      </c>
      <c r="W23" s="222"/>
      <c r="X23" s="222" t="s">
        <v>604</v>
      </c>
      <c r="Y23" s="222" t="s">
        <v>391</v>
      </c>
      <c r="Z23" s="212"/>
      <c r="AA23" s="212"/>
      <c r="AB23" s="212"/>
      <c r="AC23" s="212"/>
      <c r="AD23" s="212"/>
      <c r="AE23" s="212"/>
      <c r="AF23" s="212"/>
      <c r="AG23" s="212" t="s">
        <v>2008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16</v>
      </c>
      <c r="B24" s="242" t="s">
        <v>3457</v>
      </c>
      <c r="C24" s="252" t="s">
        <v>3458</v>
      </c>
      <c r="D24" s="243" t="s">
        <v>517</v>
      </c>
      <c r="E24" s="244">
        <v>260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435</v>
      </c>
      <c r="T24" s="247" t="s">
        <v>389</v>
      </c>
      <c r="U24" s="222">
        <v>0</v>
      </c>
      <c r="V24" s="222">
        <f>ROUND(E24*U24,2)</f>
        <v>0</v>
      </c>
      <c r="W24" s="222"/>
      <c r="X24" s="222" t="s">
        <v>604</v>
      </c>
      <c r="Y24" s="222" t="s">
        <v>391</v>
      </c>
      <c r="Z24" s="212"/>
      <c r="AA24" s="212"/>
      <c r="AB24" s="212"/>
      <c r="AC24" s="212"/>
      <c r="AD24" s="212"/>
      <c r="AE24" s="212"/>
      <c r="AF24" s="212"/>
      <c r="AG24" s="212" t="s">
        <v>2008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17</v>
      </c>
      <c r="B25" s="242" t="s">
        <v>3459</v>
      </c>
      <c r="C25" s="252" t="s">
        <v>3460</v>
      </c>
      <c r="D25" s="243" t="s">
        <v>517</v>
      </c>
      <c r="E25" s="244">
        <v>60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0</v>
      </c>
      <c r="V25" s="222">
        <f>ROUND(E25*U25,2)</f>
        <v>0</v>
      </c>
      <c r="W25" s="222"/>
      <c r="X25" s="222" t="s">
        <v>604</v>
      </c>
      <c r="Y25" s="222" t="s">
        <v>391</v>
      </c>
      <c r="Z25" s="212"/>
      <c r="AA25" s="212"/>
      <c r="AB25" s="212"/>
      <c r="AC25" s="212"/>
      <c r="AD25" s="212"/>
      <c r="AE25" s="212"/>
      <c r="AF25" s="212"/>
      <c r="AG25" s="212" t="s">
        <v>2008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18</v>
      </c>
      <c r="B26" s="242" t="s">
        <v>3461</v>
      </c>
      <c r="C26" s="252" t="s">
        <v>3395</v>
      </c>
      <c r="D26" s="243" t="s">
        <v>2048</v>
      </c>
      <c r="E26" s="244">
        <v>270</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604</v>
      </c>
      <c r="Y26" s="222" t="s">
        <v>391</v>
      </c>
      <c r="Z26" s="212"/>
      <c r="AA26" s="212"/>
      <c r="AB26" s="212"/>
      <c r="AC26" s="212"/>
      <c r="AD26" s="212"/>
      <c r="AE26" s="212"/>
      <c r="AF26" s="212"/>
      <c r="AG26" s="212" t="s">
        <v>2008</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1">
        <v>19</v>
      </c>
      <c r="B27" s="242" t="s">
        <v>3462</v>
      </c>
      <c r="C27" s="252" t="s">
        <v>3403</v>
      </c>
      <c r="D27" s="243" t="s">
        <v>2048</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435</v>
      </c>
      <c r="T27" s="247" t="s">
        <v>389</v>
      </c>
      <c r="U27" s="222">
        <v>0</v>
      </c>
      <c r="V27" s="222">
        <f>ROUND(E27*U27,2)</f>
        <v>0</v>
      </c>
      <c r="W27" s="222"/>
      <c r="X27" s="222" t="s">
        <v>604</v>
      </c>
      <c r="Y27" s="222" t="s">
        <v>391</v>
      </c>
      <c r="Z27" s="212"/>
      <c r="AA27" s="212"/>
      <c r="AB27" s="212"/>
      <c r="AC27" s="212"/>
      <c r="AD27" s="212"/>
      <c r="AE27" s="212"/>
      <c r="AF27" s="212"/>
      <c r="AG27" s="212" t="s">
        <v>2008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1">
        <v>20</v>
      </c>
      <c r="B28" s="242" t="s">
        <v>3463</v>
      </c>
      <c r="C28" s="252" t="s">
        <v>3413</v>
      </c>
      <c r="D28" s="243" t="s">
        <v>3422</v>
      </c>
      <c r="E28" s="244">
        <v>1</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435</v>
      </c>
      <c r="T28" s="247" t="s">
        <v>389</v>
      </c>
      <c r="U28" s="222">
        <v>0</v>
      </c>
      <c r="V28" s="222">
        <f>ROUND(E28*U28,2)</f>
        <v>0</v>
      </c>
      <c r="W28" s="222"/>
      <c r="X28" s="222" t="s">
        <v>604</v>
      </c>
      <c r="Y28" s="222" t="s">
        <v>391</v>
      </c>
      <c r="Z28" s="212"/>
      <c r="AA28" s="212"/>
      <c r="AB28" s="212"/>
      <c r="AC28" s="212"/>
      <c r="AD28" s="212"/>
      <c r="AE28" s="212"/>
      <c r="AF28" s="212"/>
      <c r="AG28" s="212" t="s">
        <v>2008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21</v>
      </c>
      <c r="B29" s="242" t="s">
        <v>3464</v>
      </c>
      <c r="C29" s="252" t="s">
        <v>3417</v>
      </c>
      <c r="D29" s="243" t="s">
        <v>2048</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435</v>
      </c>
      <c r="T29" s="247" t="s">
        <v>389</v>
      </c>
      <c r="U29" s="222">
        <v>0</v>
      </c>
      <c r="V29" s="222">
        <f>ROUND(E29*U29,2)</f>
        <v>0</v>
      </c>
      <c r="W29" s="222"/>
      <c r="X29" s="222" t="s">
        <v>604</v>
      </c>
      <c r="Y29" s="222" t="s">
        <v>391</v>
      </c>
      <c r="Z29" s="212"/>
      <c r="AA29" s="212"/>
      <c r="AB29" s="212"/>
      <c r="AC29" s="212"/>
      <c r="AD29" s="212"/>
      <c r="AE29" s="212"/>
      <c r="AF29" s="212"/>
      <c r="AG29" s="212" t="s">
        <v>2008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22</v>
      </c>
      <c r="B30" s="242" t="s">
        <v>3465</v>
      </c>
      <c r="C30" s="252" t="s">
        <v>3421</v>
      </c>
      <c r="D30" s="243" t="s">
        <v>2048</v>
      </c>
      <c r="E30" s="244">
        <v>1</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435</v>
      </c>
      <c r="T30" s="247" t="s">
        <v>389</v>
      </c>
      <c r="U30" s="222">
        <v>0</v>
      </c>
      <c r="V30" s="222">
        <f>ROUND(E30*U30,2)</f>
        <v>0</v>
      </c>
      <c r="W30" s="222"/>
      <c r="X30" s="222" t="s">
        <v>604</v>
      </c>
      <c r="Y30" s="222" t="s">
        <v>391</v>
      </c>
      <c r="Z30" s="212"/>
      <c r="AA30" s="212"/>
      <c r="AB30" s="212"/>
      <c r="AC30" s="212"/>
      <c r="AD30" s="212"/>
      <c r="AE30" s="212"/>
      <c r="AF30" s="212"/>
      <c r="AG30" s="212" t="s">
        <v>2008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4">
        <v>23</v>
      </c>
      <c r="B31" s="235" t="s">
        <v>3466</v>
      </c>
      <c r="C31" s="253" t="s">
        <v>3424</v>
      </c>
      <c r="D31" s="236" t="s">
        <v>2048</v>
      </c>
      <c r="E31" s="237">
        <v>1</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c r="S31" s="239" t="s">
        <v>435</v>
      </c>
      <c r="T31" s="240" t="s">
        <v>389</v>
      </c>
      <c r="U31" s="222">
        <v>0</v>
      </c>
      <c r="V31" s="222">
        <f>ROUND(E31*U31,2)</f>
        <v>0</v>
      </c>
      <c r="W31" s="222"/>
      <c r="X31" s="222" t="s">
        <v>604</v>
      </c>
      <c r="Y31" s="222" t="s">
        <v>391</v>
      </c>
      <c r="Z31" s="212"/>
      <c r="AA31" s="212"/>
      <c r="AB31" s="212"/>
      <c r="AC31" s="212"/>
      <c r="AD31" s="212"/>
      <c r="AE31" s="212"/>
      <c r="AF31" s="212"/>
      <c r="AG31" s="212" t="s">
        <v>2008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3"/>
      <c r="B32" s="4"/>
      <c r="C32" s="256"/>
      <c r="D32" s="6"/>
      <c r="E32" s="3"/>
      <c r="F32" s="3"/>
      <c r="G32" s="3"/>
      <c r="H32" s="3"/>
      <c r="I32" s="3"/>
      <c r="J32" s="3"/>
      <c r="K32" s="3"/>
      <c r="L32" s="3"/>
      <c r="M32" s="3"/>
      <c r="N32" s="3"/>
      <c r="O32" s="3"/>
      <c r="P32" s="3"/>
      <c r="Q32" s="3"/>
      <c r="R32" s="3"/>
      <c r="S32" s="3"/>
      <c r="T32" s="3"/>
      <c r="U32" s="3"/>
      <c r="V32" s="3"/>
      <c r="W32" s="3"/>
      <c r="X32" s="3"/>
      <c r="Y32" s="3"/>
      <c r="AE32">
        <v>12</v>
      </c>
      <c r="AF32">
        <v>21</v>
      </c>
      <c r="AG32" t="s">
        <v>369</v>
      </c>
    </row>
    <row r="33" spans="1:33" x14ac:dyDescent="0.25">
      <c r="A33" s="215"/>
      <c r="B33" s="216" t="s">
        <v>29</v>
      </c>
      <c r="C33" s="257"/>
      <c r="D33" s="217"/>
      <c r="E33" s="218"/>
      <c r="F33" s="218"/>
      <c r="G33" s="233">
        <f>G8</f>
        <v>0</v>
      </c>
      <c r="H33" s="3"/>
      <c r="I33" s="3"/>
      <c r="J33" s="3"/>
      <c r="K33" s="3"/>
      <c r="L33" s="3"/>
      <c r="M33" s="3"/>
      <c r="N33" s="3"/>
      <c r="O33" s="3"/>
      <c r="P33" s="3"/>
      <c r="Q33" s="3"/>
      <c r="R33" s="3"/>
      <c r="S33" s="3"/>
      <c r="T33" s="3"/>
      <c r="U33" s="3"/>
      <c r="V33" s="3"/>
      <c r="W33" s="3"/>
      <c r="X33" s="3"/>
      <c r="Y33" s="3"/>
      <c r="AE33">
        <f>SUMIF(L7:L31,AE32,G7:G31)</f>
        <v>0</v>
      </c>
      <c r="AF33">
        <f>SUMIF(L7:L31,AF32,G7:G31)</f>
        <v>0</v>
      </c>
      <c r="AG33" t="s">
        <v>440</v>
      </c>
    </row>
    <row r="34" spans="1:33" x14ac:dyDescent="0.25">
      <c r="A34" s="259" t="s">
        <v>1936</v>
      </c>
      <c r="B34" s="259"/>
      <c r="C34" s="256"/>
      <c r="D34" s="6"/>
      <c r="E34" s="3"/>
      <c r="F34" s="3"/>
      <c r="G34" s="3"/>
      <c r="H34" s="3"/>
      <c r="I34" s="3"/>
      <c r="J34" s="3"/>
      <c r="K34" s="3"/>
      <c r="L34" s="3"/>
      <c r="M34" s="3"/>
      <c r="N34" s="3"/>
      <c r="O34" s="3"/>
      <c r="P34" s="3"/>
      <c r="Q34" s="3"/>
      <c r="R34" s="3"/>
      <c r="S34" s="3"/>
      <c r="T34" s="3"/>
      <c r="U34" s="3"/>
      <c r="V34" s="3"/>
      <c r="W34" s="3"/>
      <c r="X34" s="3"/>
      <c r="Y34" s="3"/>
    </row>
    <row r="35" spans="1:33" x14ac:dyDescent="0.25">
      <c r="A35" s="3"/>
      <c r="B35" s="4" t="s">
        <v>1937</v>
      </c>
      <c r="C35" s="256" t="s">
        <v>1938</v>
      </c>
      <c r="D35" s="6"/>
      <c r="E35" s="3"/>
      <c r="F35" s="3"/>
      <c r="G35" s="3"/>
      <c r="H35" s="3"/>
      <c r="I35" s="3"/>
      <c r="J35" s="3"/>
      <c r="K35" s="3"/>
      <c r="L35" s="3"/>
      <c r="M35" s="3"/>
      <c r="N35" s="3"/>
      <c r="O35" s="3"/>
      <c r="P35" s="3"/>
      <c r="Q35" s="3"/>
      <c r="R35" s="3"/>
      <c r="S35" s="3"/>
      <c r="T35" s="3"/>
      <c r="U35" s="3"/>
      <c r="V35" s="3"/>
      <c r="W35" s="3"/>
      <c r="X35" s="3"/>
      <c r="Y35" s="3"/>
      <c r="AG35" t="s">
        <v>1939</v>
      </c>
    </row>
    <row r="36" spans="1:33" x14ac:dyDescent="0.25">
      <c r="A36" s="3"/>
      <c r="B36" s="4" t="s">
        <v>1940</v>
      </c>
      <c r="C36" s="256" t="s">
        <v>1941</v>
      </c>
      <c r="D36" s="6"/>
      <c r="E36" s="3"/>
      <c r="F36" s="3"/>
      <c r="G36" s="3"/>
      <c r="H36" s="3"/>
      <c r="I36" s="3"/>
      <c r="J36" s="3"/>
      <c r="K36" s="3"/>
      <c r="L36" s="3"/>
      <c r="M36" s="3"/>
      <c r="N36" s="3"/>
      <c r="O36" s="3"/>
      <c r="P36" s="3"/>
      <c r="Q36" s="3"/>
      <c r="R36" s="3"/>
      <c r="S36" s="3"/>
      <c r="T36" s="3"/>
      <c r="U36" s="3"/>
      <c r="V36" s="3"/>
      <c r="W36" s="3"/>
      <c r="X36" s="3"/>
      <c r="Y36" s="3"/>
      <c r="AG36" t="s">
        <v>1942</v>
      </c>
    </row>
    <row r="37" spans="1:33" x14ac:dyDescent="0.25">
      <c r="A37" s="3"/>
      <c r="B37" s="4"/>
      <c r="C37" s="256" t="s">
        <v>1943</v>
      </c>
      <c r="D37" s="6"/>
      <c r="E37" s="3"/>
      <c r="F37" s="3"/>
      <c r="G37" s="3"/>
      <c r="H37" s="3"/>
      <c r="I37" s="3"/>
      <c r="J37" s="3"/>
      <c r="K37" s="3"/>
      <c r="L37" s="3"/>
      <c r="M37" s="3"/>
      <c r="N37" s="3"/>
      <c r="O37" s="3"/>
      <c r="P37" s="3"/>
      <c r="Q37" s="3"/>
      <c r="R37" s="3"/>
      <c r="S37" s="3"/>
      <c r="T37" s="3"/>
      <c r="U37" s="3"/>
      <c r="V37" s="3"/>
      <c r="W37" s="3"/>
      <c r="X37" s="3"/>
      <c r="Y37" s="3"/>
      <c r="AG37" t="s">
        <v>1944</v>
      </c>
    </row>
    <row r="38" spans="1:33" x14ac:dyDescent="0.25">
      <c r="A38" s="3"/>
      <c r="B38" s="4"/>
      <c r="C38" s="256"/>
      <c r="D38" s="6"/>
      <c r="E38" s="3"/>
      <c r="F38" s="3"/>
      <c r="G38" s="3"/>
      <c r="H38" s="3"/>
      <c r="I38" s="3"/>
      <c r="J38" s="3"/>
      <c r="K38" s="3"/>
      <c r="L38" s="3"/>
      <c r="M38" s="3"/>
      <c r="N38" s="3"/>
      <c r="O38" s="3"/>
      <c r="P38" s="3"/>
      <c r="Q38" s="3"/>
      <c r="R38" s="3"/>
      <c r="S38" s="3"/>
      <c r="T38" s="3"/>
      <c r="U38" s="3"/>
      <c r="V38" s="3"/>
      <c r="W38" s="3"/>
      <c r="X38" s="3"/>
      <c r="Y38" s="3"/>
    </row>
    <row r="39" spans="1:33" x14ac:dyDescent="0.25">
      <c r="C39" s="258"/>
      <c r="D39" s="10"/>
      <c r="AG39" t="s">
        <v>442</v>
      </c>
    </row>
    <row r="40" spans="1:33" x14ac:dyDescent="0.25">
      <c r="D40" s="10"/>
    </row>
    <row r="41" spans="1:33" x14ac:dyDescent="0.25">
      <c r="D41" s="10"/>
    </row>
    <row r="42" spans="1:33" x14ac:dyDescent="0.25">
      <c r="D42" s="10"/>
    </row>
    <row r="43" spans="1:33" x14ac:dyDescent="0.25">
      <c r="D43" s="10"/>
    </row>
    <row r="44" spans="1:33" x14ac:dyDescent="0.25">
      <c r="D44" s="10"/>
    </row>
    <row r="45" spans="1:33" x14ac:dyDescent="0.25">
      <c r="D45" s="10"/>
    </row>
    <row r="46" spans="1:33" x14ac:dyDescent="0.25">
      <c r="D46" s="10"/>
    </row>
    <row r="47" spans="1:33" x14ac:dyDescent="0.25">
      <c r="D47" s="10"/>
    </row>
    <row r="48" spans="1: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cmdCTNDOubGJZiBTjxDZ4QLkhtTI5Pw7sPmEg2Wptbfp6G0VUBmee004ixuTPQjhc3vj3ScAzLGhG402o9Qlg==" saltValue="QhrqXtU3nX0lpllmTewRrA==" spinCount="100000" sheet="1" formatRows="0"/>
  <mergeCells count="5">
    <mergeCell ref="A1:G1"/>
    <mergeCell ref="C2:G2"/>
    <mergeCell ref="C3:G3"/>
    <mergeCell ref="C4:G4"/>
    <mergeCell ref="A34:B3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6A6B-5EF0-449A-BD28-2FBAB2339D68}">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102</v>
      </c>
      <c r="C3" s="201" t="s">
        <v>103</v>
      </c>
      <c r="D3" s="199"/>
      <c r="E3" s="199"/>
      <c r="F3" s="199"/>
      <c r="G3" s="200"/>
      <c r="AC3" s="176" t="s">
        <v>356</v>
      </c>
      <c r="AG3" t="s">
        <v>359</v>
      </c>
    </row>
    <row r="4" spans="1:60" ht="25.05" customHeight="1" x14ac:dyDescent="0.25">
      <c r="A4" s="202" t="s">
        <v>9</v>
      </c>
      <c r="B4" s="203" t="s">
        <v>104</v>
      </c>
      <c r="C4" s="204" t="s">
        <v>105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SUMIF(AG9:AG42,"&lt;&gt;NOR",G9:G42)</f>
        <v>0</v>
      </c>
      <c r="H8" s="231"/>
      <c r="I8" s="231">
        <f>SUM(I9:I42)</f>
        <v>0</v>
      </c>
      <c r="J8" s="231"/>
      <c r="K8" s="231">
        <f>SUM(K9:K42)</f>
        <v>0</v>
      </c>
      <c r="L8" s="231"/>
      <c r="M8" s="231">
        <f>SUM(M9:M42)</f>
        <v>0</v>
      </c>
      <c r="N8" s="230"/>
      <c r="O8" s="230">
        <f>SUM(O9:O42)</f>
        <v>0</v>
      </c>
      <c r="P8" s="230"/>
      <c r="Q8" s="230">
        <f>SUM(Q9:Q42)</f>
        <v>0</v>
      </c>
      <c r="R8" s="231"/>
      <c r="S8" s="231"/>
      <c r="T8" s="232"/>
      <c r="U8" s="226"/>
      <c r="V8" s="226">
        <f>SUM(V9:V42)</f>
        <v>0</v>
      </c>
      <c r="W8" s="226"/>
      <c r="X8" s="226"/>
      <c r="Y8" s="226"/>
      <c r="AG8" t="s">
        <v>384</v>
      </c>
    </row>
    <row r="9" spans="1:60" outlineLevel="1" x14ac:dyDescent="0.25">
      <c r="A9" s="241">
        <v>1</v>
      </c>
      <c r="B9" s="242" t="s">
        <v>3467</v>
      </c>
      <c r="C9" s="252" t="s">
        <v>3468</v>
      </c>
      <c r="D9" s="243" t="s">
        <v>3308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3469</v>
      </c>
      <c r="C10" s="253" t="s">
        <v>3470</v>
      </c>
      <c r="D10" s="236" t="s">
        <v>517</v>
      </c>
      <c r="E10" s="237">
        <v>17</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435</v>
      </c>
      <c r="T10" s="240"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68" t="s">
        <v>3471</v>
      </c>
      <c r="D11" s="260"/>
      <c r="E11" s="261">
        <v>17</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454</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4">
        <v>3</v>
      </c>
      <c r="B12" s="235" t="s">
        <v>3472</v>
      </c>
      <c r="C12" s="253" t="s">
        <v>3473</v>
      </c>
      <c r="D12" s="236" t="s">
        <v>446</v>
      </c>
      <c r="E12" s="237">
        <v>27.45</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435</v>
      </c>
      <c r="T12" s="240" t="s">
        <v>389</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8" t="s">
        <v>3474</v>
      </c>
      <c r="D13" s="260"/>
      <c r="E13" s="261">
        <v>27.45</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454</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4</v>
      </c>
      <c r="B14" s="235" t="s">
        <v>3475</v>
      </c>
      <c r="C14" s="253" t="s">
        <v>3476</v>
      </c>
      <c r="D14" s="236" t="s">
        <v>446</v>
      </c>
      <c r="E14" s="237">
        <v>62</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c r="S14" s="239" t="s">
        <v>435</v>
      </c>
      <c r="T14" s="240" t="s">
        <v>389</v>
      </c>
      <c r="U14" s="222">
        <v>0</v>
      </c>
      <c r="V14" s="222">
        <f>ROUND(E14*U14,2)</f>
        <v>0</v>
      </c>
      <c r="W14" s="222"/>
      <c r="X14" s="222" t="s">
        <v>449</v>
      </c>
      <c r="Y14" s="222" t="s">
        <v>391</v>
      </c>
      <c r="Z14" s="212"/>
      <c r="AA14" s="212"/>
      <c r="AB14" s="212"/>
      <c r="AC14" s="212"/>
      <c r="AD14" s="212"/>
      <c r="AE14" s="212"/>
      <c r="AF14" s="212"/>
      <c r="AG14" s="212" t="s">
        <v>1992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8" t="s">
        <v>3477</v>
      </c>
      <c r="D15" s="260"/>
      <c r="E15" s="261">
        <v>62</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454</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5</v>
      </c>
      <c r="B16" s="242" t="s">
        <v>3478</v>
      </c>
      <c r="C16" s="252" t="s">
        <v>3479</v>
      </c>
      <c r="D16" s="243" t="s">
        <v>446</v>
      </c>
      <c r="E16" s="244">
        <v>62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449</v>
      </c>
      <c r="Y16" s="222" t="s">
        <v>391</v>
      </c>
      <c r="Z16" s="212"/>
      <c r="AA16" s="212"/>
      <c r="AB16" s="212"/>
      <c r="AC16" s="212"/>
      <c r="AD16" s="212"/>
      <c r="AE16" s="212"/>
      <c r="AF16" s="212"/>
      <c r="AG16" s="212" t="s">
        <v>1992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6</v>
      </c>
      <c r="B17" s="235" t="s">
        <v>3480</v>
      </c>
      <c r="C17" s="253" t="s">
        <v>3481</v>
      </c>
      <c r="D17" s="236" t="s">
        <v>446</v>
      </c>
      <c r="E17" s="237">
        <v>6.4</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435</v>
      </c>
      <c r="T17" s="240" t="s">
        <v>389</v>
      </c>
      <c r="U17" s="222">
        <v>0</v>
      </c>
      <c r="V17" s="222">
        <f>ROUND(E17*U17,2)</f>
        <v>0</v>
      </c>
      <c r="W17" s="222"/>
      <c r="X17" s="222" t="s">
        <v>449</v>
      </c>
      <c r="Y17" s="222" t="s">
        <v>391</v>
      </c>
      <c r="Z17" s="212"/>
      <c r="AA17" s="212"/>
      <c r="AB17" s="212"/>
      <c r="AC17" s="212"/>
      <c r="AD17" s="212"/>
      <c r="AE17" s="212"/>
      <c r="AF17" s="212"/>
      <c r="AG17" s="212" t="s">
        <v>1992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8" t="s">
        <v>3482</v>
      </c>
      <c r="D18" s="260"/>
      <c r="E18" s="261">
        <v>6.4</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454</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7</v>
      </c>
      <c r="B19" s="235" t="s">
        <v>3483</v>
      </c>
      <c r="C19" s="253" t="s">
        <v>3484</v>
      </c>
      <c r="D19" s="236" t="s">
        <v>446</v>
      </c>
      <c r="E19" s="237">
        <v>22</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435</v>
      </c>
      <c r="T19" s="240" t="s">
        <v>389</v>
      </c>
      <c r="U19" s="222">
        <v>0</v>
      </c>
      <c r="V19" s="222">
        <f>ROUND(E19*U19,2)</f>
        <v>0</v>
      </c>
      <c r="W19" s="222"/>
      <c r="X19" s="222" t="s">
        <v>449</v>
      </c>
      <c r="Y19" s="222" t="s">
        <v>391</v>
      </c>
      <c r="Z19" s="212"/>
      <c r="AA19" s="212"/>
      <c r="AB19" s="212"/>
      <c r="AC19" s="212"/>
      <c r="AD19" s="212"/>
      <c r="AE19" s="212"/>
      <c r="AF19" s="212"/>
      <c r="AG19" s="212" t="s">
        <v>1992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8" t="s">
        <v>3485</v>
      </c>
      <c r="D20" s="260"/>
      <c r="E20" s="261">
        <v>1.1200000000000001</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454</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5">
      <c r="A21" s="219"/>
      <c r="B21" s="220"/>
      <c r="C21" s="268" t="s">
        <v>3486</v>
      </c>
      <c r="D21" s="260"/>
      <c r="E21" s="261">
        <v>12.24</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454</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68" t="s">
        <v>3487</v>
      </c>
      <c r="D22" s="260"/>
      <c r="E22" s="261">
        <v>8.64</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454</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8</v>
      </c>
      <c r="B23" s="242" t="s">
        <v>3488</v>
      </c>
      <c r="C23" s="252" t="s">
        <v>3489</v>
      </c>
      <c r="D23" s="243" t="s">
        <v>446</v>
      </c>
      <c r="E23" s="244">
        <v>22</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0</v>
      </c>
      <c r="V23" s="222">
        <f>ROUND(E23*U23,2)</f>
        <v>0</v>
      </c>
      <c r="W23" s="222"/>
      <c r="X23" s="222" t="s">
        <v>449</v>
      </c>
      <c r="Y23" s="222" t="s">
        <v>391</v>
      </c>
      <c r="Z23" s="212"/>
      <c r="AA23" s="212"/>
      <c r="AB23" s="212"/>
      <c r="AC23" s="212"/>
      <c r="AD23" s="212"/>
      <c r="AE23" s="212"/>
      <c r="AF23" s="212"/>
      <c r="AG23" s="212" t="s">
        <v>1992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4">
        <v>9</v>
      </c>
      <c r="B24" s="235" t="s">
        <v>468</v>
      </c>
      <c r="C24" s="253" t="s">
        <v>2681</v>
      </c>
      <c r="D24" s="236" t="s">
        <v>446</v>
      </c>
      <c r="E24" s="237">
        <v>84</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435</v>
      </c>
      <c r="T24" s="240" t="s">
        <v>389</v>
      </c>
      <c r="U24" s="222">
        <v>0</v>
      </c>
      <c r="V24" s="222">
        <f>ROUND(E24*U24,2)</f>
        <v>0</v>
      </c>
      <c r="W24" s="222"/>
      <c r="X24" s="222" t="s">
        <v>449</v>
      </c>
      <c r="Y24" s="222" t="s">
        <v>391</v>
      </c>
      <c r="Z24" s="212"/>
      <c r="AA24" s="212"/>
      <c r="AB24" s="212"/>
      <c r="AC24" s="212"/>
      <c r="AD24" s="212"/>
      <c r="AE24" s="212"/>
      <c r="AF24" s="212"/>
      <c r="AG24" s="212" t="s">
        <v>1992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8" t="s">
        <v>3490</v>
      </c>
      <c r="D25" s="260"/>
      <c r="E25" s="261">
        <v>84</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454</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4">
        <v>10</v>
      </c>
      <c r="B26" s="235" t="s">
        <v>475</v>
      </c>
      <c r="C26" s="253" t="s">
        <v>3491</v>
      </c>
      <c r="D26" s="236" t="s">
        <v>446</v>
      </c>
      <c r="E26" s="237">
        <v>43</v>
      </c>
      <c r="F26" s="238"/>
      <c r="G26" s="239">
        <f>ROUND(E26*F26,2)</f>
        <v>0</v>
      </c>
      <c r="H26" s="238"/>
      <c r="I26" s="239">
        <f>ROUND(E26*H26,2)</f>
        <v>0</v>
      </c>
      <c r="J26" s="238"/>
      <c r="K26" s="239">
        <f>ROUND(E26*J26,2)</f>
        <v>0</v>
      </c>
      <c r="L26" s="239">
        <v>21</v>
      </c>
      <c r="M26" s="239">
        <f>G26*(1+L26/100)</f>
        <v>0</v>
      </c>
      <c r="N26" s="237">
        <v>0</v>
      </c>
      <c r="O26" s="237">
        <f>ROUND(E26*N26,2)</f>
        <v>0</v>
      </c>
      <c r="P26" s="237">
        <v>0</v>
      </c>
      <c r="Q26" s="237">
        <f>ROUND(E26*P26,2)</f>
        <v>0</v>
      </c>
      <c r="R26" s="239"/>
      <c r="S26" s="239" t="s">
        <v>435</v>
      </c>
      <c r="T26" s="240" t="s">
        <v>389</v>
      </c>
      <c r="U26" s="222">
        <v>0</v>
      </c>
      <c r="V26" s="222">
        <f>ROUND(E26*U26,2)</f>
        <v>0</v>
      </c>
      <c r="W26" s="222"/>
      <c r="X26" s="222" t="s">
        <v>449</v>
      </c>
      <c r="Y26" s="222" t="s">
        <v>391</v>
      </c>
      <c r="Z26" s="212"/>
      <c r="AA26" s="212"/>
      <c r="AB26" s="212"/>
      <c r="AC26" s="212"/>
      <c r="AD26" s="212"/>
      <c r="AE26" s="212"/>
      <c r="AF26" s="212"/>
      <c r="AG26" s="212" t="s">
        <v>1992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5">
      <c r="A27" s="219"/>
      <c r="B27" s="220"/>
      <c r="C27" s="268" t="s">
        <v>3492</v>
      </c>
      <c r="D27" s="260"/>
      <c r="E27" s="261">
        <v>43</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454</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1">
        <v>11</v>
      </c>
      <c r="B28" s="242" t="s">
        <v>3493</v>
      </c>
      <c r="C28" s="252" t="s">
        <v>3494</v>
      </c>
      <c r="D28" s="243" t="s">
        <v>446</v>
      </c>
      <c r="E28" s="244">
        <v>43</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435</v>
      </c>
      <c r="T28" s="247" t="s">
        <v>389</v>
      </c>
      <c r="U28" s="222">
        <v>0</v>
      </c>
      <c r="V28" s="222">
        <f>ROUND(E28*U28,2)</f>
        <v>0</v>
      </c>
      <c r="W28" s="222"/>
      <c r="X28" s="222" t="s">
        <v>449</v>
      </c>
      <c r="Y28" s="222" t="s">
        <v>391</v>
      </c>
      <c r="Z28" s="212"/>
      <c r="AA28" s="212"/>
      <c r="AB28" s="212"/>
      <c r="AC28" s="212"/>
      <c r="AD28" s="212"/>
      <c r="AE28" s="212"/>
      <c r="AF28" s="212"/>
      <c r="AG28" s="212" t="s">
        <v>1992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12</v>
      </c>
      <c r="B29" s="235" t="s">
        <v>3495</v>
      </c>
      <c r="C29" s="253" t="s">
        <v>3496</v>
      </c>
      <c r="D29" s="236" t="s">
        <v>446</v>
      </c>
      <c r="E29" s="237">
        <v>36</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c r="S29" s="239" t="s">
        <v>435</v>
      </c>
      <c r="T29" s="240" t="s">
        <v>389</v>
      </c>
      <c r="U29" s="222">
        <v>0</v>
      </c>
      <c r="V29" s="222">
        <f>ROUND(E29*U29,2)</f>
        <v>0</v>
      </c>
      <c r="W29" s="222"/>
      <c r="X29" s="222" t="s">
        <v>449</v>
      </c>
      <c r="Y29" s="222" t="s">
        <v>391</v>
      </c>
      <c r="Z29" s="212"/>
      <c r="AA29" s="212"/>
      <c r="AB29" s="212"/>
      <c r="AC29" s="212"/>
      <c r="AD29" s="212"/>
      <c r="AE29" s="212"/>
      <c r="AF29" s="212"/>
      <c r="AG29" s="212" t="s">
        <v>1992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68" t="s">
        <v>3497</v>
      </c>
      <c r="D30" s="260"/>
      <c r="E30" s="261">
        <v>36</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454</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1">
        <v>13</v>
      </c>
      <c r="B31" s="242" t="s">
        <v>3498</v>
      </c>
      <c r="C31" s="252" t="s">
        <v>3499</v>
      </c>
      <c r="D31" s="243" t="s">
        <v>446</v>
      </c>
      <c r="E31" s="244">
        <v>43</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435</v>
      </c>
      <c r="T31" s="247" t="s">
        <v>389</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34">
        <v>14</v>
      </c>
      <c r="B32" s="235" t="s">
        <v>501</v>
      </c>
      <c r="C32" s="253" t="s">
        <v>3500</v>
      </c>
      <c r="D32" s="236" t="s">
        <v>446</v>
      </c>
      <c r="E32" s="237">
        <v>3</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435</v>
      </c>
      <c r="T32" s="240" t="s">
        <v>389</v>
      </c>
      <c r="U32" s="222">
        <v>0</v>
      </c>
      <c r="V32" s="222">
        <f>ROUND(E32*U32,2)</f>
        <v>0</v>
      </c>
      <c r="W32" s="222"/>
      <c r="X32" s="222" t="s">
        <v>449</v>
      </c>
      <c r="Y32" s="222" t="s">
        <v>391</v>
      </c>
      <c r="Z32" s="212"/>
      <c r="AA32" s="212"/>
      <c r="AB32" s="212"/>
      <c r="AC32" s="212"/>
      <c r="AD32" s="212"/>
      <c r="AE32" s="212"/>
      <c r="AF32" s="212"/>
      <c r="AG32" s="212" t="s">
        <v>1992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8" t="s">
        <v>3501</v>
      </c>
      <c r="D33" s="260"/>
      <c r="E33" s="261">
        <v>3</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454</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1">
        <v>15</v>
      </c>
      <c r="B34" s="242" t="s">
        <v>3502</v>
      </c>
      <c r="C34" s="252" t="s">
        <v>3503</v>
      </c>
      <c r="D34" s="243" t="s">
        <v>446</v>
      </c>
      <c r="E34" s="244">
        <v>3</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435</v>
      </c>
      <c r="T34" s="247" t="s">
        <v>389</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4">
        <v>16</v>
      </c>
      <c r="B35" s="235" t="s">
        <v>504</v>
      </c>
      <c r="C35" s="253" t="s">
        <v>3504</v>
      </c>
      <c r="D35" s="236" t="s">
        <v>506</v>
      </c>
      <c r="E35" s="237">
        <v>177</v>
      </c>
      <c r="F35" s="238"/>
      <c r="G35" s="239">
        <f>ROUND(E35*F35,2)</f>
        <v>0</v>
      </c>
      <c r="H35" s="238"/>
      <c r="I35" s="239">
        <f>ROUND(E35*H35,2)</f>
        <v>0</v>
      </c>
      <c r="J35" s="238"/>
      <c r="K35" s="239">
        <f>ROUND(E35*J35,2)</f>
        <v>0</v>
      </c>
      <c r="L35" s="239">
        <v>21</v>
      </c>
      <c r="M35" s="239">
        <f>G35*(1+L35/100)</f>
        <v>0</v>
      </c>
      <c r="N35" s="237">
        <v>0</v>
      </c>
      <c r="O35" s="237">
        <f>ROUND(E35*N35,2)</f>
        <v>0</v>
      </c>
      <c r="P35" s="237">
        <v>0</v>
      </c>
      <c r="Q35" s="237">
        <f>ROUND(E35*P35,2)</f>
        <v>0</v>
      </c>
      <c r="R35" s="239"/>
      <c r="S35" s="239" t="s">
        <v>435</v>
      </c>
      <c r="T35" s="240" t="s">
        <v>389</v>
      </c>
      <c r="U35" s="222">
        <v>0</v>
      </c>
      <c r="V35" s="222">
        <f>ROUND(E35*U35,2)</f>
        <v>0</v>
      </c>
      <c r="W35" s="222"/>
      <c r="X35" s="222" t="s">
        <v>449</v>
      </c>
      <c r="Y35" s="222" t="s">
        <v>391</v>
      </c>
      <c r="Z35" s="212"/>
      <c r="AA35" s="212"/>
      <c r="AB35" s="212"/>
      <c r="AC35" s="212"/>
      <c r="AD35" s="212"/>
      <c r="AE35" s="212"/>
      <c r="AF35" s="212"/>
      <c r="AG35" s="212" t="s">
        <v>1992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8" t="s">
        <v>3505</v>
      </c>
      <c r="D36" s="260"/>
      <c r="E36" s="261">
        <v>177</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454</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4">
        <v>17</v>
      </c>
      <c r="B37" s="235" t="s">
        <v>3506</v>
      </c>
      <c r="C37" s="253" t="s">
        <v>3507</v>
      </c>
      <c r="D37" s="236" t="s">
        <v>506</v>
      </c>
      <c r="E37" s="237">
        <v>107.95</v>
      </c>
      <c r="F37" s="238"/>
      <c r="G37" s="239">
        <f>ROUND(E37*F37,2)</f>
        <v>0</v>
      </c>
      <c r="H37" s="238"/>
      <c r="I37" s="239">
        <f>ROUND(E37*H37,2)</f>
        <v>0</v>
      </c>
      <c r="J37" s="238"/>
      <c r="K37" s="239">
        <f>ROUND(E37*J37,2)</f>
        <v>0</v>
      </c>
      <c r="L37" s="239">
        <v>21</v>
      </c>
      <c r="M37" s="239">
        <f>G37*(1+L37/100)</f>
        <v>0</v>
      </c>
      <c r="N37" s="237">
        <v>0</v>
      </c>
      <c r="O37" s="237">
        <f>ROUND(E37*N37,2)</f>
        <v>0</v>
      </c>
      <c r="P37" s="237">
        <v>0</v>
      </c>
      <c r="Q37" s="237">
        <f>ROUND(E37*P37,2)</f>
        <v>0</v>
      </c>
      <c r="R37" s="239"/>
      <c r="S37" s="239" t="s">
        <v>435</v>
      </c>
      <c r="T37" s="240" t="s">
        <v>389</v>
      </c>
      <c r="U37" s="222">
        <v>0</v>
      </c>
      <c r="V37" s="222">
        <f>ROUND(E37*U37,2)</f>
        <v>0</v>
      </c>
      <c r="W37" s="222"/>
      <c r="X37" s="222" t="s">
        <v>449</v>
      </c>
      <c r="Y37" s="222" t="s">
        <v>391</v>
      </c>
      <c r="Z37" s="212"/>
      <c r="AA37" s="212"/>
      <c r="AB37" s="212"/>
      <c r="AC37" s="212"/>
      <c r="AD37" s="212"/>
      <c r="AE37" s="212"/>
      <c r="AF37" s="212"/>
      <c r="AG37" s="212" t="s">
        <v>1992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5">
      <c r="A38" s="219"/>
      <c r="B38" s="220"/>
      <c r="C38" s="268" t="s">
        <v>3508</v>
      </c>
      <c r="D38" s="260"/>
      <c r="E38" s="261">
        <v>107.95</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454</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18</v>
      </c>
      <c r="B39" s="242" t="s">
        <v>3509</v>
      </c>
      <c r="C39" s="252" t="s">
        <v>3510</v>
      </c>
      <c r="D39" s="243" t="s">
        <v>506</v>
      </c>
      <c r="E39" s="244">
        <v>108</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449</v>
      </c>
      <c r="Y39" s="222" t="s">
        <v>391</v>
      </c>
      <c r="Z39" s="212"/>
      <c r="AA39" s="212"/>
      <c r="AB39" s="212"/>
      <c r="AC39" s="212"/>
      <c r="AD39" s="212"/>
      <c r="AE39" s="212"/>
      <c r="AF39" s="212"/>
      <c r="AG39" s="212" t="s">
        <v>1992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34">
        <v>19</v>
      </c>
      <c r="B40" s="235" t="s">
        <v>3511</v>
      </c>
      <c r="C40" s="253" t="s">
        <v>3512</v>
      </c>
      <c r="D40" s="236" t="s">
        <v>506</v>
      </c>
      <c r="E40" s="237">
        <v>30</v>
      </c>
      <c r="F40" s="238"/>
      <c r="G40" s="239">
        <f>ROUND(E40*F40,2)</f>
        <v>0</v>
      </c>
      <c r="H40" s="238"/>
      <c r="I40" s="239">
        <f>ROUND(E40*H40,2)</f>
        <v>0</v>
      </c>
      <c r="J40" s="238"/>
      <c r="K40" s="239">
        <f>ROUND(E40*J40,2)</f>
        <v>0</v>
      </c>
      <c r="L40" s="239">
        <v>21</v>
      </c>
      <c r="M40" s="239">
        <f>G40*(1+L40/100)</f>
        <v>0</v>
      </c>
      <c r="N40" s="237">
        <v>0</v>
      </c>
      <c r="O40" s="237">
        <f>ROUND(E40*N40,2)</f>
        <v>0</v>
      </c>
      <c r="P40" s="237">
        <v>0</v>
      </c>
      <c r="Q40" s="237">
        <f>ROUND(E40*P40,2)</f>
        <v>0</v>
      </c>
      <c r="R40" s="239"/>
      <c r="S40" s="239" t="s">
        <v>435</v>
      </c>
      <c r="T40" s="240" t="s">
        <v>389</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68" t="s">
        <v>3513</v>
      </c>
      <c r="D41" s="260"/>
      <c r="E41" s="261">
        <v>30</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454</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1">
        <v>20</v>
      </c>
      <c r="B42" s="242" t="s">
        <v>511</v>
      </c>
      <c r="C42" s="252" t="s">
        <v>3514</v>
      </c>
      <c r="D42" s="243" t="s">
        <v>446</v>
      </c>
      <c r="E42" s="244">
        <v>43</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435</v>
      </c>
      <c r="T42" s="247" t="s">
        <v>389</v>
      </c>
      <c r="U42" s="222">
        <v>0</v>
      </c>
      <c r="V42" s="222">
        <f>ROUND(E42*U42,2)</f>
        <v>0</v>
      </c>
      <c r="W42" s="222"/>
      <c r="X42" s="222" t="s">
        <v>449</v>
      </c>
      <c r="Y42" s="222" t="s">
        <v>391</v>
      </c>
      <c r="Z42" s="212"/>
      <c r="AA42" s="212"/>
      <c r="AB42" s="212"/>
      <c r="AC42" s="212"/>
      <c r="AD42" s="212"/>
      <c r="AE42" s="212"/>
      <c r="AF42" s="212"/>
      <c r="AG42" s="212" t="s">
        <v>1992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5">
      <c r="A43" s="227" t="s">
        <v>383</v>
      </c>
      <c r="B43" s="228" t="s">
        <v>209</v>
      </c>
      <c r="C43" s="251" t="s">
        <v>210</v>
      </c>
      <c r="D43" s="229"/>
      <c r="E43" s="230"/>
      <c r="F43" s="231"/>
      <c r="G43" s="231">
        <f>SUMIF(AG44:AG47,"&lt;&gt;NOR",G44:G47)</f>
        <v>0</v>
      </c>
      <c r="H43" s="231"/>
      <c r="I43" s="231">
        <f>SUM(I44:I47)</f>
        <v>0</v>
      </c>
      <c r="J43" s="231"/>
      <c r="K43" s="231">
        <f>SUM(K44:K47)</f>
        <v>0</v>
      </c>
      <c r="L43" s="231"/>
      <c r="M43" s="231">
        <f>SUM(M44:M47)</f>
        <v>0</v>
      </c>
      <c r="N43" s="230"/>
      <c r="O43" s="230">
        <f>SUM(O44:O47)</f>
        <v>0</v>
      </c>
      <c r="P43" s="230"/>
      <c r="Q43" s="230">
        <f>SUM(Q44:Q47)</f>
        <v>0</v>
      </c>
      <c r="R43" s="231"/>
      <c r="S43" s="231"/>
      <c r="T43" s="232"/>
      <c r="U43" s="226"/>
      <c r="V43" s="226">
        <f>SUM(V44:V47)</f>
        <v>0</v>
      </c>
      <c r="W43" s="226"/>
      <c r="X43" s="226"/>
      <c r="Y43" s="226"/>
      <c r="AG43" t="s">
        <v>384</v>
      </c>
    </row>
    <row r="44" spans="1:60" outlineLevel="1" x14ac:dyDescent="0.25">
      <c r="A44" s="241">
        <v>21</v>
      </c>
      <c r="B44" s="242" t="s">
        <v>3515</v>
      </c>
      <c r="C44" s="252" t="s">
        <v>3516</v>
      </c>
      <c r="D44" s="243" t="s">
        <v>506</v>
      </c>
      <c r="E44" s="244">
        <v>108</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435</v>
      </c>
      <c r="T44" s="247" t="s">
        <v>389</v>
      </c>
      <c r="U44" s="222">
        <v>0</v>
      </c>
      <c r="V44" s="222">
        <f>ROUND(E44*U44,2)</f>
        <v>0</v>
      </c>
      <c r="W44" s="222"/>
      <c r="X44" s="222" t="s">
        <v>449</v>
      </c>
      <c r="Y44" s="222" t="s">
        <v>391</v>
      </c>
      <c r="Z44" s="212"/>
      <c r="AA44" s="212"/>
      <c r="AB44" s="212"/>
      <c r="AC44" s="212"/>
      <c r="AD44" s="212"/>
      <c r="AE44" s="212"/>
      <c r="AF44" s="212"/>
      <c r="AG44" s="212" t="s">
        <v>1992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1">
        <v>22</v>
      </c>
      <c r="B45" s="242" t="s">
        <v>3517</v>
      </c>
      <c r="C45" s="252" t="s">
        <v>3518</v>
      </c>
      <c r="D45" s="243" t="s">
        <v>506</v>
      </c>
      <c r="E45" s="244">
        <v>108</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435</v>
      </c>
      <c r="T45" s="247" t="s">
        <v>389</v>
      </c>
      <c r="U45" s="222">
        <v>0</v>
      </c>
      <c r="V45" s="222">
        <f>ROUND(E45*U45,2)</f>
        <v>0</v>
      </c>
      <c r="W45" s="222"/>
      <c r="X45" s="222" t="s">
        <v>449</v>
      </c>
      <c r="Y45" s="222" t="s">
        <v>391</v>
      </c>
      <c r="Z45" s="212"/>
      <c r="AA45" s="212"/>
      <c r="AB45" s="212"/>
      <c r="AC45" s="212"/>
      <c r="AD45" s="212"/>
      <c r="AE45" s="212"/>
      <c r="AF45" s="212"/>
      <c r="AG45" s="212" t="s">
        <v>1992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4">
        <v>23</v>
      </c>
      <c r="B46" s="235" t="s">
        <v>3519</v>
      </c>
      <c r="C46" s="253" t="s">
        <v>3520</v>
      </c>
      <c r="D46" s="236" t="s">
        <v>1075</v>
      </c>
      <c r="E46" s="237">
        <v>4.32</v>
      </c>
      <c r="F46" s="238"/>
      <c r="G46" s="239">
        <f>ROUND(E46*F46,2)</f>
        <v>0</v>
      </c>
      <c r="H46" s="238"/>
      <c r="I46" s="239">
        <f>ROUND(E46*H46,2)</f>
        <v>0</v>
      </c>
      <c r="J46" s="238"/>
      <c r="K46" s="239">
        <f>ROUND(E46*J46,2)</f>
        <v>0</v>
      </c>
      <c r="L46" s="239">
        <v>21</v>
      </c>
      <c r="M46" s="239">
        <f>G46*(1+L46/100)</f>
        <v>0</v>
      </c>
      <c r="N46" s="237">
        <v>0</v>
      </c>
      <c r="O46" s="237">
        <f>ROUND(E46*N46,2)</f>
        <v>0</v>
      </c>
      <c r="P46" s="237">
        <v>0</v>
      </c>
      <c r="Q46" s="237">
        <f>ROUND(E46*P46,2)</f>
        <v>0</v>
      </c>
      <c r="R46" s="239"/>
      <c r="S46" s="239" t="s">
        <v>435</v>
      </c>
      <c r="T46" s="240" t="s">
        <v>389</v>
      </c>
      <c r="U46" s="222">
        <v>0</v>
      </c>
      <c r="V46" s="222">
        <f>ROUND(E46*U46,2)</f>
        <v>0</v>
      </c>
      <c r="W46" s="222"/>
      <c r="X46" s="222" t="s">
        <v>604</v>
      </c>
      <c r="Y46" s="222" t="s">
        <v>391</v>
      </c>
      <c r="Z46" s="212"/>
      <c r="AA46" s="212"/>
      <c r="AB46" s="212"/>
      <c r="AC46" s="212"/>
      <c r="AD46" s="212"/>
      <c r="AE46" s="212"/>
      <c r="AF46" s="212"/>
      <c r="AG46" s="212" t="s">
        <v>2008</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8" t="s">
        <v>3521</v>
      </c>
      <c r="D47" s="260"/>
      <c r="E47" s="261">
        <v>4.32</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454</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x14ac:dyDescent="0.25">
      <c r="A48" s="227" t="s">
        <v>383</v>
      </c>
      <c r="B48" s="228" t="s">
        <v>114</v>
      </c>
      <c r="C48" s="251" t="s">
        <v>211</v>
      </c>
      <c r="D48" s="229"/>
      <c r="E48" s="230"/>
      <c r="F48" s="231"/>
      <c r="G48" s="231">
        <f>SUMIF(AG49:AG52,"&lt;&gt;NOR",G49:G52)</f>
        <v>0</v>
      </c>
      <c r="H48" s="231"/>
      <c r="I48" s="231">
        <f>SUM(I49:I52)</f>
        <v>0</v>
      </c>
      <c r="J48" s="231"/>
      <c r="K48" s="231">
        <f>SUM(K49:K52)</f>
        <v>0</v>
      </c>
      <c r="L48" s="231"/>
      <c r="M48" s="231">
        <f>SUM(M49:M52)</f>
        <v>0</v>
      </c>
      <c r="N48" s="230"/>
      <c r="O48" s="230">
        <f>SUM(O49:O52)</f>
        <v>0</v>
      </c>
      <c r="P48" s="230"/>
      <c r="Q48" s="230">
        <f>SUM(Q49:Q52)</f>
        <v>0</v>
      </c>
      <c r="R48" s="231"/>
      <c r="S48" s="231"/>
      <c r="T48" s="232"/>
      <c r="U48" s="226"/>
      <c r="V48" s="226">
        <f>SUM(V49:V52)</f>
        <v>0</v>
      </c>
      <c r="W48" s="226"/>
      <c r="X48" s="226"/>
      <c r="Y48" s="226"/>
      <c r="AG48" t="s">
        <v>384</v>
      </c>
    </row>
    <row r="49" spans="1:60" outlineLevel="1" x14ac:dyDescent="0.25">
      <c r="A49" s="234">
        <v>24</v>
      </c>
      <c r="B49" s="235" t="s">
        <v>3522</v>
      </c>
      <c r="C49" s="253" t="s">
        <v>3523</v>
      </c>
      <c r="D49" s="236" t="s">
        <v>506</v>
      </c>
      <c r="E49" s="237">
        <v>34</v>
      </c>
      <c r="F49" s="238"/>
      <c r="G49" s="239">
        <f>ROUND(E49*F49,2)</f>
        <v>0</v>
      </c>
      <c r="H49" s="238"/>
      <c r="I49" s="239">
        <f>ROUND(E49*H49,2)</f>
        <v>0</v>
      </c>
      <c r="J49" s="238"/>
      <c r="K49" s="239">
        <f>ROUND(E49*J49,2)</f>
        <v>0</v>
      </c>
      <c r="L49" s="239">
        <v>21</v>
      </c>
      <c r="M49" s="239">
        <f>G49*(1+L49/100)</f>
        <v>0</v>
      </c>
      <c r="N49" s="237">
        <v>0</v>
      </c>
      <c r="O49" s="237">
        <f>ROUND(E49*N49,2)</f>
        <v>0</v>
      </c>
      <c r="P49" s="237">
        <v>0</v>
      </c>
      <c r="Q49" s="237">
        <f>ROUND(E49*P49,2)</f>
        <v>0</v>
      </c>
      <c r="R49" s="239"/>
      <c r="S49" s="239" t="s">
        <v>435</v>
      </c>
      <c r="T49" s="240" t="s">
        <v>389</v>
      </c>
      <c r="U49" s="222">
        <v>0</v>
      </c>
      <c r="V49" s="222">
        <f>ROUND(E49*U49,2)</f>
        <v>0</v>
      </c>
      <c r="W49" s="222"/>
      <c r="X49" s="222" t="s">
        <v>449</v>
      </c>
      <c r="Y49" s="222" t="s">
        <v>391</v>
      </c>
      <c r="Z49" s="212"/>
      <c r="AA49" s="212"/>
      <c r="AB49" s="212"/>
      <c r="AC49" s="212"/>
      <c r="AD49" s="212"/>
      <c r="AE49" s="212"/>
      <c r="AF49" s="212"/>
      <c r="AG49" s="212" t="s">
        <v>1992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5">
      <c r="A50" s="219"/>
      <c r="B50" s="220"/>
      <c r="C50" s="268" t="s">
        <v>3524</v>
      </c>
      <c r="D50" s="260"/>
      <c r="E50" s="261">
        <v>34</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454</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34">
        <v>25</v>
      </c>
      <c r="B51" s="235" t="s">
        <v>3525</v>
      </c>
      <c r="C51" s="253" t="s">
        <v>3526</v>
      </c>
      <c r="D51" s="236" t="s">
        <v>446</v>
      </c>
      <c r="E51" s="237">
        <v>15.12</v>
      </c>
      <c r="F51" s="238"/>
      <c r="G51" s="239">
        <f>ROUND(E51*F51,2)</f>
        <v>0</v>
      </c>
      <c r="H51" s="238"/>
      <c r="I51" s="239">
        <f>ROUND(E51*H51,2)</f>
        <v>0</v>
      </c>
      <c r="J51" s="238"/>
      <c r="K51" s="239">
        <f>ROUND(E51*J51,2)</f>
        <v>0</v>
      </c>
      <c r="L51" s="239">
        <v>21</v>
      </c>
      <c r="M51" s="239">
        <f>G51*(1+L51/100)</f>
        <v>0</v>
      </c>
      <c r="N51" s="237">
        <v>0</v>
      </c>
      <c r="O51" s="237">
        <f>ROUND(E51*N51,2)</f>
        <v>0</v>
      </c>
      <c r="P51" s="237">
        <v>0</v>
      </c>
      <c r="Q51" s="237">
        <f>ROUND(E51*P51,2)</f>
        <v>0</v>
      </c>
      <c r="R51" s="239"/>
      <c r="S51" s="239" t="s">
        <v>435</v>
      </c>
      <c r="T51" s="240" t="s">
        <v>389</v>
      </c>
      <c r="U51" s="222">
        <v>0</v>
      </c>
      <c r="V51" s="222">
        <f>ROUND(E51*U51,2)</f>
        <v>0</v>
      </c>
      <c r="W51" s="222"/>
      <c r="X51" s="222" t="s">
        <v>449</v>
      </c>
      <c r="Y51" s="222" t="s">
        <v>391</v>
      </c>
      <c r="Z51" s="212"/>
      <c r="AA51" s="212"/>
      <c r="AB51" s="212"/>
      <c r="AC51" s="212"/>
      <c r="AD51" s="212"/>
      <c r="AE51" s="212"/>
      <c r="AF51" s="212"/>
      <c r="AG51" s="212" t="s">
        <v>1992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68" t="s">
        <v>3527</v>
      </c>
      <c r="D52" s="260"/>
      <c r="E52" s="261">
        <v>15.12</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454</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5">
      <c r="A53" s="227" t="s">
        <v>383</v>
      </c>
      <c r="B53" s="228" t="s">
        <v>216</v>
      </c>
      <c r="C53" s="251" t="s">
        <v>217</v>
      </c>
      <c r="D53" s="229"/>
      <c r="E53" s="230"/>
      <c r="F53" s="231"/>
      <c r="G53" s="231">
        <f>SUMIF(AG54:AG58,"&lt;&gt;NOR",G54:G58)</f>
        <v>0</v>
      </c>
      <c r="H53" s="231"/>
      <c r="I53" s="231">
        <f>SUM(I54:I58)</f>
        <v>0</v>
      </c>
      <c r="J53" s="231"/>
      <c r="K53" s="231">
        <f>SUM(K54:K58)</f>
        <v>0</v>
      </c>
      <c r="L53" s="231"/>
      <c r="M53" s="231">
        <f>SUM(M54:M58)</f>
        <v>0</v>
      </c>
      <c r="N53" s="230"/>
      <c r="O53" s="230">
        <f>SUM(O54:O58)</f>
        <v>0</v>
      </c>
      <c r="P53" s="230"/>
      <c r="Q53" s="230">
        <f>SUM(Q54:Q58)</f>
        <v>0</v>
      </c>
      <c r="R53" s="231"/>
      <c r="S53" s="231"/>
      <c r="T53" s="232"/>
      <c r="U53" s="226"/>
      <c r="V53" s="226">
        <f>SUM(V54:V58)</f>
        <v>0</v>
      </c>
      <c r="W53" s="226"/>
      <c r="X53" s="226"/>
      <c r="Y53" s="226"/>
      <c r="AG53" t="s">
        <v>384</v>
      </c>
    </row>
    <row r="54" spans="1:60" outlineLevel="1" x14ac:dyDescent="0.25">
      <c r="A54" s="234">
        <v>26</v>
      </c>
      <c r="B54" s="235" t="s">
        <v>3528</v>
      </c>
      <c r="C54" s="253" t="s">
        <v>3529</v>
      </c>
      <c r="D54" s="236" t="s">
        <v>506</v>
      </c>
      <c r="E54" s="237">
        <v>3.96</v>
      </c>
      <c r="F54" s="238"/>
      <c r="G54" s="239">
        <f>ROUND(E54*F54,2)</f>
        <v>0</v>
      </c>
      <c r="H54" s="238"/>
      <c r="I54" s="239">
        <f>ROUND(E54*H54,2)</f>
        <v>0</v>
      </c>
      <c r="J54" s="238"/>
      <c r="K54" s="239">
        <f>ROUND(E54*J54,2)</f>
        <v>0</v>
      </c>
      <c r="L54" s="239">
        <v>21</v>
      </c>
      <c r="M54" s="239">
        <f>G54*(1+L54/100)</f>
        <v>0</v>
      </c>
      <c r="N54" s="237">
        <v>0</v>
      </c>
      <c r="O54" s="237">
        <f>ROUND(E54*N54,2)</f>
        <v>0</v>
      </c>
      <c r="P54" s="237">
        <v>0</v>
      </c>
      <c r="Q54" s="237">
        <f>ROUND(E54*P54,2)</f>
        <v>0</v>
      </c>
      <c r="R54" s="239"/>
      <c r="S54" s="239" t="s">
        <v>435</v>
      </c>
      <c r="T54" s="240" t="s">
        <v>389</v>
      </c>
      <c r="U54" s="222">
        <v>0</v>
      </c>
      <c r="V54" s="222">
        <f>ROUND(E54*U54,2)</f>
        <v>0</v>
      </c>
      <c r="W54" s="222"/>
      <c r="X54" s="222" t="s">
        <v>449</v>
      </c>
      <c r="Y54" s="222" t="s">
        <v>391</v>
      </c>
      <c r="Z54" s="212"/>
      <c r="AA54" s="212"/>
      <c r="AB54" s="212"/>
      <c r="AC54" s="212"/>
      <c r="AD54" s="212"/>
      <c r="AE54" s="212"/>
      <c r="AF54" s="212"/>
      <c r="AG54" s="212" t="s">
        <v>1992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68" t="s">
        <v>3530</v>
      </c>
      <c r="D55" s="260"/>
      <c r="E55" s="261">
        <v>4.5599999999999996</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454</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5">
      <c r="A56" s="219"/>
      <c r="B56" s="220"/>
      <c r="C56" s="268" t="s">
        <v>3531</v>
      </c>
      <c r="D56" s="260"/>
      <c r="E56" s="261">
        <v>-0.6</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454</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34">
        <v>27</v>
      </c>
      <c r="B57" s="235" t="s">
        <v>3532</v>
      </c>
      <c r="C57" s="253" t="s">
        <v>3533</v>
      </c>
      <c r="D57" s="236" t="s">
        <v>517</v>
      </c>
      <c r="E57" s="237">
        <v>2.85</v>
      </c>
      <c r="F57" s="238"/>
      <c r="G57" s="239">
        <f>ROUND(E57*F57,2)</f>
        <v>0</v>
      </c>
      <c r="H57" s="238"/>
      <c r="I57" s="239">
        <f>ROUND(E57*H57,2)</f>
        <v>0</v>
      </c>
      <c r="J57" s="238"/>
      <c r="K57" s="239">
        <f>ROUND(E57*J57,2)</f>
        <v>0</v>
      </c>
      <c r="L57" s="239">
        <v>21</v>
      </c>
      <c r="M57" s="239">
        <f>G57*(1+L57/100)</f>
        <v>0</v>
      </c>
      <c r="N57" s="237">
        <v>0</v>
      </c>
      <c r="O57" s="237">
        <f>ROUND(E57*N57,2)</f>
        <v>0</v>
      </c>
      <c r="P57" s="237">
        <v>0</v>
      </c>
      <c r="Q57" s="237">
        <f>ROUND(E57*P57,2)</f>
        <v>0</v>
      </c>
      <c r="R57" s="239"/>
      <c r="S57" s="239" t="s">
        <v>435</v>
      </c>
      <c r="T57" s="240" t="s">
        <v>389</v>
      </c>
      <c r="U57" s="222">
        <v>0</v>
      </c>
      <c r="V57" s="222">
        <f>ROUND(E57*U57,2)</f>
        <v>0</v>
      </c>
      <c r="W57" s="222"/>
      <c r="X57" s="222" t="s">
        <v>449</v>
      </c>
      <c r="Y57" s="222" t="s">
        <v>391</v>
      </c>
      <c r="Z57" s="212"/>
      <c r="AA57" s="212"/>
      <c r="AB57" s="212"/>
      <c r="AC57" s="212"/>
      <c r="AD57" s="212"/>
      <c r="AE57" s="212"/>
      <c r="AF57" s="212"/>
      <c r="AG57" s="212" t="s">
        <v>1992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5">
      <c r="A58" s="219"/>
      <c r="B58" s="220"/>
      <c r="C58" s="268" t="s">
        <v>3534</v>
      </c>
      <c r="D58" s="260"/>
      <c r="E58" s="261">
        <v>2.85</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454</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x14ac:dyDescent="0.25">
      <c r="A59" s="227" t="s">
        <v>383</v>
      </c>
      <c r="B59" s="228" t="s">
        <v>226</v>
      </c>
      <c r="C59" s="251" t="s">
        <v>227</v>
      </c>
      <c r="D59" s="229"/>
      <c r="E59" s="230"/>
      <c r="F59" s="231"/>
      <c r="G59" s="231">
        <f>SUMIF(AG60:AG73,"&lt;&gt;NOR",G60:G73)</f>
        <v>0</v>
      </c>
      <c r="H59" s="231"/>
      <c r="I59" s="231">
        <f>SUM(I60:I73)</f>
        <v>0</v>
      </c>
      <c r="J59" s="231"/>
      <c r="K59" s="231">
        <f>SUM(K60:K73)</f>
        <v>0</v>
      </c>
      <c r="L59" s="231"/>
      <c r="M59" s="231">
        <f>SUM(M60:M73)</f>
        <v>0</v>
      </c>
      <c r="N59" s="230"/>
      <c r="O59" s="230">
        <f>SUM(O60:O73)</f>
        <v>0</v>
      </c>
      <c r="P59" s="230"/>
      <c r="Q59" s="230">
        <f>SUM(Q60:Q73)</f>
        <v>0</v>
      </c>
      <c r="R59" s="231"/>
      <c r="S59" s="231"/>
      <c r="T59" s="232"/>
      <c r="U59" s="226"/>
      <c r="V59" s="226">
        <f>SUM(V60:V73)</f>
        <v>0</v>
      </c>
      <c r="W59" s="226"/>
      <c r="X59" s="226"/>
      <c r="Y59" s="226"/>
      <c r="AG59" t="s">
        <v>384</v>
      </c>
    </row>
    <row r="60" spans="1:60" outlineLevel="1" x14ac:dyDescent="0.25">
      <c r="A60" s="234">
        <v>28</v>
      </c>
      <c r="B60" s="235" t="s">
        <v>3535</v>
      </c>
      <c r="C60" s="253" t="s">
        <v>3536</v>
      </c>
      <c r="D60" s="236" t="s">
        <v>506</v>
      </c>
      <c r="E60" s="237">
        <v>2.7749999999999999</v>
      </c>
      <c r="F60" s="238"/>
      <c r="G60" s="239">
        <f>ROUND(E60*F60,2)</f>
        <v>0</v>
      </c>
      <c r="H60" s="238"/>
      <c r="I60" s="239">
        <f>ROUND(E60*H60,2)</f>
        <v>0</v>
      </c>
      <c r="J60" s="238"/>
      <c r="K60" s="239">
        <f>ROUND(E60*J60,2)</f>
        <v>0</v>
      </c>
      <c r="L60" s="239">
        <v>21</v>
      </c>
      <c r="M60" s="239">
        <f>G60*(1+L60/100)</f>
        <v>0</v>
      </c>
      <c r="N60" s="237">
        <v>0</v>
      </c>
      <c r="O60" s="237">
        <f>ROUND(E60*N60,2)</f>
        <v>0</v>
      </c>
      <c r="P60" s="237">
        <v>0</v>
      </c>
      <c r="Q60" s="237">
        <f>ROUND(E60*P60,2)</f>
        <v>0</v>
      </c>
      <c r="R60" s="239"/>
      <c r="S60" s="239" t="s">
        <v>435</v>
      </c>
      <c r="T60" s="240" t="s">
        <v>389</v>
      </c>
      <c r="U60" s="222">
        <v>0</v>
      </c>
      <c r="V60" s="222">
        <f>ROUND(E60*U60,2)</f>
        <v>0</v>
      </c>
      <c r="W60" s="222"/>
      <c r="X60" s="222" t="s">
        <v>449</v>
      </c>
      <c r="Y60" s="222" t="s">
        <v>391</v>
      </c>
      <c r="Z60" s="212"/>
      <c r="AA60" s="212"/>
      <c r="AB60" s="212"/>
      <c r="AC60" s="212"/>
      <c r="AD60" s="212"/>
      <c r="AE60" s="212"/>
      <c r="AF60" s="212"/>
      <c r="AG60" s="212" t="s">
        <v>1992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68" t="s">
        <v>3537</v>
      </c>
      <c r="D61" s="260"/>
      <c r="E61" s="261">
        <v>2.77</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454</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34">
        <v>29</v>
      </c>
      <c r="B62" s="235" t="s">
        <v>3538</v>
      </c>
      <c r="C62" s="253" t="s">
        <v>3539</v>
      </c>
      <c r="D62" s="236" t="s">
        <v>562</v>
      </c>
      <c r="E62" s="237">
        <v>0.04</v>
      </c>
      <c r="F62" s="238"/>
      <c r="G62" s="239">
        <f>ROUND(E62*F62,2)</f>
        <v>0</v>
      </c>
      <c r="H62" s="238"/>
      <c r="I62" s="239">
        <f>ROUND(E62*H62,2)</f>
        <v>0</v>
      </c>
      <c r="J62" s="238"/>
      <c r="K62" s="239">
        <f>ROUND(E62*J62,2)</f>
        <v>0</v>
      </c>
      <c r="L62" s="239">
        <v>21</v>
      </c>
      <c r="M62" s="239">
        <f>G62*(1+L62/100)</f>
        <v>0</v>
      </c>
      <c r="N62" s="237">
        <v>0</v>
      </c>
      <c r="O62" s="237">
        <f>ROUND(E62*N62,2)</f>
        <v>0</v>
      </c>
      <c r="P62" s="237">
        <v>0</v>
      </c>
      <c r="Q62" s="237">
        <f>ROUND(E62*P62,2)</f>
        <v>0</v>
      </c>
      <c r="R62" s="239"/>
      <c r="S62" s="239" t="s">
        <v>435</v>
      </c>
      <c r="T62" s="240" t="s">
        <v>389</v>
      </c>
      <c r="U62" s="222">
        <v>0</v>
      </c>
      <c r="V62" s="222">
        <f>ROUND(E62*U62,2)</f>
        <v>0</v>
      </c>
      <c r="W62" s="222"/>
      <c r="X62" s="222" t="s">
        <v>449</v>
      </c>
      <c r="Y62" s="222" t="s">
        <v>391</v>
      </c>
      <c r="Z62" s="212"/>
      <c r="AA62" s="212"/>
      <c r="AB62" s="212"/>
      <c r="AC62" s="212"/>
      <c r="AD62" s="212"/>
      <c r="AE62" s="212"/>
      <c r="AF62" s="212"/>
      <c r="AG62" s="212" t="s">
        <v>1992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5">
      <c r="A63" s="219"/>
      <c r="B63" s="220"/>
      <c r="C63" s="268" t="s">
        <v>3540</v>
      </c>
      <c r="D63" s="260"/>
      <c r="E63" s="261">
        <v>0.04</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454</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30</v>
      </c>
      <c r="B64" s="235" t="s">
        <v>3541</v>
      </c>
      <c r="C64" s="253" t="s">
        <v>3542</v>
      </c>
      <c r="D64" s="236" t="s">
        <v>506</v>
      </c>
      <c r="E64" s="237">
        <v>118</v>
      </c>
      <c r="F64" s="238"/>
      <c r="G64" s="239">
        <f>ROUND(E64*F64,2)</f>
        <v>0</v>
      </c>
      <c r="H64" s="238"/>
      <c r="I64" s="239">
        <f>ROUND(E64*H64,2)</f>
        <v>0</v>
      </c>
      <c r="J64" s="238"/>
      <c r="K64" s="239">
        <f>ROUND(E64*J64,2)</f>
        <v>0</v>
      </c>
      <c r="L64" s="239">
        <v>21</v>
      </c>
      <c r="M64" s="239">
        <f>G64*(1+L64/100)</f>
        <v>0</v>
      </c>
      <c r="N64" s="237">
        <v>0</v>
      </c>
      <c r="O64" s="237">
        <f>ROUND(E64*N64,2)</f>
        <v>0</v>
      </c>
      <c r="P64" s="237">
        <v>0</v>
      </c>
      <c r="Q64" s="237">
        <f>ROUND(E64*P64,2)</f>
        <v>0</v>
      </c>
      <c r="R64" s="239"/>
      <c r="S64" s="239" t="s">
        <v>435</v>
      </c>
      <c r="T64" s="240" t="s">
        <v>389</v>
      </c>
      <c r="U64" s="222">
        <v>0</v>
      </c>
      <c r="V64" s="222">
        <f>ROUND(E64*U64,2)</f>
        <v>0</v>
      </c>
      <c r="W64" s="222"/>
      <c r="X64" s="222" t="s">
        <v>449</v>
      </c>
      <c r="Y64" s="222" t="s">
        <v>391</v>
      </c>
      <c r="Z64" s="212"/>
      <c r="AA64" s="212"/>
      <c r="AB64" s="212"/>
      <c r="AC64" s="212"/>
      <c r="AD64" s="212"/>
      <c r="AE64" s="212"/>
      <c r="AF64" s="212"/>
      <c r="AG64" s="212" t="s">
        <v>1992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68" t="s">
        <v>3543</v>
      </c>
      <c r="D65" s="260"/>
      <c r="E65" s="261">
        <v>118</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454</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4">
        <v>31</v>
      </c>
      <c r="B66" s="235" t="s">
        <v>3544</v>
      </c>
      <c r="C66" s="253" t="s">
        <v>3545</v>
      </c>
      <c r="D66" s="236" t="s">
        <v>506</v>
      </c>
      <c r="E66" s="237">
        <v>65</v>
      </c>
      <c r="F66" s="238"/>
      <c r="G66" s="239">
        <f>ROUND(E66*F66,2)</f>
        <v>0</v>
      </c>
      <c r="H66" s="238"/>
      <c r="I66" s="239">
        <f>ROUND(E66*H66,2)</f>
        <v>0</v>
      </c>
      <c r="J66" s="238"/>
      <c r="K66" s="239">
        <f>ROUND(E66*J66,2)</f>
        <v>0</v>
      </c>
      <c r="L66" s="239">
        <v>21</v>
      </c>
      <c r="M66" s="239">
        <f>G66*(1+L66/100)</f>
        <v>0</v>
      </c>
      <c r="N66" s="237">
        <v>0</v>
      </c>
      <c r="O66" s="237">
        <f>ROUND(E66*N66,2)</f>
        <v>0</v>
      </c>
      <c r="P66" s="237">
        <v>0</v>
      </c>
      <c r="Q66" s="237">
        <f>ROUND(E66*P66,2)</f>
        <v>0</v>
      </c>
      <c r="R66" s="239"/>
      <c r="S66" s="239" t="s">
        <v>435</v>
      </c>
      <c r="T66" s="240" t="s">
        <v>389</v>
      </c>
      <c r="U66" s="222">
        <v>0</v>
      </c>
      <c r="V66" s="222">
        <f>ROUND(E66*U66,2)</f>
        <v>0</v>
      </c>
      <c r="W66" s="222"/>
      <c r="X66" s="222" t="s">
        <v>449</v>
      </c>
      <c r="Y66" s="222" t="s">
        <v>391</v>
      </c>
      <c r="Z66" s="212"/>
      <c r="AA66" s="212"/>
      <c r="AB66" s="212"/>
      <c r="AC66" s="212"/>
      <c r="AD66" s="212"/>
      <c r="AE66" s="212"/>
      <c r="AF66" s="212"/>
      <c r="AG66" s="212" t="s">
        <v>1992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68" t="s">
        <v>3546</v>
      </c>
      <c r="D67" s="260"/>
      <c r="E67" s="261">
        <v>65</v>
      </c>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454</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1">
        <v>32</v>
      </c>
      <c r="B68" s="242" t="s">
        <v>3547</v>
      </c>
      <c r="C68" s="252" t="s">
        <v>3548</v>
      </c>
      <c r="D68" s="243" t="s">
        <v>506</v>
      </c>
      <c r="E68" s="244">
        <v>65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435</v>
      </c>
      <c r="T68" s="247" t="s">
        <v>389</v>
      </c>
      <c r="U68" s="222">
        <v>0</v>
      </c>
      <c r="V68" s="222">
        <f>ROUND(E68*U68,2)</f>
        <v>0</v>
      </c>
      <c r="W68" s="222"/>
      <c r="X68" s="222" t="s">
        <v>449</v>
      </c>
      <c r="Y68" s="222" t="s">
        <v>391</v>
      </c>
      <c r="Z68" s="212"/>
      <c r="AA68" s="212"/>
      <c r="AB68" s="212"/>
      <c r="AC68" s="212"/>
      <c r="AD68" s="212"/>
      <c r="AE68" s="212"/>
      <c r="AF68" s="212"/>
      <c r="AG68" s="212" t="s">
        <v>1992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0.399999999999999" outlineLevel="1" x14ac:dyDescent="0.25">
      <c r="A69" s="241">
        <v>33</v>
      </c>
      <c r="B69" s="242" t="s">
        <v>3549</v>
      </c>
      <c r="C69" s="252" t="s">
        <v>3550</v>
      </c>
      <c r="D69" s="243" t="s">
        <v>506</v>
      </c>
      <c r="E69" s="244">
        <v>4</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435</v>
      </c>
      <c r="T69" s="247" t="s">
        <v>389</v>
      </c>
      <c r="U69" s="222">
        <v>0</v>
      </c>
      <c r="V69" s="222">
        <f>ROUND(E69*U69,2)</f>
        <v>0</v>
      </c>
      <c r="W69" s="222"/>
      <c r="X69" s="222" t="s">
        <v>449</v>
      </c>
      <c r="Y69" s="222" t="s">
        <v>391</v>
      </c>
      <c r="Z69" s="212"/>
      <c r="AA69" s="212"/>
      <c r="AB69" s="212"/>
      <c r="AC69" s="212"/>
      <c r="AD69" s="212"/>
      <c r="AE69" s="212"/>
      <c r="AF69" s="212"/>
      <c r="AG69" s="212" t="s">
        <v>1992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34">
        <v>34</v>
      </c>
      <c r="B70" s="235" t="s">
        <v>3551</v>
      </c>
      <c r="C70" s="253" t="s">
        <v>3552</v>
      </c>
      <c r="D70" s="236" t="s">
        <v>506</v>
      </c>
      <c r="E70" s="237">
        <v>114</v>
      </c>
      <c r="F70" s="238"/>
      <c r="G70" s="239">
        <f>ROUND(E70*F70,2)</f>
        <v>0</v>
      </c>
      <c r="H70" s="238"/>
      <c r="I70" s="239">
        <f>ROUND(E70*H70,2)</f>
        <v>0</v>
      </c>
      <c r="J70" s="238"/>
      <c r="K70" s="239">
        <f>ROUND(E70*J70,2)</f>
        <v>0</v>
      </c>
      <c r="L70" s="239">
        <v>21</v>
      </c>
      <c r="M70" s="239">
        <f>G70*(1+L70/100)</f>
        <v>0</v>
      </c>
      <c r="N70" s="237">
        <v>0</v>
      </c>
      <c r="O70" s="237">
        <f>ROUND(E70*N70,2)</f>
        <v>0</v>
      </c>
      <c r="P70" s="237">
        <v>0</v>
      </c>
      <c r="Q70" s="237">
        <f>ROUND(E70*P70,2)</f>
        <v>0</v>
      </c>
      <c r="R70" s="239"/>
      <c r="S70" s="239" t="s">
        <v>435</v>
      </c>
      <c r="T70" s="240" t="s">
        <v>389</v>
      </c>
      <c r="U70" s="222">
        <v>0</v>
      </c>
      <c r="V70" s="222">
        <f>ROUND(E70*U70,2)</f>
        <v>0</v>
      </c>
      <c r="W70" s="222"/>
      <c r="X70" s="222" t="s">
        <v>449</v>
      </c>
      <c r="Y70" s="222" t="s">
        <v>391</v>
      </c>
      <c r="Z70" s="212"/>
      <c r="AA70" s="212"/>
      <c r="AB70" s="212"/>
      <c r="AC70" s="212"/>
      <c r="AD70" s="212"/>
      <c r="AE70" s="212"/>
      <c r="AF70" s="212"/>
      <c r="AG70" s="212" t="s">
        <v>1992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68" t="s">
        <v>3553</v>
      </c>
      <c r="D71" s="260"/>
      <c r="E71" s="261">
        <v>114</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454</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34">
        <v>35</v>
      </c>
      <c r="B72" s="235" t="s">
        <v>3554</v>
      </c>
      <c r="C72" s="253" t="s">
        <v>3555</v>
      </c>
      <c r="D72" s="236" t="s">
        <v>506</v>
      </c>
      <c r="E72" s="237">
        <v>65</v>
      </c>
      <c r="F72" s="238"/>
      <c r="G72" s="239">
        <f>ROUND(E72*F72,2)</f>
        <v>0</v>
      </c>
      <c r="H72" s="238"/>
      <c r="I72" s="239">
        <f>ROUND(E72*H72,2)</f>
        <v>0</v>
      </c>
      <c r="J72" s="238"/>
      <c r="K72" s="239">
        <f>ROUND(E72*J72,2)</f>
        <v>0</v>
      </c>
      <c r="L72" s="239">
        <v>21</v>
      </c>
      <c r="M72" s="239">
        <f>G72*(1+L72/100)</f>
        <v>0</v>
      </c>
      <c r="N72" s="237">
        <v>0</v>
      </c>
      <c r="O72" s="237">
        <f>ROUND(E72*N72,2)</f>
        <v>0</v>
      </c>
      <c r="P72" s="237">
        <v>0</v>
      </c>
      <c r="Q72" s="237">
        <f>ROUND(E72*P72,2)</f>
        <v>0</v>
      </c>
      <c r="R72" s="239"/>
      <c r="S72" s="239" t="s">
        <v>435</v>
      </c>
      <c r="T72" s="240" t="s">
        <v>389</v>
      </c>
      <c r="U72" s="222">
        <v>0</v>
      </c>
      <c r="V72" s="222">
        <f>ROUND(E72*U72,2)</f>
        <v>0</v>
      </c>
      <c r="W72" s="222"/>
      <c r="X72" s="222" t="s">
        <v>449</v>
      </c>
      <c r="Y72" s="222" t="s">
        <v>391</v>
      </c>
      <c r="Z72" s="212"/>
      <c r="AA72" s="212"/>
      <c r="AB72" s="212"/>
      <c r="AC72" s="212"/>
      <c r="AD72" s="212"/>
      <c r="AE72" s="212"/>
      <c r="AF72" s="212"/>
      <c r="AG72" s="212" t="s">
        <v>1992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68" t="s">
        <v>3546</v>
      </c>
      <c r="D73" s="260"/>
      <c r="E73" s="261">
        <v>65</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454</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x14ac:dyDescent="0.25">
      <c r="A74" s="227" t="s">
        <v>383</v>
      </c>
      <c r="B74" s="228" t="s">
        <v>247</v>
      </c>
      <c r="C74" s="251" t="s">
        <v>248</v>
      </c>
      <c r="D74" s="229"/>
      <c r="E74" s="230"/>
      <c r="F74" s="231"/>
      <c r="G74" s="231">
        <f>SUMIF(AG75:AG82,"&lt;&gt;NOR",G75:G82)</f>
        <v>0</v>
      </c>
      <c r="H74" s="231"/>
      <c r="I74" s="231">
        <f>SUM(I75:I82)</f>
        <v>0</v>
      </c>
      <c r="J74" s="231"/>
      <c r="K74" s="231">
        <f>SUM(K75:K82)</f>
        <v>0</v>
      </c>
      <c r="L74" s="231"/>
      <c r="M74" s="231">
        <f>SUM(M75:M82)</f>
        <v>0</v>
      </c>
      <c r="N74" s="230"/>
      <c r="O74" s="230">
        <f>SUM(O75:O82)</f>
        <v>0</v>
      </c>
      <c r="P74" s="230"/>
      <c r="Q74" s="230">
        <f>SUM(Q75:Q82)</f>
        <v>0</v>
      </c>
      <c r="R74" s="231"/>
      <c r="S74" s="231"/>
      <c r="T74" s="232"/>
      <c r="U74" s="226"/>
      <c r="V74" s="226">
        <f>SUM(V75:V82)</f>
        <v>0</v>
      </c>
      <c r="W74" s="226"/>
      <c r="X74" s="226"/>
      <c r="Y74" s="226"/>
      <c r="AG74" t="s">
        <v>384</v>
      </c>
    </row>
    <row r="75" spans="1:60" outlineLevel="1" x14ac:dyDescent="0.25">
      <c r="A75" s="241">
        <v>36</v>
      </c>
      <c r="B75" s="242" t="s">
        <v>3556</v>
      </c>
      <c r="C75" s="252" t="s">
        <v>3557</v>
      </c>
      <c r="D75" s="243" t="s">
        <v>585</v>
      </c>
      <c r="E75" s="244">
        <v>65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435</v>
      </c>
      <c r="T75" s="247" t="s">
        <v>389</v>
      </c>
      <c r="U75" s="222">
        <v>0</v>
      </c>
      <c r="V75" s="222">
        <f>ROUND(E75*U75,2)</f>
        <v>0</v>
      </c>
      <c r="W75" s="222"/>
      <c r="X75" s="222" t="s">
        <v>449</v>
      </c>
      <c r="Y75" s="222" t="s">
        <v>391</v>
      </c>
      <c r="Z75" s="212"/>
      <c r="AA75" s="212"/>
      <c r="AB75" s="212"/>
      <c r="AC75" s="212"/>
      <c r="AD75" s="212"/>
      <c r="AE75" s="212"/>
      <c r="AF75" s="212"/>
      <c r="AG75" s="212" t="s">
        <v>1992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34">
        <v>37</v>
      </c>
      <c r="B76" s="235" t="s">
        <v>3558</v>
      </c>
      <c r="C76" s="253" t="s">
        <v>3559</v>
      </c>
      <c r="D76" s="236" t="s">
        <v>585</v>
      </c>
      <c r="E76" s="237">
        <v>303.60000000000002</v>
      </c>
      <c r="F76" s="238"/>
      <c r="G76" s="239">
        <f>ROUND(E76*F76,2)</f>
        <v>0</v>
      </c>
      <c r="H76" s="238"/>
      <c r="I76" s="239">
        <f>ROUND(E76*H76,2)</f>
        <v>0</v>
      </c>
      <c r="J76" s="238"/>
      <c r="K76" s="239">
        <f>ROUND(E76*J76,2)</f>
        <v>0</v>
      </c>
      <c r="L76" s="239">
        <v>21</v>
      </c>
      <c r="M76" s="239">
        <f>G76*(1+L76/100)</f>
        <v>0</v>
      </c>
      <c r="N76" s="237">
        <v>0</v>
      </c>
      <c r="O76" s="237">
        <f>ROUND(E76*N76,2)</f>
        <v>0</v>
      </c>
      <c r="P76" s="237">
        <v>0</v>
      </c>
      <c r="Q76" s="237">
        <f>ROUND(E76*P76,2)</f>
        <v>0</v>
      </c>
      <c r="R76" s="239"/>
      <c r="S76" s="239" t="s">
        <v>435</v>
      </c>
      <c r="T76" s="240" t="s">
        <v>389</v>
      </c>
      <c r="U76" s="222">
        <v>0</v>
      </c>
      <c r="V76" s="222">
        <f>ROUND(E76*U76,2)</f>
        <v>0</v>
      </c>
      <c r="W76" s="222"/>
      <c r="X76" s="222" t="s">
        <v>449</v>
      </c>
      <c r="Y76" s="222" t="s">
        <v>391</v>
      </c>
      <c r="Z76" s="212"/>
      <c r="AA76" s="212"/>
      <c r="AB76" s="212"/>
      <c r="AC76" s="212"/>
      <c r="AD76" s="212"/>
      <c r="AE76" s="212"/>
      <c r="AF76" s="212"/>
      <c r="AG76" s="212" t="s">
        <v>1992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5">
      <c r="A77" s="219"/>
      <c r="B77" s="220"/>
      <c r="C77" s="268" t="s">
        <v>3560</v>
      </c>
      <c r="D77" s="260"/>
      <c r="E77" s="261">
        <v>303.60000000000002</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454</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38</v>
      </c>
      <c r="B78" s="242" t="s">
        <v>3561</v>
      </c>
      <c r="C78" s="252" t="s">
        <v>3562</v>
      </c>
      <c r="D78" s="243" t="s">
        <v>585</v>
      </c>
      <c r="E78" s="244">
        <v>60</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435</v>
      </c>
      <c r="T78" s="247" t="s">
        <v>389</v>
      </c>
      <c r="U78" s="222">
        <v>0</v>
      </c>
      <c r="V78" s="222">
        <f>ROUND(E78*U78,2)</f>
        <v>0</v>
      </c>
      <c r="W78" s="222"/>
      <c r="X78" s="222" t="s">
        <v>449</v>
      </c>
      <c r="Y78" s="222" t="s">
        <v>391</v>
      </c>
      <c r="Z78" s="212"/>
      <c r="AA78" s="212"/>
      <c r="AB78" s="212"/>
      <c r="AC78" s="212"/>
      <c r="AD78" s="212"/>
      <c r="AE78" s="212"/>
      <c r="AF78" s="212"/>
      <c r="AG78" s="212" t="s">
        <v>1992</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41">
        <v>39</v>
      </c>
      <c r="B79" s="242" t="s">
        <v>3563</v>
      </c>
      <c r="C79" s="252" t="s">
        <v>3564</v>
      </c>
      <c r="D79" s="243" t="s">
        <v>585</v>
      </c>
      <c r="E79" s="244">
        <v>2</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435</v>
      </c>
      <c r="T79" s="247" t="s">
        <v>389</v>
      </c>
      <c r="U79" s="222">
        <v>0</v>
      </c>
      <c r="V79" s="222">
        <f>ROUND(E79*U79,2)</f>
        <v>0</v>
      </c>
      <c r="W79" s="222"/>
      <c r="X79" s="222" t="s">
        <v>449</v>
      </c>
      <c r="Y79" s="222" t="s">
        <v>391</v>
      </c>
      <c r="Z79" s="212"/>
      <c r="AA79" s="212"/>
      <c r="AB79" s="212"/>
      <c r="AC79" s="212"/>
      <c r="AD79" s="212"/>
      <c r="AE79" s="212"/>
      <c r="AF79" s="212"/>
      <c r="AG79" s="212" t="s">
        <v>1992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41">
        <v>40</v>
      </c>
      <c r="B80" s="242" t="s">
        <v>3565</v>
      </c>
      <c r="C80" s="252" t="s">
        <v>3566</v>
      </c>
      <c r="D80" s="243" t="s">
        <v>585</v>
      </c>
      <c r="E80" s="244">
        <v>8</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435</v>
      </c>
      <c r="T80" s="247" t="s">
        <v>389</v>
      </c>
      <c r="U80" s="222">
        <v>0</v>
      </c>
      <c r="V80" s="222">
        <f>ROUND(E80*U80,2)</f>
        <v>0</v>
      </c>
      <c r="W80" s="222"/>
      <c r="X80" s="222" t="s">
        <v>449</v>
      </c>
      <c r="Y80" s="222" t="s">
        <v>391</v>
      </c>
      <c r="Z80" s="212"/>
      <c r="AA80" s="212"/>
      <c r="AB80" s="212"/>
      <c r="AC80" s="212"/>
      <c r="AD80" s="212"/>
      <c r="AE80" s="212"/>
      <c r="AF80" s="212"/>
      <c r="AG80" s="212" t="s">
        <v>1992</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5">
      <c r="A81" s="241">
        <v>41</v>
      </c>
      <c r="B81" s="242" t="s">
        <v>3567</v>
      </c>
      <c r="C81" s="252" t="s">
        <v>3568</v>
      </c>
      <c r="D81" s="243" t="s">
        <v>585</v>
      </c>
      <c r="E81" s="244">
        <v>1</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435</v>
      </c>
      <c r="T81" s="247" t="s">
        <v>389</v>
      </c>
      <c r="U81" s="222">
        <v>0</v>
      </c>
      <c r="V81" s="222">
        <f>ROUND(E81*U81,2)</f>
        <v>0</v>
      </c>
      <c r="W81" s="222"/>
      <c r="X81" s="222" t="s">
        <v>449</v>
      </c>
      <c r="Y81" s="222" t="s">
        <v>391</v>
      </c>
      <c r="Z81" s="212"/>
      <c r="AA81" s="212"/>
      <c r="AB81" s="212"/>
      <c r="AC81" s="212"/>
      <c r="AD81" s="212"/>
      <c r="AE81" s="212"/>
      <c r="AF81" s="212"/>
      <c r="AG81" s="212" t="s">
        <v>1992</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41">
        <v>42</v>
      </c>
      <c r="B82" s="242" t="s">
        <v>3569</v>
      </c>
      <c r="C82" s="252" t="s">
        <v>3570</v>
      </c>
      <c r="D82" s="243" t="s">
        <v>3571</v>
      </c>
      <c r="E82" s="244">
        <v>1</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435</v>
      </c>
      <c r="T82" s="247" t="s">
        <v>389</v>
      </c>
      <c r="U82" s="222">
        <v>0</v>
      </c>
      <c r="V82" s="222">
        <f>ROUND(E82*U82,2)</f>
        <v>0</v>
      </c>
      <c r="W82" s="222"/>
      <c r="X82" s="222" t="s">
        <v>604</v>
      </c>
      <c r="Y82" s="222" t="s">
        <v>391</v>
      </c>
      <c r="Z82" s="212"/>
      <c r="AA82" s="212"/>
      <c r="AB82" s="212"/>
      <c r="AC82" s="212"/>
      <c r="AD82" s="212"/>
      <c r="AE82" s="212"/>
      <c r="AF82" s="212"/>
      <c r="AG82" s="212" t="s">
        <v>2008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x14ac:dyDescent="0.25">
      <c r="A83" s="227" t="s">
        <v>383</v>
      </c>
      <c r="B83" s="228" t="s">
        <v>249</v>
      </c>
      <c r="C83" s="251" t="s">
        <v>250</v>
      </c>
      <c r="D83" s="229"/>
      <c r="E83" s="230"/>
      <c r="F83" s="231"/>
      <c r="G83" s="231">
        <f>SUMIF(AG84:AG97,"&lt;&gt;NOR",G84:G97)</f>
        <v>0</v>
      </c>
      <c r="H83" s="231"/>
      <c r="I83" s="231">
        <f>SUM(I84:I97)</f>
        <v>0</v>
      </c>
      <c r="J83" s="231"/>
      <c r="K83" s="231">
        <f>SUM(K84:K97)</f>
        <v>0</v>
      </c>
      <c r="L83" s="231"/>
      <c r="M83" s="231">
        <f>SUM(M84:M97)</f>
        <v>0</v>
      </c>
      <c r="N83" s="230"/>
      <c r="O83" s="230">
        <f>SUM(O84:O97)</f>
        <v>0</v>
      </c>
      <c r="P83" s="230"/>
      <c r="Q83" s="230">
        <f>SUM(Q84:Q97)</f>
        <v>0</v>
      </c>
      <c r="R83" s="231"/>
      <c r="S83" s="231"/>
      <c r="T83" s="232"/>
      <c r="U83" s="226"/>
      <c r="V83" s="226">
        <f>SUM(V84:V97)</f>
        <v>0</v>
      </c>
      <c r="W83" s="226"/>
      <c r="X83" s="226"/>
      <c r="Y83" s="226"/>
      <c r="AG83" t="s">
        <v>384</v>
      </c>
    </row>
    <row r="84" spans="1:60" outlineLevel="1" x14ac:dyDescent="0.25">
      <c r="A84" s="241">
        <v>43</v>
      </c>
      <c r="B84" s="242" t="s">
        <v>3572</v>
      </c>
      <c r="C84" s="252" t="s">
        <v>3573</v>
      </c>
      <c r="D84" s="243" t="s">
        <v>585</v>
      </c>
      <c r="E84" s="244">
        <v>3</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435</v>
      </c>
      <c r="T84" s="247" t="s">
        <v>389</v>
      </c>
      <c r="U84" s="222">
        <v>0</v>
      </c>
      <c r="V84" s="222">
        <f>ROUND(E84*U84,2)</f>
        <v>0</v>
      </c>
      <c r="W84" s="222"/>
      <c r="X84" s="222" t="s">
        <v>449</v>
      </c>
      <c r="Y84" s="222" t="s">
        <v>391</v>
      </c>
      <c r="Z84" s="212"/>
      <c r="AA84" s="212"/>
      <c r="AB84" s="212"/>
      <c r="AC84" s="212"/>
      <c r="AD84" s="212"/>
      <c r="AE84" s="212"/>
      <c r="AF84" s="212"/>
      <c r="AG84" s="212" t="s">
        <v>1992</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34">
        <v>44</v>
      </c>
      <c r="B85" s="235" t="s">
        <v>3574</v>
      </c>
      <c r="C85" s="253" t="s">
        <v>3575</v>
      </c>
      <c r="D85" s="236" t="s">
        <v>506</v>
      </c>
      <c r="E85" s="237">
        <v>4.8</v>
      </c>
      <c r="F85" s="238"/>
      <c r="G85" s="239">
        <f>ROUND(E85*F85,2)</f>
        <v>0</v>
      </c>
      <c r="H85" s="238"/>
      <c r="I85" s="239">
        <f>ROUND(E85*H85,2)</f>
        <v>0</v>
      </c>
      <c r="J85" s="238"/>
      <c r="K85" s="239">
        <f>ROUND(E85*J85,2)</f>
        <v>0</v>
      </c>
      <c r="L85" s="239">
        <v>21</v>
      </c>
      <c r="M85" s="239">
        <f>G85*(1+L85/100)</f>
        <v>0</v>
      </c>
      <c r="N85" s="237">
        <v>0</v>
      </c>
      <c r="O85" s="237">
        <f>ROUND(E85*N85,2)</f>
        <v>0</v>
      </c>
      <c r="P85" s="237">
        <v>0</v>
      </c>
      <c r="Q85" s="237">
        <f>ROUND(E85*P85,2)</f>
        <v>0</v>
      </c>
      <c r="R85" s="239"/>
      <c r="S85" s="239" t="s">
        <v>435</v>
      </c>
      <c r="T85" s="240" t="s">
        <v>389</v>
      </c>
      <c r="U85" s="222">
        <v>0</v>
      </c>
      <c r="V85" s="222">
        <f>ROUND(E85*U85,2)</f>
        <v>0</v>
      </c>
      <c r="W85" s="222"/>
      <c r="X85" s="222" t="s">
        <v>449</v>
      </c>
      <c r="Y85" s="222" t="s">
        <v>391</v>
      </c>
      <c r="Z85" s="212"/>
      <c r="AA85" s="212"/>
      <c r="AB85" s="212"/>
      <c r="AC85" s="212"/>
      <c r="AD85" s="212"/>
      <c r="AE85" s="212"/>
      <c r="AF85" s="212"/>
      <c r="AG85" s="212" t="s">
        <v>1992</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5">
      <c r="A86" s="219"/>
      <c r="B86" s="220"/>
      <c r="C86" s="268" t="s">
        <v>3576</v>
      </c>
      <c r="D86" s="260"/>
      <c r="E86" s="261">
        <v>4.8</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454</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1">
        <v>45</v>
      </c>
      <c r="B87" s="242" t="s">
        <v>3577</v>
      </c>
      <c r="C87" s="252" t="s">
        <v>3578</v>
      </c>
      <c r="D87" s="243" t="s">
        <v>506</v>
      </c>
      <c r="E87" s="244">
        <v>4.8</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435</v>
      </c>
      <c r="T87" s="247" t="s">
        <v>389</v>
      </c>
      <c r="U87" s="222">
        <v>0</v>
      </c>
      <c r="V87" s="222">
        <f>ROUND(E87*U87,2)</f>
        <v>0</v>
      </c>
      <c r="W87" s="222"/>
      <c r="X87" s="222" t="s">
        <v>449</v>
      </c>
      <c r="Y87" s="222" t="s">
        <v>391</v>
      </c>
      <c r="Z87" s="212"/>
      <c r="AA87" s="212"/>
      <c r="AB87" s="212"/>
      <c r="AC87" s="212"/>
      <c r="AD87" s="212"/>
      <c r="AE87" s="212"/>
      <c r="AF87" s="212"/>
      <c r="AG87" s="212" t="s">
        <v>1992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1">
        <v>46</v>
      </c>
      <c r="B88" s="242" t="s">
        <v>3579</v>
      </c>
      <c r="C88" s="252" t="s">
        <v>3580</v>
      </c>
      <c r="D88" s="243" t="s">
        <v>506</v>
      </c>
      <c r="E88" s="244">
        <v>4.8</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435</v>
      </c>
      <c r="T88" s="247" t="s">
        <v>389</v>
      </c>
      <c r="U88" s="222">
        <v>0</v>
      </c>
      <c r="V88" s="222">
        <f>ROUND(E88*U88,2)</f>
        <v>0</v>
      </c>
      <c r="W88" s="222"/>
      <c r="X88" s="222" t="s">
        <v>449</v>
      </c>
      <c r="Y88" s="222" t="s">
        <v>391</v>
      </c>
      <c r="Z88" s="212"/>
      <c r="AA88" s="212"/>
      <c r="AB88" s="212"/>
      <c r="AC88" s="212"/>
      <c r="AD88" s="212"/>
      <c r="AE88" s="212"/>
      <c r="AF88" s="212"/>
      <c r="AG88" s="212" t="s">
        <v>1992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34">
        <v>47</v>
      </c>
      <c r="B89" s="235" t="s">
        <v>3581</v>
      </c>
      <c r="C89" s="253" t="s">
        <v>3582</v>
      </c>
      <c r="D89" s="236" t="s">
        <v>517</v>
      </c>
      <c r="E89" s="237">
        <v>56</v>
      </c>
      <c r="F89" s="238"/>
      <c r="G89" s="239">
        <f>ROUND(E89*F89,2)</f>
        <v>0</v>
      </c>
      <c r="H89" s="238"/>
      <c r="I89" s="239">
        <f>ROUND(E89*H89,2)</f>
        <v>0</v>
      </c>
      <c r="J89" s="238"/>
      <c r="K89" s="239">
        <f>ROUND(E89*J89,2)</f>
        <v>0</v>
      </c>
      <c r="L89" s="239">
        <v>21</v>
      </c>
      <c r="M89" s="239">
        <f>G89*(1+L89/100)</f>
        <v>0</v>
      </c>
      <c r="N89" s="237">
        <v>0</v>
      </c>
      <c r="O89" s="237">
        <f>ROUND(E89*N89,2)</f>
        <v>0</v>
      </c>
      <c r="P89" s="237">
        <v>0</v>
      </c>
      <c r="Q89" s="237">
        <f>ROUND(E89*P89,2)</f>
        <v>0</v>
      </c>
      <c r="R89" s="239"/>
      <c r="S89" s="239" t="s">
        <v>435</v>
      </c>
      <c r="T89" s="240" t="s">
        <v>389</v>
      </c>
      <c r="U89" s="222">
        <v>0</v>
      </c>
      <c r="V89" s="222">
        <f>ROUND(E89*U89,2)</f>
        <v>0</v>
      </c>
      <c r="W89" s="222"/>
      <c r="X89" s="222" t="s">
        <v>449</v>
      </c>
      <c r="Y89" s="222" t="s">
        <v>391</v>
      </c>
      <c r="Z89" s="212"/>
      <c r="AA89" s="212"/>
      <c r="AB89" s="212"/>
      <c r="AC89" s="212"/>
      <c r="AD89" s="212"/>
      <c r="AE89" s="212"/>
      <c r="AF89" s="212"/>
      <c r="AG89" s="212" t="s">
        <v>1992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5">
      <c r="A90" s="219"/>
      <c r="B90" s="220"/>
      <c r="C90" s="268" t="s">
        <v>3583</v>
      </c>
      <c r="D90" s="260"/>
      <c r="E90" s="261">
        <v>56</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454</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4">
        <v>48</v>
      </c>
      <c r="B91" s="235" t="s">
        <v>3584</v>
      </c>
      <c r="C91" s="253" t="s">
        <v>3585</v>
      </c>
      <c r="D91" s="236" t="s">
        <v>517</v>
      </c>
      <c r="E91" s="237">
        <v>25</v>
      </c>
      <c r="F91" s="238"/>
      <c r="G91" s="239">
        <f>ROUND(E91*F91,2)</f>
        <v>0</v>
      </c>
      <c r="H91" s="238"/>
      <c r="I91" s="239">
        <f>ROUND(E91*H91,2)</f>
        <v>0</v>
      </c>
      <c r="J91" s="238"/>
      <c r="K91" s="239">
        <f>ROUND(E91*J91,2)</f>
        <v>0</v>
      </c>
      <c r="L91" s="239">
        <v>21</v>
      </c>
      <c r="M91" s="239">
        <f>G91*(1+L91/100)</f>
        <v>0</v>
      </c>
      <c r="N91" s="237">
        <v>0</v>
      </c>
      <c r="O91" s="237">
        <f>ROUND(E91*N91,2)</f>
        <v>0</v>
      </c>
      <c r="P91" s="237">
        <v>0</v>
      </c>
      <c r="Q91" s="237">
        <f>ROUND(E91*P91,2)</f>
        <v>0</v>
      </c>
      <c r="R91" s="239"/>
      <c r="S91" s="239" t="s">
        <v>435</v>
      </c>
      <c r="T91" s="240" t="s">
        <v>389</v>
      </c>
      <c r="U91" s="222">
        <v>0</v>
      </c>
      <c r="V91" s="222">
        <f>ROUND(E91*U91,2)</f>
        <v>0</v>
      </c>
      <c r="W91" s="222"/>
      <c r="X91" s="222" t="s">
        <v>449</v>
      </c>
      <c r="Y91" s="222" t="s">
        <v>391</v>
      </c>
      <c r="Z91" s="212"/>
      <c r="AA91" s="212"/>
      <c r="AB91" s="212"/>
      <c r="AC91" s="212"/>
      <c r="AD91" s="212"/>
      <c r="AE91" s="212"/>
      <c r="AF91" s="212"/>
      <c r="AG91" s="212" t="s">
        <v>1992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68" t="s">
        <v>3586</v>
      </c>
      <c r="D92" s="260"/>
      <c r="E92" s="261">
        <v>25</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454</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5">
      <c r="A93" s="234">
        <v>49</v>
      </c>
      <c r="B93" s="235" t="s">
        <v>3587</v>
      </c>
      <c r="C93" s="253" t="s">
        <v>3588</v>
      </c>
      <c r="D93" s="236" t="s">
        <v>517</v>
      </c>
      <c r="E93" s="237">
        <v>15</v>
      </c>
      <c r="F93" s="238"/>
      <c r="G93" s="239">
        <f>ROUND(E93*F93,2)</f>
        <v>0</v>
      </c>
      <c r="H93" s="238"/>
      <c r="I93" s="239">
        <f>ROUND(E93*H93,2)</f>
        <v>0</v>
      </c>
      <c r="J93" s="238"/>
      <c r="K93" s="239">
        <f>ROUND(E93*J93,2)</f>
        <v>0</v>
      </c>
      <c r="L93" s="239">
        <v>21</v>
      </c>
      <c r="M93" s="239">
        <f>G93*(1+L93/100)</f>
        <v>0</v>
      </c>
      <c r="N93" s="237">
        <v>0</v>
      </c>
      <c r="O93" s="237">
        <f>ROUND(E93*N93,2)</f>
        <v>0</v>
      </c>
      <c r="P93" s="237">
        <v>0</v>
      </c>
      <c r="Q93" s="237">
        <f>ROUND(E93*P93,2)</f>
        <v>0</v>
      </c>
      <c r="R93" s="239"/>
      <c r="S93" s="239" t="s">
        <v>435</v>
      </c>
      <c r="T93" s="240" t="s">
        <v>389</v>
      </c>
      <c r="U93" s="222">
        <v>0</v>
      </c>
      <c r="V93" s="222">
        <f>ROUND(E93*U93,2)</f>
        <v>0</v>
      </c>
      <c r="W93" s="222"/>
      <c r="X93" s="222" t="s">
        <v>449</v>
      </c>
      <c r="Y93" s="222" t="s">
        <v>391</v>
      </c>
      <c r="Z93" s="212"/>
      <c r="AA93" s="212"/>
      <c r="AB93" s="212"/>
      <c r="AC93" s="212"/>
      <c r="AD93" s="212"/>
      <c r="AE93" s="212"/>
      <c r="AF93" s="212"/>
      <c r="AG93" s="212" t="s">
        <v>1992</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5">
      <c r="A94" s="219"/>
      <c r="B94" s="220"/>
      <c r="C94" s="268" t="s">
        <v>3589</v>
      </c>
      <c r="D94" s="260"/>
      <c r="E94" s="261">
        <v>15</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454</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41">
        <v>50</v>
      </c>
      <c r="B95" s="242" t="s">
        <v>3590</v>
      </c>
      <c r="C95" s="252" t="s">
        <v>3591</v>
      </c>
      <c r="D95" s="243" t="s">
        <v>517</v>
      </c>
      <c r="E95" s="244">
        <v>17</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435</v>
      </c>
      <c r="T95" s="247" t="s">
        <v>389</v>
      </c>
      <c r="U95" s="222">
        <v>0</v>
      </c>
      <c r="V95" s="222">
        <f>ROUND(E95*U95,2)</f>
        <v>0</v>
      </c>
      <c r="W95" s="222"/>
      <c r="X95" s="222" t="s">
        <v>449</v>
      </c>
      <c r="Y95" s="222" t="s">
        <v>391</v>
      </c>
      <c r="Z95" s="212"/>
      <c r="AA95" s="212"/>
      <c r="AB95" s="212"/>
      <c r="AC95" s="212"/>
      <c r="AD95" s="212"/>
      <c r="AE95" s="212"/>
      <c r="AF95" s="212"/>
      <c r="AG95" s="212" t="s">
        <v>1992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41">
        <v>51</v>
      </c>
      <c r="B96" s="242" t="s">
        <v>3592</v>
      </c>
      <c r="C96" s="252" t="s">
        <v>3593</v>
      </c>
      <c r="D96" s="243" t="s">
        <v>2048</v>
      </c>
      <c r="E96" s="244">
        <v>4</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435</v>
      </c>
      <c r="T96" s="247" t="s">
        <v>389</v>
      </c>
      <c r="U96" s="222">
        <v>0</v>
      </c>
      <c r="V96" s="222">
        <f>ROUND(E96*U96,2)</f>
        <v>0</v>
      </c>
      <c r="W96" s="222"/>
      <c r="X96" s="222" t="s">
        <v>449</v>
      </c>
      <c r="Y96" s="222" t="s">
        <v>391</v>
      </c>
      <c r="Z96" s="212"/>
      <c r="AA96" s="212"/>
      <c r="AB96" s="212"/>
      <c r="AC96" s="212"/>
      <c r="AD96" s="212"/>
      <c r="AE96" s="212"/>
      <c r="AF96" s="212"/>
      <c r="AG96" s="212" t="s">
        <v>1992</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1">
        <v>52</v>
      </c>
      <c r="B97" s="242" t="s">
        <v>3594</v>
      </c>
      <c r="C97" s="252" t="s">
        <v>3595</v>
      </c>
      <c r="D97" s="243" t="s">
        <v>2057</v>
      </c>
      <c r="E97" s="244">
        <v>3</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435</v>
      </c>
      <c r="T97" s="247" t="s">
        <v>389</v>
      </c>
      <c r="U97" s="222">
        <v>0</v>
      </c>
      <c r="V97" s="222">
        <f>ROUND(E97*U97,2)</f>
        <v>0</v>
      </c>
      <c r="W97" s="222"/>
      <c r="X97" s="222" t="s">
        <v>604</v>
      </c>
      <c r="Y97" s="222" t="s">
        <v>391</v>
      </c>
      <c r="Z97" s="212"/>
      <c r="AA97" s="212"/>
      <c r="AB97" s="212"/>
      <c r="AC97" s="212"/>
      <c r="AD97" s="212"/>
      <c r="AE97" s="212"/>
      <c r="AF97" s="212"/>
      <c r="AG97" s="212" t="s">
        <v>2008</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x14ac:dyDescent="0.25">
      <c r="A98" s="227" t="s">
        <v>383</v>
      </c>
      <c r="B98" s="228" t="s">
        <v>255</v>
      </c>
      <c r="C98" s="251" t="s">
        <v>256</v>
      </c>
      <c r="D98" s="229"/>
      <c r="E98" s="230"/>
      <c r="F98" s="231"/>
      <c r="G98" s="231">
        <f>SUMIF(AG99:AG101,"&lt;&gt;NOR",G99:G101)</f>
        <v>0</v>
      </c>
      <c r="H98" s="231"/>
      <c r="I98" s="231">
        <f>SUM(I99:I101)</f>
        <v>0</v>
      </c>
      <c r="J98" s="231"/>
      <c r="K98" s="231">
        <f>SUM(K99:K101)</f>
        <v>0</v>
      </c>
      <c r="L98" s="231"/>
      <c r="M98" s="231">
        <f>SUM(M99:M101)</f>
        <v>0</v>
      </c>
      <c r="N98" s="230"/>
      <c r="O98" s="230">
        <f>SUM(O99:O101)</f>
        <v>0</v>
      </c>
      <c r="P98" s="230"/>
      <c r="Q98" s="230">
        <f>SUM(Q99:Q101)</f>
        <v>0</v>
      </c>
      <c r="R98" s="231"/>
      <c r="S98" s="231"/>
      <c r="T98" s="232"/>
      <c r="U98" s="226"/>
      <c r="V98" s="226">
        <f>SUM(V99:V101)</f>
        <v>0</v>
      </c>
      <c r="W98" s="226"/>
      <c r="X98" s="226"/>
      <c r="Y98" s="226"/>
      <c r="AG98" t="s">
        <v>384</v>
      </c>
    </row>
    <row r="99" spans="1:60" outlineLevel="1" x14ac:dyDescent="0.25">
      <c r="A99" s="241">
        <v>53</v>
      </c>
      <c r="B99" s="242" t="s">
        <v>3596</v>
      </c>
      <c r="C99" s="252" t="s">
        <v>3597</v>
      </c>
      <c r="D99" s="243" t="s">
        <v>562</v>
      </c>
      <c r="E99" s="244">
        <v>2.4649999999999999</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435</v>
      </c>
      <c r="T99" s="247" t="s">
        <v>389</v>
      </c>
      <c r="U99" s="222">
        <v>0</v>
      </c>
      <c r="V99" s="222">
        <f>ROUND(E99*U99,2)</f>
        <v>0</v>
      </c>
      <c r="W99" s="222"/>
      <c r="X99" s="222" t="s">
        <v>449</v>
      </c>
      <c r="Y99" s="222" t="s">
        <v>391</v>
      </c>
      <c r="Z99" s="212"/>
      <c r="AA99" s="212"/>
      <c r="AB99" s="212"/>
      <c r="AC99" s="212"/>
      <c r="AD99" s="212"/>
      <c r="AE99" s="212"/>
      <c r="AF99" s="212"/>
      <c r="AG99" s="212" t="s">
        <v>1992</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41">
        <v>54</v>
      </c>
      <c r="B100" s="242" t="s">
        <v>3598</v>
      </c>
      <c r="C100" s="252" t="s">
        <v>3599</v>
      </c>
      <c r="D100" s="243" t="s">
        <v>562</v>
      </c>
      <c r="E100" s="244">
        <v>24.65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435</v>
      </c>
      <c r="T100" s="247" t="s">
        <v>389</v>
      </c>
      <c r="U100" s="222">
        <v>0</v>
      </c>
      <c r="V100" s="222">
        <f>ROUND(E100*U100,2)</f>
        <v>0</v>
      </c>
      <c r="W100" s="222"/>
      <c r="X100" s="222" t="s">
        <v>449</v>
      </c>
      <c r="Y100" s="222" t="s">
        <v>391</v>
      </c>
      <c r="Z100" s="212"/>
      <c r="AA100" s="212"/>
      <c r="AB100" s="212"/>
      <c r="AC100" s="212"/>
      <c r="AD100" s="212"/>
      <c r="AE100" s="212"/>
      <c r="AF100" s="212"/>
      <c r="AG100" s="212" t="s">
        <v>1992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41">
        <v>55</v>
      </c>
      <c r="B101" s="242" t="s">
        <v>3600</v>
      </c>
      <c r="C101" s="252" t="s">
        <v>3601</v>
      </c>
      <c r="D101" s="243" t="s">
        <v>562</v>
      </c>
      <c r="E101" s="244">
        <v>2.4649999999999999</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435</v>
      </c>
      <c r="T101" s="247" t="s">
        <v>389</v>
      </c>
      <c r="U101" s="222">
        <v>0</v>
      </c>
      <c r="V101" s="222">
        <f>ROUND(E101*U101,2)</f>
        <v>0</v>
      </c>
      <c r="W101" s="222"/>
      <c r="X101" s="222" t="s">
        <v>449</v>
      </c>
      <c r="Y101" s="222" t="s">
        <v>391</v>
      </c>
      <c r="Z101" s="212"/>
      <c r="AA101" s="212"/>
      <c r="AB101" s="212"/>
      <c r="AC101" s="212"/>
      <c r="AD101" s="212"/>
      <c r="AE101" s="212"/>
      <c r="AF101" s="212"/>
      <c r="AG101" s="212" t="s">
        <v>1992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5">
      <c r="A102" s="227" t="s">
        <v>383</v>
      </c>
      <c r="B102" s="228" t="s">
        <v>259</v>
      </c>
      <c r="C102" s="251" t="s">
        <v>260</v>
      </c>
      <c r="D102" s="229"/>
      <c r="E102" s="230"/>
      <c r="F102" s="231"/>
      <c r="G102" s="231">
        <f>SUMIF(AG103:AG103,"&lt;&gt;NOR",G103:G103)</f>
        <v>0</v>
      </c>
      <c r="H102" s="231"/>
      <c r="I102" s="231">
        <f>SUM(I103:I103)</f>
        <v>0</v>
      </c>
      <c r="J102" s="231"/>
      <c r="K102" s="231">
        <f>SUM(K103:K103)</f>
        <v>0</v>
      </c>
      <c r="L102" s="231"/>
      <c r="M102" s="231">
        <f>SUM(M103:M103)</f>
        <v>0</v>
      </c>
      <c r="N102" s="230"/>
      <c r="O102" s="230">
        <f>SUM(O103:O103)</f>
        <v>0</v>
      </c>
      <c r="P102" s="230"/>
      <c r="Q102" s="230">
        <f>SUM(Q103:Q103)</f>
        <v>0</v>
      </c>
      <c r="R102" s="231"/>
      <c r="S102" s="231"/>
      <c r="T102" s="232"/>
      <c r="U102" s="226"/>
      <c r="V102" s="226">
        <f>SUM(V103:V103)</f>
        <v>0</v>
      </c>
      <c r="W102" s="226"/>
      <c r="X102" s="226"/>
      <c r="Y102" s="226"/>
      <c r="AG102" t="s">
        <v>384</v>
      </c>
    </row>
    <row r="103" spans="1:60" outlineLevel="1" x14ac:dyDescent="0.25">
      <c r="A103" s="241">
        <v>56</v>
      </c>
      <c r="B103" s="242" t="s">
        <v>3602</v>
      </c>
      <c r="C103" s="252" t="s">
        <v>3603</v>
      </c>
      <c r="D103" s="243" t="s">
        <v>562</v>
      </c>
      <c r="E103" s="244">
        <v>221.15913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435</v>
      </c>
      <c r="T103" s="247" t="s">
        <v>389</v>
      </c>
      <c r="U103" s="222">
        <v>0</v>
      </c>
      <c r="V103" s="222">
        <f>ROUND(E103*U103,2)</f>
        <v>0</v>
      </c>
      <c r="W103" s="222"/>
      <c r="X103" s="222" t="s">
        <v>449</v>
      </c>
      <c r="Y103" s="222" t="s">
        <v>391</v>
      </c>
      <c r="Z103" s="212"/>
      <c r="AA103" s="212"/>
      <c r="AB103" s="212"/>
      <c r="AC103" s="212"/>
      <c r="AD103" s="212"/>
      <c r="AE103" s="212"/>
      <c r="AF103" s="212"/>
      <c r="AG103" s="212" t="s">
        <v>1992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x14ac:dyDescent="0.25">
      <c r="A104" s="227" t="s">
        <v>383</v>
      </c>
      <c r="B104" s="228" t="s">
        <v>333</v>
      </c>
      <c r="C104" s="251" t="s">
        <v>334</v>
      </c>
      <c r="D104" s="229"/>
      <c r="E104" s="230"/>
      <c r="F104" s="231"/>
      <c r="G104" s="231">
        <f>SUMIF(AG105:AG108,"&lt;&gt;NOR",G105:G108)</f>
        <v>0</v>
      </c>
      <c r="H104" s="231"/>
      <c r="I104" s="231">
        <f>SUM(I105:I108)</f>
        <v>0</v>
      </c>
      <c r="J104" s="231"/>
      <c r="K104" s="231">
        <f>SUM(K105:K108)</f>
        <v>0</v>
      </c>
      <c r="L104" s="231"/>
      <c r="M104" s="231">
        <f>SUM(M105:M108)</f>
        <v>0</v>
      </c>
      <c r="N104" s="230"/>
      <c r="O104" s="230">
        <f>SUM(O105:O108)</f>
        <v>0</v>
      </c>
      <c r="P104" s="230"/>
      <c r="Q104" s="230">
        <f>SUM(Q105:Q108)</f>
        <v>0</v>
      </c>
      <c r="R104" s="231"/>
      <c r="S104" s="231"/>
      <c r="T104" s="232"/>
      <c r="U104" s="226"/>
      <c r="V104" s="226">
        <f>SUM(V105:V108)</f>
        <v>0</v>
      </c>
      <c r="W104" s="226"/>
      <c r="X104" s="226"/>
      <c r="Y104" s="226"/>
      <c r="AG104" t="s">
        <v>384</v>
      </c>
    </row>
    <row r="105" spans="1:60" outlineLevel="1" x14ac:dyDescent="0.25">
      <c r="A105" s="234">
        <v>57</v>
      </c>
      <c r="B105" s="235" t="s">
        <v>3604</v>
      </c>
      <c r="C105" s="253" t="s">
        <v>3605</v>
      </c>
      <c r="D105" s="236" t="s">
        <v>517</v>
      </c>
      <c r="E105" s="237">
        <v>414</v>
      </c>
      <c r="F105" s="238"/>
      <c r="G105" s="239">
        <f>ROUND(E105*F105,2)</f>
        <v>0</v>
      </c>
      <c r="H105" s="238"/>
      <c r="I105" s="239">
        <f>ROUND(E105*H105,2)</f>
        <v>0</v>
      </c>
      <c r="J105" s="238"/>
      <c r="K105" s="239">
        <f>ROUND(E105*J105,2)</f>
        <v>0</v>
      </c>
      <c r="L105" s="239">
        <v>21</v>
      </c>
      <c r="M105" s="239">
        <f>G105*(1+L105/100)</f>
        <v>0</v>
      </c>
      <c r="N105" s="237">
        <v>0</v>
      </c>
      <c r="O105" s="237">
        <f>ROUND(E105*N105,2)</f>
        <v>0</v>
      </c>
      <c r="P105" s="237">
        <v>0</v>
      </c>
      <c r="Q105" s="237">
        <f>ROUND(E105*P105,2)</f>
        <v>0</v>
      </c>
      <c r="R105" s="239"/>
      <c r="S105" s="239" t="s">
        <v>435</v>
      </c>
      <c r="T105" s="240" t="s">
        <v>389</v>
      </c>
      <c r="U105" s="222">
        <v>0</v>
      </c>
      <c r="V105" s="222">
        <f>ROUND(E105*U105,2)</f>
        <v>0</v>
      </c>
      <c r="W105" s="222"/>
      <c r="X105" s="222" t="s">
        <v>449</v>
      </c>
      <c r="Y105" s="222" t="s">
        <v>391</v>
      </c>
      <c r="Z105" s="212"/>
      <c r="AA105" s="212"/>
      <c r="AB105" s="212"/>
      <c r="AC105" s="212"/>
      <c r="AD105" s="212"/>
      <c r="AE105" s="212"/>
      <c r="AF105" s="212"/>
      <c r="AG105" s="212" t="s">
        <v>1999</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2" x14ac:dyDescent="0.25">
      <c r="A106" s="219"/>
      <c r="B106" s="220"/>
      <c r="C106" s="268" t="s">
        <v>3606</v>
      </c>
      <c r="D106" s="260"/>
      <c r="E106" s="261">
        <v>414</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454</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58</v>
      </c>
      <c r="B107" s="235" t="s">
        <v>3607</v>
      </c>
      <c r="C107" s="253" t="s">
        <v>3608</v>
      </c>
      <c r="D107" s="236" t="s">
        <v>517</v>
      </c>
      <c r="E107" s="237">
        <v>134.5</v>
      </c>
      <c r="F107" s="238"/>
      <c r="G107" s="239">
        <f>ROUND(E107*F107,2)</f>
        <v>0</v>
      </c>
      <c r="H107" s="238"/>
      <c r="I107" s="239">
        <f>ROUND(E107*H107,2)</f>
        <v>0</v>
      </c>
      <c r="J107" s="238"/>
      <c r="K107" s="239">
        <f>ROUND(E107*J107,2)</f>
        <v>0</v>
      </c>
      <c r="L107" s="239">
        <v>21</v>
      </c>
      <c r="M107" s="239">
        <f>G107*(1+L107/100)</f>
        <v>0</v>
      </c>
      <c r="N107" s="237">
        <v>0</v>
      </c>
      <c r="O107" s="237">
        <f>ROUND(E107*N107,2)</f>
        <v>0</v>
      </c>
      <c r="P107" s="237">
        <v>0</v>
      </c>
      <c r="Q107" s="237">
        <f>ROUND(E107*P107,2)</f>
        <v>0</v>
      </c>
      <c r="R107" s="239"/>
      <c r="S107" s="239" t="s">
        <v>435</v>
      </c>
      <c r="T107" s="240" t="s">
        <v>389</v>
      </c>
      <c r="U107" s="222">
        <v>0</v>
      </c>
      <c r="V107" s="222">
        <f>ROUND(E107*U107,2)</f>
        <v>0</v>
      </c>
      <c r="W107" s="222"/>
      <c r="X107" s="222" t="s">
        <v>449</v>
      </c>
      <c r="Y107" s="222" t="s">
        <v>391</v>
      </c>
      <c r="Z107" s="212"/>
      <c r="AA107" s="212"/>
      <c r="AB107" s="212"/>
      <c r="AC107" s="212"/>
      <c r="AD107" s="212"/>
      <c r="AE107" s="212"/>
      <c r="AF107" s="212"/>
      <c r="AG107" s="212" t="s">
        <v>1999</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68" t="s">
        <v>3609</v>
      </c>
      <c r="D108" s="260"/>
      <c r="E108" s="261">
        <v>134.5</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454</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x14ac:dyDescent="0.25">
      <c r="A109" s="3"/>
      <c r="B109" s="4"/>
      <c r="C109" s="256"/>
      <c r="D109" s="6"/>
      <c r="E109" s="3"/>
      <c r="F109" s="3"/>
      <c r="G109" s="3"/>
      <c r="H109" s="3"/>
      <c r="I109" s="3"/>
      <c r="J109" s="3"/>
      <c r="K109" s="3"/>
      <c r="L109" s="3"/>
      <c r="M109" s="3"/>
      <c r="N109" s="3"/>
      <c r="O109" s="3"/>
      <c r="P109" s="3"/>
      <c r="Q109" s="3"/>
      <c r="R109" s="3"/>
      <c r="S109" s="3"/>
      <c r="T109" s="3"/>
      <c r="U109" s="3"/>
      <c r="V109" s="3"/>
      <c r="W109" s="3"/>
      <c r="X109" s="3"/>
      <c r="Y109" s="3"/>
      <c r="AE109">
        <v>12</v>
      </c>
      <c r="AF109">
        <v>21</v>
      </c>
      <c r="AG109" t="s">
        <v>369</v>
      </c>
    </row>
    <row r="110" spans="1:60" x14ac:dyDescent="0.25">
      <c r="A110" s="215"/>
      <c r="B110" s="216" t="s">
        <v>29</v>
      </c>
      <c r="C110" s="257"/>
      <c r="D110" s="217"/>
      <c r="E110" s="218"/>
      <c r="F110" s="218"/>
      <c r="G110" s="233">
        <f>G8+G43+G48+G53+G59+G74+G83+G98+G102+G104</f>
        <v>0</v>
      </c>
      <c r="H110" s="3"/>
      <c r="I110" s="3"/>
      <c r="J110" s="3"/>
      <c r="K110" s="3"/>
      <c r="L110" s="3"/>
      <c r="M110" s="3"/>
      <c r="N110" s="3"/>
      <c r="O110" s="3"/>
      <c r="P110" s="3"/>
      <c r="Q110" s="3"/>
      <c r="R110" s="3"/>
      <c r="S110" s="3"/>
      <c r="T110" s="3"/>
      <c r="U110" s="3"/>
      <c r="V110" s="3"/>
      <c r="W110" s="3"/>
      <c r="X110" s="3"/>
      <c r="Y110" s="3"/>
      <c r="AE110">
        <f>SUMIF(L7:L108,AE109,G7:G108)</f>
        <v>0</v>
      </c>
      <c r="AF110">
        <f>SUMIF(L7:L108,AF109,G7:G108)</f>
        <v>0</v>
      </c>
      <c r="AG110" t="s">
        <v>440</v>
      </c>
    </row>
    <row r="111" spans="1:60" x14ac:dyDescent="0.25">
      <c r="A111" s="259" t="s">
        <v>1936</v>
      </c>
      <c r="B111" s="259"/>
      <c r="C111" s="256"/>
      <c r="D111" s="6"/>
      <c r="E111" s="3"/>
      <c r="F111" s="3"/>
      <c r="G111" s="3"/>
      <c r="H111" s="3"/>
      <c r="I111" s="3"/>
      <c r="J111" s="3"/>
      <c r="K111" s="3"/>
      <c r="L111" s="3"/>
      <c r="M111" s="3"/>
      <c r="N111" s="3"/>
      <c r="O111" s="3"/>
      <c r="P111" s="3"/>
      <c r="Q111" s="3"/>
      <c r="R111" s="3"/>
      <c r="S111" s="3"/>
      <c r="T111" s="3"/>
      <c r="U111" s="3"/>
      <c r="V111" s="3"/>
      <c r="W111" s="3"/>
      <c r="X111" s="3"/>
      <c r="Y111" s="3"/>
    </row>
    <row r="112" spans="1:60" x14ac:dyDescent="0.25">
      <c r="A112" s="3"/>
      <c r="B112" s="4" t="s">
        <v>3610</v>
      </c>
      <c r="C112" s="256" t="s">
        <v>3611</v>
      </c>
      <c r="D112" s="6"/>
      <c r="E112" s="3"/>
      <c r="F112" s="3"/>
      <c r="G112" s="3"/>
      <c r="H112" s="3"/>
      <c r="I112" s="3"/>
      <c r="J112" s="3"/>
      <c r="K112" s="3"/>
      <c r="L112" s="3"/>
      <c r="M112" s="3"/>
      <c r="N112" s="3"/>
      <c r="O112" s="3"/>
      <c r="P112" s="3"/>
      <c r="Q112" s="3"/>
      <c r="R112" s="3"/>
      <c r="S112" s="3"/>
      <c r="T112" s="3"/>
      <c r="U112" s="3"/>
      <c r="V112" s="3"/>
      <c r="W112" s="3"/>
      <c r="X112" s="3"/>
      <c r="Y112" s="3"/>
      <c r="AG112" t="s">
        <v>1939</v>
      </c>
    </row>
    <row r="113" spans="1:33" x14ac:dyDescent="0.25">
      <c r="A113" s="3"/>
      <c r="B113" s="4" t="s">
        <v>3612</v>
      </c>
      <c r="C113" s="256" t="s">
        <v>3613</v>
      </c>
      <c r="D113" s="6"/>
      <c r="E113" s="3"/>
      <c r="F113" s="3"/>
      <c r="G113" s="3"/>
      <c r="H113" s="3"/>
      <c r="I113" s="3"/>
      <c r="J113" s="3"/>
      <c r="K113" s="3"/>
      <c r="L113" s="3"/>
      <c r="M113" s="3"/>
      <c r="N113" s="3"/>
      <c r="O113" s="3"/>
      <c r="P113" s="3"/>
      <c r="Q113" s="3"/>
      <c r="R113" s="3"/>
      <c r="S113" s="3"/>
      <c r="T113" s="3"/>
      <c r="U113" s="3"/>
      <c r="V113" s="3"/>
      <c r="W113" s="3"/>
      <c r="X113" s="3"/>
      <c r="Y113" s="3"/>
      <c r="AG113" t="s">
        <v>1942</v>
      </c>
    </row>
    <row r="114" spans="1:33" x14ac:dyDescent="0.25">
      <c r="A114" s="3"/>
      <c r="B114" s="4"/>
      <c r="C114" s="256" t="s">
        <v>1943</v>
      </c>
      <c r="D114" s="6"/>
      <c r="E114" s="3"/>
      <c r="F114" s="3"/>
      <c r="G114" s="3"/>
      <c r="H114" s="3"/>
      <c r="I114" s="3"/>
      <c r="J114" s="3"/>
      <c r="K114" s="3"/>
      <c r="L114" s="3"/>
      <c r="M114" s="3"/>
      <c r="N114" s="3"/>
      <c r="O114" s="3"/>
      <c r="P114" s="3"/>
      <c r="Q114" s="3"/>
      <c r="R114" s="3"/>
      <c r="S114" s="3"/>
      <c r="T114" s="3"/>
      <c r="U114" s="3"/>
      <c r="V114" s="3"/>
      <c r="W114" s="3"/>
      <c r="X114" s="3"/>
      <c r="Y114" s="3"/>
      <c r="AG114" t="s">
        <v>1944</v>
      </c>
    </row>
    <row r="115" spans="1:33" x14ac:dyDescent="0.25">
      <c r="A115" s="3"/>
      <c r="B115" s="4"/>
      <c r="C115" s="256"/>
      <c r="D115" s="6"/>
      <c r="E115" s="3"/>
      <c r="F115" s="3"/>
      <c r="G115" s="3"/>
      <c r="H115" s="3"/>
      <c r="I115" s="3"/>
      <c r="J115" s="3"/>
      <c r="K115" s="3"/>
      <c r="L115" s="3"/>
      <c r="M115" s="3"/>
      <c r="N115" s="3"/>
      <c r="O115" s="3"/>
      <c r="P115" s="3"/>
      <c r="Q115" s="3"/>
      <c r="R115" s="3"/>
      <c r="S115" s="3"/>
      <c r="T115" s="3"/>
      <c r="U115" s="3"/>
      <c r="V115" s="3"/>
      <c r="W115" s="3"/>
      <c r="X115" s="3"/>
      <c r="Y115" s="3"/>
    </row>
    <row r="116" spans="1:33" x14ac:dyDescent="0.25">
      <c r="C116" s="258"/>
      <c r="D116" s="10"/>
      <c r="AG116" t="s">
        <v>442</v>
      </c>
    </row>
    <row r="117" spans="1:33" x14ac:dyDescent="0.25">
      <c r="D117" s="10"/>
    </row>
    <row r="118" spans="1:33" x14ac:dyDescent="0.25">
      <c r="D118" s="10"/>
    </row>
    <row r="119" spans="1:33" x14ac:dyDescent="0.25">
      <c r="D119" s="10"/>
    </row>
    <row r="120" spans="1:33" x14ac:dyDescent="0.25">
      <c r="D120" s="10"/>
    </row>
    <row r="121" spans="1:33" x14ac:dyDescent="0.25">
      <c r="D121" s="10"/>
    </row>
    <row r="122" spans="1:33" x14ac:dyDescent="0.25">
      <c r="D122" s="10"/>
    </row>
    <row r="123" spans="1:33" x14ac:dyDescent="0.25">
      <c r="D123" s="10"/>
    </row>
    <row r="124" spans="1:33" x14ac:dyDescent="0.25">
      <c r="D124" s="10"/>
    </row>
    <row r="125" spans="1:33" x14ac:dyDescent="0.25">
      <c r="D125" s="10"/>
    </row>
    <row r="126" spans="1:33" x14ac:dyDescent="0.25">
      <c r="D126" s="10"/>
    </row>
    <row r="127" spans="1:33" x14ac:dyDescent="0.25">
      <c r="D127" s="10"/>
    </row>
    <row r="128" spans="1:33"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QqiD3sTXloMLDnOJWr1N0PKE+czQrS9w2wPmAXlVpkPvB8H61x4bQGXBEWWnzO93mJWf8TrhUA1MzdzyY4Xqg==" saltValue="HhbGtQcfCZF+gfMSXavvwA==" spinCount="100000" sheet="1" formatRows="0"/>
  <mergeCells count="5">
    <mergeCell ref="A1:G1"/>
    <mergeCell ref="C2:G2"/>
    <mergeCell ref="C3:G3"/>
    <mergeCell ref="C4:G4"/>
    <mergeCell ref="A111:B1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C9B05-588C-452B-9854-CA6993DE7001}">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102</v>
      </c>
      <c r="C3" s="201" t="s">
        <v>103</v>
      </c>
      <c r="D3" s="199"/>
      <c r="E3" s="199"/>
      <c r="F3" s="199"/>
      <c r="G3" s="200"/>
      <c r="AC3" s="176" t="s">
        <v>356</v>
      </c>
      <c r="AG3" t="s">
        <v>359</v>
      </c>
    </row>
    <row r="4" spans="1:60" ht="25.05" customHeight="1" x14ac:dyDescent="0.25">
      <c r="A4" s="202" t="s">
        <v>9</v>
      </c>
      <c r="B4" s="203" t="s">
        <v>106</v>
      </c>
      <c r="C4" s="204" t="s">
        <v>107</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SUMIF(AG9:AG112,"&lt;&gt;NOR",G9:G112)</f>
        <v>0</v>
      </c>
      <c r="H8" s="231"/>
      <c r="I8" s="231">
        <f>SUM(I9:I112)</f>
        <v>0</v>
      </c>
      <c r="J8" s="231"/>
      <c r="K8" s="231">
        <f>SUM(K9:K112)</f>
        <v>0</v>
      </c>
      <c r="L8" s="231"/>
      <c r="M8" s="231">
        <f>SUM(M9:M112)</f>
        <v>0</v>
      </c>
      <c r="N8" s="230"/>
      <c r="O8" s="230">
        <f>SUM(O9:O112)</f>
        <v>106.45</v>
      </c>
      <c r="P8" s="230"/>
      <c r="Q8" s="230">
        <f>SUM(Q9:Q112)</f>
        <v>0</v>
      </c>
      <c r="R8" s="231"/>
      <c r="S8" s="231"/>
      <c r="T8" s="232"/>
      <c r="U8" s="226"/>
      <c r="V8" s="226">
        <f>SUM(V9:V112)</f>
        <v>145.24</v>
      </c>
      <c r="W8" s="226"/>
      <c r="X8" s="226"/>
      <c r="Y8" s="226"/>
      <c r="AG8" t="s">
        <v>384</v>
      </c>
    </row>
    <row r="9" spans="1:60" outlineLevel="1" x14ac:dyDescent="0.25">
      <c r="A9" s="234">
        <v>1</v>
      </c>
      <c r="B9" s="235" t="s">
        <v>3614</v>
      </c>
      <c r="C9" s="253" t="s">
        <v>3615</v>
      </c>
      <c r="D9" s="236" t="s">
        <v>446</v>
      </c>
      <c r="E9" s="237">
        <v>138.33795000000001</v>
      </c>
      <c r="F9" s="238"/>
      <c r="G9" s="239">
        <f>ROUND(E9*F9,2)</f>
        <v>0</v>
      </c>
      <c r="H9" s="238"/>
      <c r="I9" s="239">
        <f>ROUND(E9*H9,2)</f>
        <v>0</v>
      </c>
      <c r="J9" s="238"/>
      <c r="K9" s="239">
        <f>ROUND(E9*J9,2)</f>
        <v>0</v>
      </c>
      <c r="L9" s="239">
        <v>21</v>
      </c>
      <c r="M9" s="239">
        <f>G9*(1+L9/100)</f>
        <v>0</v>
      </c>
      <c r="N9" s="237">
        <v>0</v>
      </c>
      <c r="O9" s="237">
        <f>ROUND(E9*N9,2)</f>
        <v>0</v>
      </c>
      <c r="P9" s="237">
        <v>0</v>
      </c>
      <c r="Q9" s="237">
        <f>ROUND(E9*P9,2)</f>
        <v>0</v>
      </c>
      <c r="R9" s="239" t="s">
        <v>447</v>
      </c>
      <c r="S9" s="239" t="s">
        <v>388</v>
      </c>
      <c r="T9" s="240" t="s">
        <v>448</v>
      </c>
      <c r="U9" s="222">
        <v>0.187</v>
      </c>
      <c r="V9" s="222">
        <f>ROUND(E9*U9,2)</f>
        <v>25.87</v>
      </c>
      <c r="W9" s="222"/>
      <c r="X9" s="222" t="s">
        <v>449</v>
      </c>
      <c r="Y9" s="222" t="s">
        <v>391</v>
      </c>
      <c r="Z9" s="212"/>
      <c r="AA9" s="212"/>
      <c r="AB9" s="212"/>
      <c r="AC9" s="212"/>
      <c r="AD9" s="212"/>
      <c r="AE9" s="212"/>
      <c r="AF9" s="212"/>
      <c r="AG9" s="212" t="s">
        <v>450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7" t="s">
        <v>459</v>
      </c>
      <c r="D10" s="266"/>
      <c r="E10" s="266"/>
      <c r="F10" s="266"/>
      <c r="G10" s="26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452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70" t="s">
        <v>525</v>
      </c>
      <c r="D11" s="264"/>
      <c r="E11" s="265"/>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454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71" t="s">
        <v>3616</v>
      </c>
      <c r="D12" s="264"/>
      <c r="E12" s="265">
        <v>285.47820000000002</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454</v>
      </c>
      <c r="AH12" s="212">
        <v>2</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71" t="s">
        <v>3617</v>
      </c>
      <c r="D13" s="264"/>
      <c r="E13" s="265">
        <v>636.77499999999998</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454</v>
      </c>
      <c r="AH13" s="212">
        <v>2</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5">
      <c r="A14" s="219"/>
      <c r="B14" s="220"/>
      <c r="C14" s="270" t="s">
        <v>529</v>
      </c>
      <c r="D14" s="264"/>
      <c r="E14" s="265"/>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454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68" t="s">
        <v>3618</v>
      </c>
      <c r="D15" s="260"/>
      <c r="E15" s="261">
        <v>138.33795000000001</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454</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34">
        <v>2</v>
      </c>
      <c r="B16" s="235" t="s">
        <v>468</v>
      </c>
      <c r="C16" s="253" t="s">
        <v>469</v>
      </c>
      <c r="D16" s="236" t="s">
        <v>446</v>
      </c>
      <c r="E16" s="237">
        <v>20.10275</v>
      </c>
      <c r="F16" s="238"/>
      <c r="G16" s="239">
        <f>ROUND(E16*F16,2)</f>
        <v>0</v>
      </c>
      <c r="H16" s="238"/>
      <c r="I16" s="239">
        <f>ROUND(E16*H16,2)</f>
        <v>0</v>
      </c>
      <c r="J16" s="238"/>
      <c r="K16" s="239">
        <f>ROUND(E16*J16,2)</f>
        <v>0</v>
      </c>
      <c r="L16" s="239">
        <v>21</v>
      </c>
      <c r="M16" s="239">
        <f>G16*(1+L16/100)</f>
        <v>0</v>
      </c>
      <c r="N16" s="237">
        <v>0</v>
      </c>
      <c r="O16" s="237">
        <f>ROUND(E16*N16,2)</f>
        <v>0</v>
      </c>
      <c r="P16" s="237">
        <v>0</v>
      </c>
      <c r="Q16" s="237">
        <f>ROUND(E16*P16,2)</f>
        <v>0</v>
      </c>
      <c r="R16" s="239" t="s">
        <v>447</v>
      </c>
      <c r="S16" s="239" t="s">
        <v>388</v>
      </c>
      <c r="T16" s="240" t="s">
        <v>448</v>
      </c>
      <c r="U16" s="222">
        <v>7.3999999999999996E-2</v>
      </c>
      <c r="V16" s="222">
        <f>ROUND(E16*U16,2)</f>
        <v>1.49</v>
      </c>
      <c r="W16" s="222"/>
      <c r="X16" s="222" t="s">
        <v>449</v>
      </c>
      <c r="Y16" s="222" t="s">
        <v>391</v>
      </c>
      <c r="Z16" s="212"/>
      <c r="AA16" s="212"/>
      <c r="AB16" s="212"/>
      <c r="AC16" s="212"/>
      <c r="AD16" s="212"/>
      <c r="AE16" s="212"/>
      <c r="AF16" s="212"/>
      <c r="AG16" s="212" t="s">
        <v>450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5">
      <c r="A17" s="219"/>
      <c r="B17" s="220"/>
      <c r="C17" s="267" t="s">
        <v>470</v>
      </c>
      <c r="D17" s="266"/>
      <c r="E17" s="266"/>
      <c r="F17" s="266"/>
      <c r="G17" s="266"/>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452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8" t="s">
        <v>3619</v>
      </c>
      <c r="D18" s="260"/>
      <c r="E18" s="261">
        <v>20.10275</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454</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4">
        <v>3</v>
      </c>
      <c r="B19" s="235" t="s">
        <v>475</v>
      </c>
      <c r="C19" s="253" t="s">
        <v>476</v>
      </c>
      <c r="D19" s="236" t="s">
        <v>446</v>
      </c>
      <c r="E19" s="237">
        <v>118.23520000000001</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t="s">
        <v>447</v>
      </c>
      <c r="S19" s="239" t="s">
        <v>388</v>
      </c>
      <c r="T19" s="240" t="s">
        <v>448</v>
      </c>
      <c r="U19" s="222">
        <v>1.0999999999999999E-2</v>
      </c>
      <c r="V19" s="222">
        <f>ROUND(E19*U19,2)</f>
        <v>1.3</v>
      </c>
      <c r="W19" s="222"/>
      <c r="X19" s="222" t="s">
        <v>449</v>
      </c>
      <c r="Y19" s="222" t="s">
        <v>391</v>
      </c>
      <c r="Z19" s="212"/>
      <c r="AA19" s="212"/>
      <c r="AB19" s="212"/>
      <c r="AC19" s="212"/>
      <c r="AD19" s="212"/>
      <c r="AE19" s="212"/>
      <c r="AF19" s="212"/>
      <c r="AG19" s="212" t="s">
        <v>450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5">
      <c r="A20" s="219"/>
      <c r="B20" s="220"/>
      <c r="C20" s="267" t="s">
        <v>470</v>
      </c>
      <c r="D20" s="266"/>
      <c r="E20" s="266"/>
      <c r="F20" s="266"/>
      <c r="G20" s="266"/>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452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70" t="s">
        <v>525</v>
      </c>
      <c r="D21" s="264"/>
      <c r="E21" s="265"/>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454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71" t="s">
        <v>3616</v>
      </c>
      <c r="D22" s="264"/>
      <c r="E22" s="265">
        <v>285.47820000000002</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454</v>
      </c>
      <c r="AH22" s="212">
        <v>2</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5">
      <c r="A23" s="219"/>
      <c r="B23" s="220"/>
      <c r="C23" s="271" t="s">
        <v>3617</v>
      </c>
      <c r="D23" s="264"/>
      <c r="E23" s="265">
        <v>636.77499999999998</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454</v>
      </c>
      <c r="AH23" s="212">
        <v>2</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70" t="s">
        <v>529</v>
      </c>
      <c r="D24" s="264"/>
      <c r="E24" s="265"/>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454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5">
      <c r="A25" s="219"/>
      <c r="B25" s="220"/>
      <c r="C25" s="268" t="s">
        <v>3620</v>
      </c>
      <c r="D25" s="260"/>
      <c r="E25" s="261">
        <v>138.33795000000001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454</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68" t="s">
        <v>3621</v>
      </c>
      <c r="D26" s="260"/>
      <c r="E26" s="261">
        <v>-20.10275</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454</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4">
        <v>4</v>
      </c>
      <c r="B27" s="235" t="s">
        <v>475</v>
      </c>
      <c r="C27" s="253" t="s">
        <v>476</v>
      </c>
      <c r="D27" s="236" t="s">
        <v>446</v>
      </c>
      <c r="E27" s="237">
        <v>138.33795000000001</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t="s">
        <v>447</v>
      </c>
      <c r="S27" s="239" t="s">
        <v>388</v>
      </c>
      <c r="T27" s="240" t="s">
        <v>448</v>
      </c>
      <c r="U27" s="222">
        <v>1.0999999999999999E-2</v>
      </c>
      <c r="V27" s="222">
        <f>ROUND(E27*U27,2)</f>
        <v>1.52</v>
      </c>
      <c r="W27" s="222"/>
      <c r="X27" s="222" t="s">
        <v>449</v>
      </c>
      <c r="Y27" s="222" t="s">
        <v>391</v>
      </c>
      <c r="Z27" s="212"/>
      <c r="AA27" s="212"/>
      <c r="AB27" s="212"/>
      <c r="AC27" s="212"/>
      <c r="AD27" s="212"/>
      <c r="AE27" s="212"/>
      <c r="AF27" s="212"/>
      <c r="AG27" s="212" t="s">
        <v>450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67" t="s">
        <v>470</v>
      </c>
      <c r="D28" s="266"/>
      <c r="E28" s="266"/>
      <c r="F28" s="266"/>
      <c r="G28" s="266"/>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452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70" t="s">
        <v>525</v>
      </c>
      <c r="D29" s="264"/>
      <c r="E29" s="265"/>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454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71" t="s">
        <v>3616</v>
      </c>
      <c r="D30" s="264"/>
      <c r="E30" s="265">
        <v>285.47820000000002</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454</v>
      </c>
      <c r="AH30" s="212">
        <v>2</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5">
      <c r="A31" s="219"/>
      <c r="B31" s="220"/>
      <c r="C31" s="271" t="s">
        <v>3617</v>
      </c>
      <c r="D31" s="264"/>
      <c r="E31" s="265">
        <v>636.77499999999998</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454</v>
      </c>
      <c r="AH31" s="212">
        <v>2</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5">
      <c r="A32" s="219"/>
      <c r="B32" s="220"/>
      <c r="C32" s="270" t="s">
        <v>529</v>
      </c>
      <c r="D32" s="264"/>
      <c r="E32" s="265"/>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454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5">
      <c r="A33" s="219"/>
      <c r="B33" s="220"/>
      <c r="C33" s="268" t="s">
        <v>3618</v>
      </c>
      <c r="D33" s="260"/>
      <c r="E33" s="261">
        <v>138.33795000000001</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454</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0.399999999999999" outlineLevel="1" x14ac:dyDescent="0.25">
      <c r="A34" s="234">
        <v>5</v>
      </c>
      <c r="B34" s="235" t="s">
        <v>480</v>
      </c>
      <c r="C34" s="253" t="s">
        <v>481</v>
      </c>
      <c r="D34" s="236" t="s">
        <v>446</v>
      </c>
      <c r="E34" s="237">
        <v>1282.8657499999999</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t="s">
        <v>447</v>
      </c>
      <c r="S34" s="239" t="s">
        <v>388</v>
      </c>
      <c r="T34" s="240" t="s">
        <v>448</v>
      </c>
      <c r="U34" s="222">
        <v>0</v>
      </c>
      <c r="V34" s="222">
        <f>ROUND(E34*U34,2)</f>
        <v>0</v>
      </c>
      <c r="W34" s="222"/>
      <c r="X34" s="222" t="s">
        <v>449</v>
      </c>
      <c r="Y34" s="222" t="s">
        <v>391</v>
      </c>
      <c r="Z34" s="212"/>
      <c r="AA34" s="212"/>
      <c r="AB34" s="212"/>
      <c r="AC34" s="212"/>
      <c r="AD34" s="212"/>
      <c r="AE34" s="212"/>
      <c r="AF34" s="212"/>
      <c r="AG34" s="212" t="s">
        <v>450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7" t="s">
        <v>470</v>
      </c>
      <c r="D35" s="266"/>
      <c r="E35" s="266"/>
      <c r="F35" s="266"/>
      <c r="G35" s="26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452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8" t="s">
        <v>3622</v>
      </c>
      <c r="D36" s="260"/>
      <c r="E36" s="261">
        <v>691.68975</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454</v>
      </c>
      <c r="AH36" s="212">
        <v>5</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5">
      <c r="A37" s="219"/>
      <c r="B37" s="220"/>
      <c r="C37" s="268" t="s">
        <v>3623</v>
      </c>
      <c r="D37" s="260"/>
      <c r="E37" s="261">
        <v>591.17600000000004</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454</v>
      </c>
      <c r="AH37" s="212">
        <v>5</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0.399999999999999" outlineLevel="1" x14ac:dyDescent="0.25">
      <c r="A38" s="234">
        <v>6</v>
      </c>
      <c r="B38" s="235" t="s">
        <v>3493</v>
      </c>
      <c r="C38" s="253" t="s">
        <v>3624</v>
      </c>
      <c r="D38" s="236" t="s">
        <v>446</v>
      </c>
      <c r="E38" s="237">
        <v>138.33795000000001</v>
      </c>
      <c r="F38" s="238"/>
      <c r="G38" s="239">
        <f>ROUND(E38*F38,2)</f>
        <v>0</v>
      </c>
      <c r="H38" s="238"/>
      <c r="I38" s="239">
        <f>ROUND(E38*H38,2)</f>
        <v>0</v>
      </c>
      <c r="J38" s="238"/>
      <c r="K38" s="239">
        <f>ROUND(E38*J38,2)</f>
        <v>0</v>
      </c>
      <c r="L38" s="239">
        <v>21</v>
      </c>
      <c r="M38" s="239">
        <f>G38*(1+L38/100)</f>
        <v>0</v>
      </c>
      <c r="N38" s="237">
        <v>0</v>
      </c>
      <c r="O38" s="237">
        <f>ROUND(E38*N38,2)</f>
        <v>0</v>
      </c>
      <c r="P38" s="237">
        <v>0</v>
      </c>
      <c r="Q38" s="237">
        <f>ROUND(E38*P38,2)</f>
        <v>0</v>
      </c>
      <c r="R38" s="239" t="s">
        <v>447</v>
      </c>
      <c r="S38" s="239" t="s">
        <v>388</v>
      </c>
      <c r="T38" s="240" t="s">
        <v>448</v>
      </c>
      <c r="U38" s="222">
        <v>5.2999999999999999E-2</v>
      </c>
      <c r="V38" s="222">
        <f>ROUND(E38*U38,2)</f>
        <v>7.33</v>
      </c>
      <c r="W38" s="222"/>
      <c r="X38" s="222" t="s">
        <v>449</v>
      </c>
      <c r="Y38" s="222" t="s">
        <v>391</v>
      </c>
      <c r="Z38" s="212"/>
      <c r="AA38" s="212"/>
      <c r="AB38" s="212"/>
      <c r="AC38" s="212"/>
      <c r="AD38" s="212"/>
      <c r="AE38" s="212"/>
      <c r="AF38" s="212"/>
      <c r="AG38" s="212" t="s">
        <v>450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5">
      <c r="A39" s="219"/>
      <c r="B39" s="220"/>
      <c r="C39" s="270" t="s">
        <v>525</v>
      </c>
      <c r="D39" s="264"/>
      <c r="E39" s="265"/>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454</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5">
      <c r="A40" s="219"/>
      <c r="B40" s="220"/>
      <c r="C40" s="271" t="s">
        <v>3616</v>
      </c>
      <c r="D40" s="264"/>
      <c r="E40" s="265">
        <v>285.47820000000002</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454</v>
      </c>
      <c r="AH40" s="212">
        <v>2</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5">
      <c r="A41" s="219"/>
      <c r="B41" s="220"/>
      <c r="C41" s="271" t="s">
        <v>3617</v>
      </c>
      <c r="D41" s="264"/>
      <c r="E41" s="265">
        <v>636.77499999999998</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454</v>
      </c>
      <c r="AH41" s="212">
        <v>2</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70" t="s">
        <v>529</v>
      </c>
      <c r="D42" s="264"/>
      <c r="E42" s="265"/>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454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5">
      <c r="A43" s="219"/>
      <c r="B43" s="220"/>
      <c r="C43" s="268" t="s">
        <v>3625</v>
      </c>
      <c r="D43" s="260"/>
      <c r="E43" s="261">
        <v>138.33795000000001</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454</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4">
        <v>7</v>
      </c>
      <c r="B44" s="235" t="s">
        <v>3515</v>
      </c>
      <c r="C44" s="253" t="s">
        <v>3626</v>
      </c>
      <c r="D44" s="236" t="s">
        <v>506</v>
      </c>
      <c r="E44" s="237">
        <v>922.25319999999999</v>
      </c>
      <c r="F44" s="238"/>
      <c r="G44" s="239">
        <f>ROUND(E44*F44,2)</f>
        <v>0</v>
      </c>
      <c r="H44" s="238"/>
      <c r="I44" s="239">
        <f>ROUND(E44*H44,2)</f>
        <v>0</v>
      </c>
      <c r="J44" s="238"/>
      <c r="K44" s="239">
        <f>ROUND(E44*J44,2)</f>
        <v>0</v>
      </c>
      <c r="L44" s="239">
        <v>21</v>
      </c>
      <c r="M44" s="239">
        <f>G44*(1+L44/100)</f>
        <v>0</v>
      </c>
      <c r="N44" s="237">
        <v>0</v>
      </c>
      <c r="O44" s="237">
        <f>ROUND(E44*N44,2)</f>
        <v>0</v>
      </c>
      <c r="P44" s="237">
        <v>0</v>
      </c>
      <c r="Q44" s="237">
        <f>ROUND(E44*P44,2)</f>
        <v>0</v>
      </c>
      <c r="R44" s="239" t="s">
        <v>3627</v>
      </c>
      <c r="S44" s="239" t="s">
        <v>388</v>
      </c>
      <c r="T44" s="240" t="s">
        <v>448</v>
      </c>
      <c r="U44" s="222">
        <v>0.06</v>
      </c>
      <c r="V44" s="222">
        <f>ROUND(E44*U44,2)</f>
        <v>55.34</v>
      </c>
      <c r="W44" s="222"/>
      <c r="X44" s="222" t="s">
        <v>449</v>
      </c>
      <c r="Y44" s="222" t="s">
        <v>391</v>
      </c>
      <c r="Z44" s="212"/>
      <c r="AA44" s="212"/>
      <c r="AB44" s="212"/>
      <c r="AC44" s="212"/>
      <c r="AD44" s="212"/>
      <c r="AE44" s="212"/>
      <c r="AF44" s="212"/>
      <c r="AG44" s="212" t="s">
        <v>450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5">
      <c r="A45" s="219"/>
      <c r="B45" s="220"/>
      <c r="C45" s="267" t="s">
        <v>3628</v>
      </c>
      <c r="D45" s="266"/>
      <c r="E45" s="266"/>
      <c r="F45" s="266"/>
      <c r="G45" s="266"/>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452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5">
      <c r="A46" s="219"/>
      <c r="B46" s="220"/>
      <c r="C46" s="268" t="s">
        <v>3629</v>
      </c>
      <c r="D46" s="260"/>
      <c r="E46" s="261">
        <v>285.47820000000002</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454</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68" t="s">
        <v>3630</v>
      </c>
      <c r="D47" s="260"/>
      <c r="E47" s="261">
        <v>636.77499999999998</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454</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0.399999999999999" outlineLevel="1" x14ac:dyDescent="0.25">
      <c r="A48" s="234">
        <v>8</v>
      </c>
      <c r="B48" s="235" t="s">
        <v>3506</v>
      </c>
      <c r="C48" s="253" t="s">
        <v>3631</v>
      </c>
      <c r="D48" s="236" t="s">
        <v>506</v>
      </c>
      <c r="E48" s="237">
        <v>922.25319999999999</v>
      </c>
      <c r="F48" s="238"/>
      <c r="G48" s="239">
        <f>ROUND(E48*F48,2)</f>
        <v>0</v>
      </c>
      <c r="H48" s="238"/>
      <c r="I48" s="239">
        <f>ROUND(E48*H48,2)</f>
        <v>0</v>
      </c>
      <c r="J48" s="238"/>
      <c r="K48" s="239">
        <f>ROUND(E48*J48,2)</f>
        <v>0</v>
      </c>
      <c r="L48" s="239">
        <v>21</v>
      </c>
      <c r="M48" s="239">
        <f>G48*(1+L48/100)</f>
        <v>0</v>
      </c>
      <c r="N48" s="237">
        <v>0</v>
      </c>
      <c r="O48" s="237">
        <f>ROUND(E48*N48,2)</f>
        <v>0</v>
      </c>
      <c r="P48" s="237">
        <v>0</v>
      </c>
      <c r="Q48" s="237">
        <f>ROUND(E48*P48,2)</f>
        <v>0</v>
      </c>
      <c r="R48" s="239" t="s">
        <v>447</v>
      </c>
      <c r="S48" s="239" t="s">
        <v>388</v>
      </c>
      <c r="T48" s="240" t="s">
        <v>448</v>
      </c>
      <c r="U48" s="222">
        <v>1.9E-2</v>
      </c>
      <c r="V48" s="222">
        <f>ROUND(E48*U48,2)</f>
        <v>17.52</v>
      </c>
      <c r="W48" s="222"/>
      <c r="X48" s="222" t="s">
        <v>449</v>
      </c>
      <c r="Y48" s="222" t="s">
        <v>391</v>
      </c>
      <c r="Z48" s="212"/>
      <c r="AA48" s="212"/>
      <c r="AB48" s="212"/>
      <c r="AC48" s="212"/>
      <c r="AD48" s="212"/>
      <c r="AE48" s="212"/>
      <c r="AF48" s="212"/>
      <c r="AG48" s="212" t="s">
        <v>450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67" t="s">
        <v>3632</v>
      </c>
      <c r="D49" s="266"/>
      <c r="E49" s="266"/>
      <c r="F49" s="266"/>
      <c r="G49" s="266"/>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452</v>
      </c>
      <c r="AH49" s="212"/>
      <c r="AI49" s="212"/>
      <c r="AJ49" s="212"/>
      <c r="AK49" s="212"/>
      <c r="AL49" s="212"/>
      <c r="AM49" s="212"/>
      <c r="AN49" s="212"/>
      <c r="AO49" s="212"/>
      <c r="AP49" s="212"/>
      <c r="AQ49" s="212"/>
      <c r="AR49" s="212"/>
      <c r="AS49" s="212"/>
      <c r="AT49" s="212"/>
      <c r="AU49" s="212"/>
      <c r="AV49" s="212"/>
      <c r="AW49" s="212"/>
      <c r="AX49" s="212"/>
      <c r="AY49" s="212"/>
      <c r="AZ49" s="212"/>
      <c r="BA49" s="249" t="str">
        <f>C49</f>
        <v>s případným nutným přemístěním hromad nebo dočasných skládek na místo potřeby ze vzdálenosti do 30 m, v rovině nebo ve svahu do 1 : 5,</v>
      </c>
      <c r="BB49" s="212"/>
      <c r="BC49" s="212"/>
      <c r="BD49" s="212"/>
      <c r="BE49" s="212"/>
      <c r="BF49" s="212"/>
      <c r="BG49" s="212"/>
      <c r="BH49" s="212"/>
    </row>
    <row r="50" spans="1:60" outlineLevel="2" x14ac:dyDescent="0.25">
      <c r="A50" s="219"/>
      <c r="B50" s="220"/>
      <c r="C50" s="268" t="s">
        <v>3629</v>
      </c>
      <c r="D50" s="260"/>
      <c r="E50" s="261">
        <v>285.47820000000002</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454</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5">
      <c r="A51" s="219"/>
      <c r="B51" s="220"/>
      <c r="C51" s="268" t="s">
        <v>3630</v>
      </c>
      <c r="D51" s="260"/>
      <c r="E51" s="261">
        <v>636.77499999999998</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454</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34">
        <v>9</v>
      </c>
      <c r="B52" s="235" t="s">
        <v>3633</v>
      </c>
      <c r="C52" s="253" t="s">
        <v>3634</v>
      </c>
      <c r="D52" s="236" t="s">
        <v>585</v>
      </c>
      <c r="E52" s="237">
        <v>3</v>
      </c>
      <c r="F52" s="238"/>
      <c r="G52" s="239">
        <f>ROUND(E52*F52,2)</f>
        <v>0</v>
      </c>
      <c r="H52" s="238"/>
      <c r="I52" s="239">
        <f>ROUND(E52*H52,2)</f>
        <v>0</v>
      </c>
      <c r="J52" s="238"/>
      <c r="K52" s="239">
        <f>ROUND(E52*J52,2)</f>
        <v>0</v>
      </c>
      <c r="L52" s="239">
        <v>21</v>
      </c>
      <c r="M52" s="239">
        <f>G52*(1+L52/100)</f>
        <v>0</v>
      </c>
      <c r="N52" s="237">
        <v>0</v>
      </c>
      <c r="O52" s="237">
        <f>ROUND(E52*N52,2)</f>
        <v>0</v>
      </c>
      <c r="P52" s="237">
        <v>0</v>
      </c>
      <c r="Q52" s="237">
        <f>ROUND(E52*P52,2)</f>
        <v>0</v>
      </c>
      <c r="R52" s="239" t="s">
        <v>3627</v>
      </c>
      <c r="S52" s="239" t="s">
        <v>388</v>
      </c>
      <c r="T52" s="240" t="s">
        <v>448</v>
      </c>
      <c r="U52" s="222">
        <v>2.8660000000000001</v>
      </c>
      <c r="V52" s="222">
        <f>ROUND(E52*U52,2)</f>
        <v>8.6</v>
      </c>
      <c r="W52" s="222"/>
      <c r="X52" s="222" t="s">
        <v>449</v>
      </c>
      <c r="Y52" s="222" t="s">
        <v>391</v>
      </c>
      <c r="Z52" s="212"/>
      <c r="AA52" s="212"/>
      <c r="AB52" s="212"/>
      <c r="AC52" s="212"/>
      <c r="AD52" s="212"/>
      <c r="AE52" s="212"/>
      <c r="AF52" s="212"/>
      <c r="AG52" s="212" t="s">
        <v>450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1" outlineLevel="2" x14ac:dyDescent="0.25">
      <c r="A53" s="219"/>
      <c r="B53" s="220"/>
      <c r="C53" s="267" t="s">
        <v>3635</v>
      </c>
      <c r="D53" s="266"/>
      <c r="E53" s="266"/>
      <c r="F53" s="266"/>
      <c r="G53" s="266"/>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452</v>
      </c>
      <c r="AH53" s="212"/>
      <c r="AI53" s="212"/>
      <c r="AJ53" s="212"/>
      <c r="AK53" s="212"/>
      <c r="AL53" s="212"/>
      <c r="AM53" s="212"/>
      <c r="AN53" s="212"/>
      <c r="AO53" s="212"/>
      <c r="AP53" s="212"/>
      <c r="AQ53" s="212"/>
      <c r="AR53" s="212"/>
      <c r="AS53" s="212"/>
      <c r="AT53" s="212"/>
      <c r="AU53" s="212"/>
      <c r="AV53" s="212"/>
      <c r="AW53" s="212"/>
      <c r="AX53" s="212"/>
      <c r="AY53" s="212"/>
      <c r="AZ53" s="212"/>
      <c r="BA53" s="249" t="str">
        <f>C53</f>
        <v>pro vysazování rostlin v hornině 1 až 4 bez výměny půdy, s případným naložením přebytečných výkopků na dopravní prostředek, s odvozem na vzdálenost do 20 km a se složením,</v>
      </c>
      <c r="BB53" s="212"/>
      <c r="BC53" s="212"/>
      <c r="BD53" s="212"/>
      <c r="BE53" s="212"/>
      <c r="BF53" s="212"/>
      <c r="BG53" s="212"/>
      <c r="BH53" s="212"/>
    </row>
    <row r="54" spans="1:60" outlineLevel="1" x14ac:dyDescent="0.25">
      <c r="A54" s="234">
        <v>10</v>
      </c>
      <c r="B54" s="235" t="s">
        <v>3636</v>
      </c>
      <c r="C54" s="253" t="s">
        <v>3637</v>
      </c>
      <c r="D54" s="236" t="s">
        <v>506</v>
      </c>
      <c r="E54" s="237">
        <v>922.25319999999999</v>
      </c>
      <c r="F54" s="238"/>
      <c r="G54" s="239">
        <f>ROUND(E54*F54,2)</f>
        <v>0</v>
      </c>
      <c r="H54" s="238"/>
      <c r="I54" s="239">
        <f>ROUND(E54*H54,2)</f>
        <v>0</v>
      </c>
      <c r="J54" s="238"/>
      <c r="K54" s="239">
        <f>ROUND(E54*J54,2)</f>
        <v>0</v>
      </c>
      <c r="L54" s="239">
        <v>21</v>
      </c>
      <c r="M54" s="239">
        <f>G54*(1+L54/100)</f>
        <v>0</v>
      </c>
      <c r="N54" s="237">
        <v>0</v>
      </c>
      <c r="O54" s="237">
        <f>ROUND(E54*N54,2)</f>
        <v>0</v>
      </c>
      <c r="P54" s="237">
        <v>0</v>
      </c>
      <c r="Q54" s="237">
        <f>ROUND(E54*P54,2)</f>
        <v>0</v>
      </c>
      <c r="R54" s="239" t="s">
        <v>3627</v>
      </c>
      <c r="S54" s="239" t="s">
        <v>388</v>
      </c>
      <c r="T54" s="240" t="s">
        <v>448</v>
      </c>
      <c r="U54" s="222">
        <v>2E-3</v>
      </c>
      <c r="V54" s="222">
        <f>ROUND(E54*U54,2)</f>
        <v>1.84</v>
      </c>
      <c r="W54" s="222"/>
      <c r="X54" s="222" t="s">
        <v>449</v>
      </c>
      <c r="Y54" s="222" t="s">
        <v>391</v>
      </c>
      <c r="Z54" s="212"/>
      <c r="AA54" s="212"/>
      <c r="AB54" s="212"/>
      <c r="AC54" s="212"/>
      <c r="AD54" s="212"/>
      <c r="AE54" s="212"/>
      <c r="AF54" s="212"/>
      <c r="AG54" s="212" t="s">
        <v>450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68" t="s">
        <v>3629</v>
      </c>
      <c r="D55" s="260"/>
      <c r="E55" s="261">
        <v>285.47820000000002</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454</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5">
      <c r="A56" s="219"/>
      <c r="B56" s="220"/>
      <c r="C56" s="268" t="s">
        <v>3630</v>
      </c>
      <c r="D56" s="260"/>
      <c r="E56" s="261">
        <v>636.77499999999998</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454</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34">
        <v>11</v>
      </c>
      <c r="B57" s="235" t="s">
        <v>3638</v>
      </c>
      <c r="C57" s="253" t="s">
        <v>3639</v>
      </c>
      <c r="D57" s="236" t="s">
        <v>585</v>
      </c>
      <c r="E57" s="237">
        <v>3</v>
      </c>
      <c r="F57" s="238"/>
      <c r="G57" s="239">
        <f>ROUND(E57*F57,2)</f>
        <v>0</v>
      </c>
      <c r="H57" s="238"/>
      <c r="I57" s="239">
        <f>ROUND(E57*H57,2)</f>
        <v>0</v>
      </c>
      <c r="J57" s="238"/>
      <c r="K57" s="239">
        <f>ROUND(E57*J57,2)</f>
        <v>0</v>
      </c>
      <c r="L57" s="239">
        <v>21</v>
      </c>
      <c r="M57" s="239">
        <f>G57*(1+L57/100)</f>
        <v>0</v>
      </c>
      <c r="N57" s="237">
        <v>0</v>
      </c>
      <c r="O57" s="237">
        <f>ROUND(E57*N57,2)</f>
        <v>0</v>
      </c>
      <c r="P57" s="237">
        <v>0</v>
      </c>
      <c r="Q57" s="237">
        <f>ROUND(E57*P57,2)</f>
        <v>0</v>
      </c>
      <c r="R57" s="239" t="s">
        <v>3627</v>
      </c>
      <c r="S57" s="239" t="s">
        <v>388</v>
      </c>
      <c r="T57" s="240" t="s">
        <v>448</v>
      </c>
      <c r="U57" s="222">
        <v>4.3</v>
      </c>
      <c r="V57" s="222">
        <f>ROUND(E57*U57,2)</f>
        <v>12.9</v>
      </c>
      <c r="W57" s="222"/>
      <c r="X57" s="222" t="s">
        <v>449</v>
      </c>
      <c r="Y57" s="222" t="s">
        <v>391</v>
      </c>
      <c r="Z57" s="212"/>
      <c r="AA57" s="212"/>
      <c r="AB57" s="212"/>
      <c r="AC57" s="212"/>
      <c r="AD57" s="212"/>
      <c r="AE57" s="212"/>
      <c r="AF57" s="212"/>
      <c r="AG57" s="212" t="s">
        <v>450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5">
      <c r="A58" s="219"/>
      <c r="B58" s="220"/>
      <c r="C58" s="267" t="s">
        <v>3640</v>
      </c>
      <c r="D58" s="266"/>
      <c r="E58" s="266"/>
      <c r="F58" s="266"/>
      <c r="G58" s="266"/>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452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68" t="s">
        <v>3641</v>
      </c>
      <c r="D59" s="260"/>
      <c r="E59" s="261">
        <v>3</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454</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34">
        <v>12</v>
      </c>
      <c r="B60" s="235" t="s">
        <v>3642</v>
      </c>
      <c r="C60" s="253" t="s">
        <v>3643</v>
      </c>
      <c r="D60" s="236" t="s">
        <v>585</v>
      </c>
      <c r="E60" s="237">
        <v>3</v>
      </c>
      <c r="F60" s="238"/>
      <c r="G60" s="239">
        <f>ROUND(E60*F60,2)</f>
        <v>0</v>
      </c>
      <c r="H60" s="238"/>
      <c r="I60" s="239">
        <f>ROUND(E60*H60,2)</f>
        <v>0</v>
      </c>
      <c r="J60" s="238"/>
      <c r="K60" s="239">
        <f>ROUND(E60*J60,2)</f>
        <v>0</v>
      </c>
      <c r="L60" s="239">
        <v>21</v>
      </c>
      <c r="M60" s="239">
        <f>G60*(1+L60/100)</f>
        <v>0</v>
      </c>
      <c r="N60" s="237">
        <v>5.5999999999999995E-4</v>
      </c>
      <c r="O60" s="237">
        <f>ROUND(E60*N60,2)</f>
        <v>0</v>
      </c>
      <c r="P60" s="237">
        <v>0</v>
      </c>
      <c r="Q60" s="237">
        <f>ROUND(E60*P60,2)</f>
        <v>0</v>
      </c>
      <c r="R60" s="239" t="s">
        <v>3627</v>
      </c>
      <c r="S60" s="239" t="s">
        <v>388</v>
      </c>
      <c r="T60" s="240" t="s">
        <v>448</v>
      </c>
      <c r="U60" s="222">
        <v>0.874</v>
      </c>
      <c r="V60" s="222">
        <f>ROUND(E60*U60,2)</f>
        <v>2.62</v>
      </c>
      <c r="W60" s="222"/>
      <c r="X60" s="222" t="s">
        <v>449</v>
      </c>
      <c r="Y60" s="222" t="s">
        <v>391</v>
      </c>
      <c r="Z60" s="212"/>
      <c r="AA60" s="212"/>
      <c r="AB60" s="212"/>
      <c r="AC60" s="212"/>
      <c r="AD60" s="212"/>
      <c r="AE60" s="212"/>
      <c r="AF60" s="212"/>
      <c r="AG60" s="212" t="s">
        <v>450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67" t="s">
        <v>3644</v>
      </c>
      <c r="D61" s="266"/>
      <c r="E61" s="266"/>
      <c r="F61" s="266"/>
      <c r="G61" s="266"/>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452</v>
      </c>
      <c r="AH61" s="212"/>
      <c r="AI61" s="212"/>
      <c r="AJ61" s="212"/>
      <c r="AK61" s="212"/>
      <c r="AL61" s="212"/>
      <c r="AM61" s="212"/>
      <c r="AN61" s="212"/>
      <c r="AO61" s="212"/>
      <c r="AP61" s="212"/>
      <c r="AQ61" s="212"/>
      <c r="AR61" s="212"/>
      <c r="AS61" s="212"/>
      <c r="AT61" s="212"/>
      <c r="AU61" s="212"/>
      <c r="AV61" s="212"/>
      <c r="AW61" s="212"/>
      <c r="AX61" s="212"/>
      <c r="AY61" s="212"/>
      <c r="AZ61" s="212"/>
      <c r="BA61" s="249" t="str">
        <f>C61</f>
        <v>třemi a více kůly, s ochranou proti poškození v místě vzepření, (příloha č. 8) při  průměru kůlů do 10 cm,</v>
      </c>
      <c r="BB61" s="212"/>
      <c r="BC61" s="212"/>
      <c r="BD61" s="212"/>
      <c r="BE61" s="212"/>
      <c r="BF61" s="212"/>
      <c r="BG61" s="212"/>
      <c r="BH61" s="212"/>
    </row>
    <row r="62" spans="1:60" ht="20.399999999999999" outlineLevel="1" x14ac:dyDescent="0.25">
      <c r="A62" s="234">
        <v>13</v>
      </c>
      <c r="B62" s="235" t="s">
        <v>3645</v>
      </c>
      <c r="C62" s="253" t="s">
        <v>3646</v>
      </c>
      <c r="D62" s="236" t="s">
        <v>506</v>
      </c>
      <c r="E62" s="237">
        <v>1844.5064</v>
      </c>
      <c r="F62" s="238"/>
      <c r="G62" s="239">
        <f>ROUND(E62*F62,2)</f>
        <v>0</v>
      </c>
      <c r="H62" s="238"/>
      <c r="I62" s="239">
        <f>ROUND(E62*H62,2)</f>
        <v>0</v>
      </c>
      <c r="J62" s="238"/>
      <c r="K62" s="239">
        <f>ROUND(E62*J62,2)</f>
        <v>0</v>
      </c>
      <c r="L62" s="239">
        <v>21</v>
      </c>
      <c r="M62" s="239">
        <f>G62*(1+L62/100)</f>
        <v>0</v>
      </c>
      <c r="N62" s="237">
        <v>0</v>
      </c>
      <c r="O62" s="237">
        <f>ROUND(E62*N62,2)</f>
        <v>0</v>
      </c>
      <c r="P62" s="237">
        <v>0</v>
      </c>
      <c r="Q62" s="237">
        <f>ROUND(E62*P62,2)</f>
        <v>0</v>
      </c>
      <c r="R62" s="239" t="s">
        <v>3627</v>
      </c>
      <c r="S62" s="239" t="s">
        <v>388</v>
      </c>
      <c r="T62" s="240" t="s">
        <v>448</v>
      </c>
      <c r="U62" s="222">
        <v>3.5000000000000001E-3</v>
      </c>
      <c r="V62" s="222">
        <f>ROUND(E62*U62,2)</f>
        <v>6.46</v>
      </c>
      <c r="W62" s="222"/>
      <c r="X62" s="222" t="s">
        <v>449</v>
      </c>
      <c r="Y62" s="222" t="s">
        <v>391</v>
      </c>
      <c r="Z62" s="212"/>
      <c r="AA62" s="212"/>
      <c r="AB62" s="212"/>
      <c r="AC62" s="212"/>
      <c r="AD62" s="212"/>
      <c r="AE62" s="212"/>
      <c r="AF62" s="212"/>
      <c r="AG62" s="212" t="s">
        <v>450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5">
      <c r="A63" s="219"/>
      <c r="B63" s="220"/>
      <c r="C63" s="267" t="s">
        <v>3647</v>
      </c>
      <c r="D63" s="266"/>
      <c r="E63" s="266"/>
      <c r="F63" s="266"/>
      <c r="G63" s="266"/>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452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5">
      <c r="A64" s="219"/>
      <c r="B64" s="220"/>
      <c r="C64" s="270" t="s">
        <v>525</v>
      </c>
      <c r="D64" s="264"/>
      <c r="E64" s="265"/>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454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5">
      <c r="A65" s="219"/>
      <c r="B65" s="220"/>
      <c r="C65" s="271" t="s">
        <v>3616</v>
      </c>
      <c r="D65" s="264"/>
      <c r="E65" s="265">
        <v>285.47820000000002</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454</v>
      </c>
      <c r="AH65" s="212">
        <v>2</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5">
      <c r="A66" s="219"/>
      <c r="B66" s="220"/>
      <c r="C66" s="271" t="s">
        <v>3617</v>
      </c>
      <c r="D66" s="264"/>
      <c r="E66" s="265">
        <v>636.77499999999998</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454</v>
      </c>
      <c r="AH66" s="212">
        <v>2</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5">
      <c r="A67" s="219"/>
      <c r="B67" s="220"/>
      <c r="C67" s="270" t="s">
        <v>529</v>
      </c>
      <c r="D67" s="264"/>
      <c r="E67" s="265"/>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454</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5">
      <c r="A68" s="219"/>
      <c r="B68" s="220"/>
      <c r="C68" s="268" t="s">
        <v>3648</v>
      </c>
      <c r="D68" s="260"/>
      <c r="E68" s="261">
        <v>1844.5064</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454</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34">
        <v>14</v>
      </c>
      <c r="B69" s="235" t="s">
        <v>3649</v>
      </c>
      <c r="C69" s="253" t="s">
        <v>3650</v>
      </c>
      <c r="D69" s="236" t="s">
        <v>585</v>
      </c>
      <c r="E69" s="237">
        <v>3</v>
      </c>
      <c r="F69" s="238"/>
      <c r="G69" s="239">
        <f>ROUND(E69*F69,2)</f>
        <v>0</v>
      </c>
      <c r="H69" s="238"/>
      <c r="I69" s="239">
        <f>ROUND(E69*H69,2)</f>
        <v>0</v>
      </c>
      <c r="J69" s="238"/>
      <c r="K69" s="239">
        <f>ROUND(E69*J69,2)</f>
        <v>0</v>
      </c>
      <c r="L69" s="239">
        <v>21</v>
      </c>
      <c r="M69" s="239">
        <f>G69*(1+L69/100)</f>
        <v>0</v>
      </c>
      <c r="N69" s="237">
        <v>1.0000000000000001E-5</v>
      </c>
      <c r="O69" s="237">
        <f>ROUND(E69*N69,2)</f>
        <v>0</v>
      </c>
      <c r="P69" s="237">
        <v>0</v>
      </c>
      <c r="Q69" s="237">
        <f>ROUND(E69*P69,2)</f>
        <v>0</v>
      </c>
      <c r="R69" s="239" t="s">
        <v>3627</v>
      </c>
      <c r="S69" s="239" t="s">
        <v>388</v>
      </c>
      <c r="T69" s="240" t="s">
        <v>448</v>
      </c>
      <c r="U69" s="222">
        <v>0.12</v>
      </c>
      <c r="V69" s="222">
        <f>ROUND(E69*U69,2)</f>
        <v>0.36</v>
      </c>
      <c r="W69" s="222"/>
      <c r="X69" s="222" t="s">
        <v>449</v>
      </c>
      <c r="Y69" s="222" t="s">
        <v>391</v>
      </c>
      <c r="Z69" s="212"/>
      <c r="AA69" s="212"/>
      <c r="AB69" s="212"/>
      <c r="AC69" s="212"/>
      <c r="AD69" s="212"/>
      <c r="AE69" s="212"/>
      <c r="AF69" s="212"/>
      <c r="AG69" s="212" t="s">
        <v>450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5">
      <c r="A70" s="219"/>
      <c r="B70" s="220"/>
      <c r="C70" s="267" t="s">
        <v>3651</v>
      </c>
      <c r="D70" s="266"/>
      <c r="E70" s="266"/>
      <c r="F70" s="266"/>
      <c r="G70" s="266"/>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452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34">
        <v>15</v>
      </c>
      <c r="B71" s="235" t="s">
        <v>3652</v>
      </c>
      <c r="C71" s="253" t="s">
        <v>3653</v>
      </c>
      <c r="D71" s="236" t="s">
        <v>562</v>
      </c>
      <c r="E71" s="237">
        <v>9.2230000000000006E-2</v>
      </c>
      <c r="F71" s="238"/>
      <c r="G71" s="239">
        <f>ROUND(E71*F71,2)</f>
        <v>0</v>
      </c>
      <c r="H71" s="238"/>
      <c r="I71" s="239">
        <f>ROUND(E71*H71,2)</f>
        <v>0</v>
      </c>
      <c r="J71" s="238"/>
      <c r="K71" s="239">
        <f>ROUND(E71*J71,2)</f>
        <v>0</v>
      </c>
      <c r="L71" s="239">
        <v>21</v>
      </c>
      <c r="M71" s="239">
        <f>G71*(1+L71/100)</f>
        <v>0</v>
      </c>
      <c r="N71" s="237">
        <v>0</v>
      </c>
      <c r="O71" s="237">
        <f>ROUND(E71*N71,2)</f>
        <v>0</v>
      </c>
      <c r="P71" s="237">
        <v>0</v>
      </c>
      <c r="Q71" s="237">
        <f>ROUND(E71*P71,2)</f>
        <v>0</v>
      </c>
      <c r="R71" s="239" t="s">
        <v>3627</v>
      </c>
      <c r="S71" s="239" t="s">
        <v>388</v>
      </c>
      <c r="T71" s="240" t="s">
        <v>448</v>
      </c>
      <c r="U71" s="222">
        <v>21.428999999999998</v>
      </c>
      <c r="V71" s="222">
        <f>ROUND(E71*U71,2)</f>
        <v>1.98</v>
      </c>
      <c r="W71" s="222"/>
      <c r="X71" s="222" t="s">
        <v>449</v>
      </c>
      <c r="Y71" s="222" t="s">
        <v>391</v>
      </c>
      <c r="Z71" s="212"/>
      <c r="AA71" s="212"/>
      <c r="AB71" s="212"/>
      <c r="AC71" s="212"/>
      <c r="AD71" s="212"/>
      <c r="AE71" s="212"/>
      <c r="AF71" s="212"/>
      <c r="AG71" s="212" t="s">
        <v>450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5">
      <c r="A72" s="219"/>
      <c r="B72" s="220"/>
      <c r="C72" s="267" t="s">
        <v>3654</v>
      </c>
      <c r="D72" s="266"/>
      <c r="E72" s="266"/>
      <c r="F72" s="266"/>
      <c r="G72" s="266"/>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452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5">
      <c r="A73" s="219"/>
      <c r="B73" s="220"/>
      <c r="C73" s="270" t="s">
        <v>525</v>
      </c>
      <c r="D73" s="264"/>
      <c r="E73" s="265"/>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454</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5">
      <c r="A74" s="219"/>
      <c r="B74" s="220"/>
      <c r="C74" s="271" t="s">
        <v>3616</v>
      </c>
      <c r="D74" s="264"/>
      <c r="E74" s="265">
        <v>285.47820000000002</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454</v>
      </c>
      <c r="AH74" s="212">
        <v>2</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5">
      <c r="A75" s="219"/>
      <c r="B75" s="220"/>
      <c r="C75" s="271" t="s">
        <v>3617</v>
      </c>
      <c r="D75" s="264"/>
      <c r="E75" s="265">
        <v>636.77499999999998</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454</v>
      </c>
      <c r="AH75" s="212">
        <v>2</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5">
      <c r="A76" s="219"/>
      <c r="B76" s="220"/>
      <c r="C76" s="270" t="s">
        <v>529</v>
      </c>
      <c r="D76" s="264"/>
      <c r="E76" s="265"/>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454</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5">
      <c r="A77" s="219"/>
      <c r="B77" s="220"/>
      <c r="C77" s="268" t="s">
        <v>3655</v>
      </c>
      <c r="D77" s="260"/>
      <c r="E77" s="261">
        <v>9.2230000000000006E-2</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454</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34">
        <v>16</v>
      </c>
      <c r="B78" s="235" t="s">
        <v>3656</v>
      </c>
      <c r="C78" s="253" t="s">
        <v>3657</v>
      </c>
      <c r="D78" s="236" t="s">
        <v>446</v>
      </c>
      <c r="E78" s="237">
        <v>0.12</v>
      </c>
      <c r="F78" s="238"/>
      <c r="G78" s="239">
        <f>ROUND(E78*F78,2)</f>
        <v>0</v>
      </c>
      <c r="H78" s="238"/>
      <c r="I78" s="239">
        <f>ROUND(E78*H78,2)</f>
        <v>0</v>
      </c>
      <c r="J78" s="238"/>
      <c r="K78" s="239">
        <f>ROUND(E78*J78,2)</f>
        <v>0</v>
      </c>
      <c r="L78" s="239">
        <v>21</v>
      </c>
      <c r="M78" s="239">
        <f>G78*(1+L78/100)</f>
        <v>0</v>
      </c>
      <c r="N78" s="237">
        <v>0</v>
      </c>
      <c r="O78" s="237">
        <f>ROUND(E78*N78,2)</f>
        <v>0</v>
      </c>
      <c r="P78" s="237">
        <v>0</v>
      </c>
      <c r="Q78" s="237">
        <f>ROUND(E78*P78,2)</f>
        <v>0</v>
      </c>
      <c r="R78" s="239" t="s">
        <v>3627</v>
      </c>
      <c r="S78" s="239" t="s">
        <v>388</v>
      </c>
      <c r="T78" s="240" t="s">
        <v>448</v>
      </c>
      <c r="U78" s="222">
        <v>0.88400000000000001</v>
      </c>
      <c r="V78" s="222">
        <f>ROUND(E78*U78,2)</f>
        <v>0.11</v>
      </c>
      <c r="W78" s="222"/>
      <c r="X78" s="222" t="s">
        <v>449</v>
      </c>
      <c r="Y78" s="222" t="s">
        <v>391</v>
      </c>
      <c r="Z78" s="212"/>
      <c r="AA78" s="212"/>
      <c r="AB78" s="212"/>
      <c r="AC78" s="212"/>
      <c r="AD78" s="212"/>
      <c r="AE78" s="212"/>
      <c r="AF78" s="212"/>
      <c r="AG78" s="212" t="s">
        <v>450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5">
      <c r="A79" s="219"/>
      <c r="B79" s="220"/>
      <c r="C79" s="268" t="s">
        <v>3658</v>
      </c>
      <c r="D79" s="260"/>
      <c r="E79" s="261">
        <v>0.12</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454</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34">
        <v>17</v>
      </c>
      <c r="B80" s="235" t="s">
        <v>511</v>
      </c>
      <c r="C80" s="253" t="s">
        <v>512</v>
      </c>
      <c r="D80" s="236" t="s">
        <v>446</v>
      </c>
      <c r="E80" s="237">
        <v>138.33795000000001</v>
      </c>
      <c r="F80" s="238"/>
      <c r="G80" s="239">
        <f>ROUND(E80*F80,2)</f>
        <v>0</v>
      </c>
      <c r="H80" s="238"/>
      <c r="I80" s="239">
        <f>ROUND(E80*H80,2)</f>
        <v>0</v>
      </c>
      <c r="J80" s="238"/>
      <c r="K80" s="239">
        <f>ROUND(E80*J80,2)</f>
        <v>0</v>
      </c>
      <c r="L80" s="239">
        <v>21</v>
      </c>
      <c r="M80" s="239">
        <f>G80*(1+L80/100)</f>
        <v>0</v>
      </c>
      <c r="N80" s="237">
        <v>0</v>
      </c>
      <c r="O80" s="237">
        <f>ROUND(E80*N80,2)</f>
        <v>0</v>
      </c>
      <c r="P80" s="237">
        <v>0</v>
      </c>
      <c r="Q80" s="237">
        <f>ROUND(E80*P80,2)</f>
        <v>0</v>
      </c>
      <c r="R80" s="239" t="s">
        <v>447</v>
      </c>
      <c r="S80" s="239" t="s">
        <v>388</v>
      </c>
      <c r="T80" s="240" t="s">
        <v>448</v>
      </c>
      <c r="U80" s="222">
        <v>0</v>
      </c>
      <c r="V80" s="222">
        <f>ROUND(E80*U80,2)</f>
        <v>0</v>
      </c>
      <c r="W80" s="222"/>
      <c r="X80" s="222" t="s">
        <v>449</v>
      </c>
      <c r="Y80" s="222" t="s">
        <v>391</v>
      </c>
      <c r="Z80" s="212"/>
      <c r="AA80" s="212"/>
      <c r="AB80" s="212"/>
      <c r="AC80" s="212"/>
      <c r="AD80" s="212"/>
      <c r="AE80" s="212"/>
      <c r="AF80" s="212"/>
      <c r="AG80" s="212" t="s">
        <v>450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5">
      <c r="A81" s="219"/>
      <c r="B81" s="220"/>
      <c r="C81" s="254" t="s">
        <v>513</v>
      </c>
      <c r="D81" s="248"/>
      <c r="E81" s="248"/>
      <c r="F81" s="248"/>
      <c r="G81" s="248"/>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395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5">
      <c r="A82" s="219"/>
      <c r="B82" s="220"/>
      <c r="C82" s="268" t="s">
        <v>3659</v>
      </c>
      <c r="D82" s="260"/>
      <c r="E82" s="261">
        <v>138.33795000000001</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454</v>
      </c>
      <c r="AH82" s="212">
        <v>5</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34">
        <v>18</v>
      </c>
      <c r="B83" s="235" t="s">
        <v>3660</v>
      </c>
      <c r="C83" s="253" t="s">
        <v>3661</v>
      </c>
      <c r="D83" s="236" t="s">
        <v>1075</v>
      </c>
      <c r="E83" s="237">
        <v>27.6676</v>
      </c>
      <c r="F83" s="238"/>
      <c r="G83" s="239">
        <f>ROUND(E83*F83,2)</f>
        <v>0</v>
      </c>
      <c r="H83" s="238"/>
      <c r="I83" s="239">
        <f>ROUND(E83*H83,2)</f>
        <v>0</v>
      </c>
      <c r="J83" s="238"/>
      <c r="K83" s="239">
        <f>ROUND(E83*J83,2)</f>
        <v>0</v>
      </c>
      <c r="L83" s="239">
        <v>21</v>
      </c>
      <c r="M83" s="239">
        <f>G83*(1+L83/100)</f>
        <v>0</v>
      </c>
      <c r="N83" s="237">
        <v>1E-3</v>
      </c>
      <c r="O83" s="237">
        <f>ROUND(E83*N83,2)</f>
        <v>0.03</v>
      </c>
      <c r="P83" s="237">
        <v>0</v>
      </c>
      <c r="Q83" s="237">
        <f>ROUND(E83*P83,2)</f>
        <v>0</v>
      </c>
      <c r="R83" s="239" t="s">
        <v>603</v>
      </c>
      <c r="S83" s="239" t="s">
        <v>388</v>
      </c>
      <c r="T83" s="240" t="s">
        <v>448</v>
      </c>
      <c r="U83" s="222">
        <v>0</v>
      </c>
      <c r="V83" s="222">
        <f>ROUND(E83*U83,2)</f>
        <v>0</v>
      </c>
      <c r="W83" s="222"/>
      <c r="X83" s="222" t="s">
        <v>604</v>
      </c>
      <c r="Y83" s="222" t="s">
        <v>391</v>
      </c>
      <c r="Z83" s="212"/>
      <c r="AA83" s="212"/>
      <c r="AB83" s="212"/>
      <c r="AC83" s="212"/>
      <c r="AD83" s="212"/>
      <c r="AE83" s="212"/>
      <c r="AF83" s="212"/>
      <c r="AG83" s="212" t="s">
        <v>605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5">
      <c r="A84" s="219"/>
      <c r="B84" s="220"/>
      <c r="C84" s="270" t="s">
        <v>525</v>
      </c>
      <c r="D84" s="264"/>
      <c r="E84" s="265"/>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454</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71" t="s">
        <v>3616</v>
      </c>
      <c r="D85" s="264"/>
      <c r="E85" s="265">
        <v>285.47820000000002</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454</v>
      </c>
      <c r="AH85" s="212">
        <v>2</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5">
      <c r="A86" s="219"/>
      <c r="B86" s="220"/>
      <c r="C86" s="271" t="s">
        <v>3617</v>
      </c>
      <c r="D86" s="264"/>
      <c r="E86" s="265">
        <v>636.77499999999998</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454</v>
      </c>
      <c r="AH86" s="212">
        <v>2</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5">
      <c r="A87" s="219"/>
      <c r="B87" s="220"/>
      <c r="C87" s="270" t="s">
        <v>529</v>
      </c>
      <c r="D87" s="264"/>
      <c r="E87" s="265"/>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454</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5">
      <c r="A88" s="219"/>
      <c r="B88" s="220"/>
      <c r="C88" s="268" t="s">
        <v>3662</v>
      </c>
      <c r="D88" s="260"/>
      <c r="E88" s="261">
        <v>27.6676</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454</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34">
        <v>19</v>
      </c>
      <c r="B89" s="235" t="s">
        <v>3663</v>
      </c>
      <c r="C89" s="253" t="s">
        <v>3664</v>
      </c>
      <c r="D89" s="236" t="s">
        <v>585</v>
      </c>
      <c r="E89" s="237">
        <v>3</v>
      </c>
      <c r="F89" s="238"/>
      <c r="G89" s="239">
        <f>ROUND(E89*F89,2)</f>
        <v>0</v>
      </c>
      <c r="H89" s="238"/>
      <c r="I89" s="239">
        <f>ROUND(E89*H89,2)</f>
        <v>0</v>
      </c>
      <c r="J89" s="238"/>
      <c r="K89" s="239">
        <f>ROUND(E89*J89,2)</f>
        <v>0</v>
      </c>
      <c r="L89" s="239">
        <v>21</v>
      </c>
      <c r="M89" s="239">
        <f>G89*(1+L89/100)</f>
        <v>0</v>
      </c>
      <c r="N89" s="237">
        <v>2.5000000000000001E-2</v>
      </c>
      <c r="O89" s="237">
        <f>ROUND(E89*N89,2)</f>
        <v>0.08</v>
      </c>
      <c r="P89" s="237">
        <v>0</v>
      </c>
      <c r="Q89" s="237">
        <f>ROUND(E89*P89,2)</f>
        <v>0</v>
      </c>
      <c r="R89" s="239" t="s">
        <v>603</v>
      </c>
      <c r="S89" s="239" t="s">
        <v>388</v>
      </c>
      <c r="T89" s="240" t="s">
        <v>448</v>
      </c>
      <c r="U89" s="222">
        <v>0</v>
      </c>
      <c r="V89" s="222">
        <f>ROUND(E89*U89,2)</f>
        <v>0</v>
      </c>
      <c r="W89" s="222"/>
      <c r="X89" s="222" t="s">
        <v>604</v>
      </c>
      <c r="Y89" s="222" t="s">
        <v>391</v>
      </c>
      <c r="Z89" s="212"/>
      <c r="AA89" s="212"/>
      <c r="AB89" s="212"/>
      <c r="AC89" s="212"/>
      <c r="AD89" s="212"/>
      <c r="AE89" s="212"/>
      <c r="AF89" s="212"/>
      <c r="AG89" s="212" t="s">
        <v>605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5">
      <c r="A90" s="219"/>
      <c r="B90" s="220"/>
      <c r="C90" s="268" t="s">
        <v>3641</v>
      </c>
      <c r="D90" s="260"/>
      <c r="E90" s="261">
        <v>3</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454</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4">
        <v>20</v>
      </c>
      <c r="B91" s="235" t="s">
        <v>3665</v>
      </c>
      <c r="C91" s="253" t="s">
        <v>3666</v>
      </c>
      <c r="D91" s="236" t="s">
        <v>1075</v>
      </c>
      <c r="E91" s="237">
        <v>92.225319999999996</v>
      </c>
      <c r="F91" s="238"/>
      <c r="G91" s="239">
        <f>ROUND(E91*F91,2)</f>
        <v>0</v>
      </c>
      <c r="H91" s="238"/>
      <c r="I91" s="239">
        <f>ROUND(E91*H91,2)</f>
        <v>0</v>
      </c>
      <c r="J91" s="238"/>
      <c r="K91" s="239">
        <f>ROUND(E91*J91,2)</f>
        <v>0</v>
      </c>
      <c r="L91" s="239">
        <v>21</v>
      </c>
      <c r="M91" s="239">
        <f>G91*(1+L91/100)</f>
        <v>0</v>
      </c>
      <c r="N91" s="237">
        <v>1E-3</v>
      </c>
      <c r="O91" s="237">
        <f>ROUND(E91*N91,2)</f>
        <v>0.09</v>
      </c>
      <c r="P91" s="237">
        <v>0</v>
      </c>
      <c r="Q91" s="237">
        <f>ROUND(E91*P91,2)</f>
        <v>0</v>
      </c>
      <c r="R91" s="239" t="s">
        <v>603</v>
      </c>
      <c r="S91" s="239" t="s">
        <v>388</v>
      </c>
      <c r="T91" s="240" t="s">
        <v>448</v>
      </c>
      <c r="U91" s="222">
        <v>0</v>
      </c>
      <c r="V91" s="222">
        <f>ROUND(E91*U91,2)</f>
        <v>0</v>
      </c>
      <c r="W91" s="222"/>
      <c r="X91" s="222" t="s">
        <v>604</v>
      </c>
      <c r="Y91" s="222" t="s">
        <v>391</v>
      </c>
      <c r="Z91" s="212"/>
      <c r="AA91" s="212"/>
      <c r="AB91" s="212"/>
      <c r="AC91" s="212"/>
      <c r="AD91" s="212"/>
      <c r="AE91" s="212"/>
      <c r="AF91" s="212"/>
      <c r="AG91" s="212" t="s">
        <v>605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70" t="s">
        <v>525</v>
      </c>
      <c r="D92" s="264"/>
      <c r="E92" s="265"/>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454</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71" t="s">
        <v>3616</v>
      </c>
      <c r="D93" s="264"/>
      <c r="E93" s="265">
        <v>285.47820000000002</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454</v>
      </c>
      <c r="AH93" s="212">
        <v>2</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5">
      <c r="A94" s="219"/>
      <c r="B94" s="220"/>
      <c r="C94" s="271" t="s">
        <v>3617</v>
      </c>
      <c r="D94" s="264"/>
      <c r="E94" s="265">
        <v>636.77499999999998</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454</v>
      </c>
      <c r="AH94" s="212">
        <v>2</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5">
      <c r="A95" s="219"/>
      <c r="B95" s="220"/>
      <c r="C95" s="270" t="s">
        <v>529</v>
      </c>
      <c r="D95" s="264"/>
      <c r="E95" s="265"/>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454</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5">
      <c r="A96" s="219"/>
      <c r="B96" s="220"/>
      <c r="C96" s="268" t="s">
        <v>3667</v>
      </c>
      <c r="D96" s="260"/>
      <c r="E96" s="261">
        <v>92.225319999999996</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454</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34">
        <v>21</v>
      </c>
      <c r="B97" s="235" t="s">
        <v>3668</v>
      </c>
      <c r="C97" s="253" t="s">
        <v>3669</v>
      </c>
      <c r="D97" s="236" t="s">
        <v>3670</v>
      </c>
      <c r="E97" s="237">
        <v>0.92225000000000001</v>
      </c>
      <c r="F97" s="238"/>
      <c r="G97" s="239">
        <f>ROUND(E97*F97,2)</f>
        <v>0</v>
      </c>
      <c r="H97" s="238"/>
      <c r="I97" s="239">
        <f>ROUND(E97*H97,2)</f>
        <v>0</v>
      </c>
      <c r="J97" s="238"/>
      <c r="K97" s="239">
        <f>ROUND(E97*J97,2)</f>
        <v>0</v>
      </c>
      <c r="L97" s="239">
        <v>21</v>
      </c>
      <c r="M97" s="239">
        <f>G97*(1+L97/100)</f>
        <v>0</v>
      </c>
      <c r="N97" s="237">
        <v>1E-3</v>
      </c>
      <c r="O97" s="237">
        <f>ROUND(E97*N97,2)</f>
        <v>0</v>
      </c>
      <c r="P97" s="237">
        <v>0</v>
      </c>
      <c r="Q97" s="237">
        <f>ROUND(E97*P97,2)</f>
        <v>0</v>
      </c>
      <c r="R97" s="239" t="s">
        <v>603</v>
      </c>
      <c r="S97" s="239" t="s">
        <v>388</v>
      </c>
      <c r="T97" s="240" t="s">
        <v>448</v>
      </c>
      <c r="U97" s="222">
        <v>0</v>
      </c>
      <c r="V97" s="222">
        <f>ROUND(E97*U97,2)</f>
        <v>0</v>
      </c>
      <c r="W97" s="222"/>
      <c r="X97" s="222" t="s">
        <v>604</v>
      </c>
      <c r="Y97" s="222" t="s">
        <v>391</v>
      </c>
      <c r="Z97" s="212"/>
      <c r="AA97" s="212"/>
      <c r="AB97" s="212"/>
      <c r="AC97" s="212"/>
      <c r="AD97" s="212"/>
      <c r="AE97" s="212"/>
      <c r="AF97" s="212"/>
      <c r="AG97" s="212" t="s">
        <v>605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5">
      <c r="A98" s="219"/>
      <c r="B98" s="220"/>
      <c r="C98" s="270" t="s">
        <v>525</v>
      </c>
      <c r="D98" s="264"/>
      <c r="E98" s="265"/>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454</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5">
      <c r="A99" s="219"/>
      <c r="B99" s="220"/>
      <c r="C99" s="271" t="s">
        <v>3616</v>
      </c>
      <c r="D99" s="264"/>
      <c r="E99" s="265">
        <v>285.47820000000002</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454</v>
      </c>
      <c r="AH99" s="212">
        <v>2</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5">
      <c r="A100" s="219"/>
      <c r="B100" s="220"/>
      <c r="C100" s="271" t="s">
        <v>3617</v>
      </c>
      <c r="D100" s="264"/>
      <c r="E100" s="265">
        <v>636.77499999999998</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454</v>
      </c>
      <c r="AH100" s="212">
        <v>2</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5">
      <c r="A101" s="219"/>
      <c r="B101" s="220"/>
      <c r="C101" s="270" t="s">
        <v>529</v>
      </c>
      <c r="D101" s="264"/>
      <c r="E101" s="265"/>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454</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68" t="s">
        <v>3671</v>
      </c>
      <c r="D102" s="260"/>
      <c r="E102" s="261">
        <v>0.92225000000000001</v>
      </c>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454</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4">
        <v>22</v>
      </c>
      <c r="B103" s="235" t="s">
        <v>3672</v>
      </c>
      <c r="C103" s="253" t="s">
        <v>3673</v>
      </c>
      <c r="D103" s="236" t="s">
        <v>562</v>
      </c>
      <c r="E103" s="237">
        <v>106.17355000000001</v>
      </c>
      <c r="F103" s="238"/>
      <c r="G103" s="239">
        <f>ROUND(E103*F103,2)</f>
        <v>0</v>
      </c>
      <c r="H103" s="238"/>
      <c r="I103" s="239">
        <f>ROUND(E103*H103,2)</f>
        <v>0</v>
      </c>
      <c r="J103" s="238"/>
      <c r="K103" s="239">
        <f>ROUND(E103*J103,2)</f>
        <v>0</v>
      </c>
      <c r="L103" s="239">
        <v>21</v>
      </c>
      <c r="M103" s="239">
        <f>G103*(1+L103/100)</f>
        <v>0</v>
      </c>
      <c r="N103" s="237">
        <v>1</v>
      </c>
      <c r="O103" s="237">
        <f>ROUND(E103*N103,2)</f>
        <v>106.17</v>
      </c>
      <c r="P103" s="237">
        <v>0</v>
      </c>
      <c r="Q103" s="237">
        <f>ROUND(E103*P103,2)</f>
        <v>0</v>
      </c>
      <c r="R103" s="239" t="s">
        <v>603</v>
      </c>
      <c r="S103" s="239" t="s">
        <v>388</v>
      </c>
      <c r="T103" s="240" t="s">
        <v>448</v>
      </c>
      <c r="U103" s="222">
        <v>0</v>
      </c>
      <c r="V103" s="222">
        <f>ROUND(E103*U103,2)</f>
        <v>0</v>
      </c>
      <c r="W103" s="222"/>
      <c r="X103" s="222" t="s">
        <v>604</v>
      </c>
      <c r="Y103" s="222" t="s">
        <v>391</v>
      </c>
      <c r="Z103" s="212"/>
      <c r="AA103" s="212"/>
      <c r="AB103" s="212"/>
      <c r="AC103" s="212"/>
      <c r="AD103" s="212"/>
      <c r="AE103" s="212"/>
      <c r="AF103" s="212"/>
      <c r="AG103" s="212" t="s">
        <v>605</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70" t="s">
        <v>525</v>
      </c>
      <c r="D104" s="264"/>
      <c r="E104" s="265"/>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454</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5">
      <c r="A105" s="219"/>
      <c r="B105" s="220"/>
      <c r="C105" s="271" t="s">
        <v>3616</v>
      </c>
      <c r="D105" s="264"/>
      <c r="E105" s="265">
        <v>285.47820000000002</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454</v>
      </c>
      <c r="AH105" s="212">
        <v>2</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5">
      <c r="A106" s="219"/>
      <c r="B106" s="220"/>
      <c r="C106" s="271" t="s">
        <v>3617</v>
      </c>
      <c r="D106" s="264"/>
      <c r="E106" s="265">
        <v>636.77499999999998</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454</v>
      </c>
      <c r="AH106" s="212">
        <v>2</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5">
      <c r="A107" s="219"/>
      <c r="B107" s="220"/>
      <c r="C107" s="270" t="s">
        <v>529</v>
      </c>
      <c r="D107" s="264"/>
      <c r="E107" s="265"/>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454</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5">
      <c r="A108" s="219"/>
      <c r="B108" s="220"/>
      <c r="C108" s="268" t="s">
        <v>3674</v>
      </c>
      <c r="D108" s="260"/>
      <c r="E108" s="261">
        <v>106.17355000000001</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454</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0.399999999999999" outlineLevel="1" x14ac:dyDescent="0.25">
      <c r="A109" s="234">
        <v>23</v>
      </c>
      <c r="B109" s="235" t="s">
        <v>3675</v>
      </c>
      <c r="C109" s="253" t="s">
        <v>3676</v>
      </c>
      <c r="D109" s="236" t="s">
        <v>585</v>
      </c>
      <c r="E109" s="237">
        <v>9</v>
      </c>
      <c r="F109" s="238"/>
      <c r="G109" s="239">
        <f>ROUND(E109*F109,2)</f>
        <v>0</v>
      </c>
      <c r="H109" s="238"/>
      <c r="I109" s="239">
        <f>ROUND(E109*H109,2)</f>
        <v>0</v>
      </c>
      <c r="J109" s="238"/>
      <c r="K109" s="239">
        <f>ROUND(E109*J109,2)</f>
        <v>0</v>
      </c>
      <c r="L109" s="239">
        <v>21</v>
      </c>
      <c r="M109" s="239">
        <f>G109*(1+L109/100)</f>
        <v>0</v>
      </c>
      <c r="N109" s="237">
        <v>8.2000000000000007E-3</v>
      </c>
      <c r="O109" s="237">
        <f>ROUND(E109*N109,2)</f>
        <v>7.0000000000000007E-2</v>
      </c>
      <c r="P109" s="237">
        <v>0</v>
      </c>
      <c r="Q109" s="237">
        <f>ROUND(E109*P109,2)</f>
        <v>0</v>
      </c>
      <c r="R109" s="239" t="s">
        <v>603</v>
      </c>
      <c r="S109" s="239" t="s">
        <v>388</v>
      </c>
      <c r="T109" s="240" t="s">
        <v>448</v>
      </c>
      <c r="U109" s="222">
        <v>0</v>
      </c>
      <c r="V109" s="222">
        <f>ROUND(E109*U109,2)</f>
        <v>0</v>
      </c>
      <c r="W109" s="222"/>
      <c r="X109" s="222" t="s">
        <v>604</v>
      </c>
      <c r="Y109" s="222" t="s">
        <v>391</v>
      </c>
      <c r="Z109" s="212"/>
      <c r="AA109" s="212"/>
      <c r="AB109" s="212"/>
      <c r="AC109" s="212"/>
      <c r="AD109" s="212"/>
      <c r="AE109" s="212"/>
      <c r="AF109" s="212"/>
      <c r="AG109" s="212" t="s">
        <v>605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5">
      <c r="A110" s="219"/>
      <c r="B110" s="220"/>
      <c r="C110" s="268" t="s">
        <v>3677</v>
      </c>
      <c r="D110" s="260"/>
      <c r="E110" s="261">
        <v>9</v>
      </c>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454</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0.399999999999999" outlineLevel="1" x14ac:dyDescent="0.25">
      <c r="A111" s="241">
        <v>24</v>
      </c>
      <c r="B111" s="242" t="s">
        <v>3678</v>
      </c>
      <c r="C111" s="252" t="s">
        <v>3679</v>
      </c>
      <c r="D111" s="243" t="s">
        <v>585</v>
      </c>
      <c r="E111" s="244">
        <v>9</v>
      </c>
      <c r="F111" s="245"/>
      <c r="G111" s="246">
        <f>ROUND(E111*F111,2)</f>
        <v>0</v>
      </c>
      <c r="H111" s="245"/>
      <c r="I111" s="246">
        <f>ROUND(E111*H111,2)</f>
        <v>0</v>
      </c>
      <c r="J111" s="245"/>
      <c r="K111" s="246">
        <f>ROUND(E111*J111,2)</f>
        <v>0</v>
      </c>
      <c r="L111" s="246">
        <v>21</v>
      </c>
      <c r="M111" s="246">
        <f>G111*(1+L111/100)</f>
        <v>0</v>
      </c>
      <c r="N111" s="244">
        <v>8.0000000000000004E-4</v>
      </c>
      <c r="O111" s="244">
        <f>ROUND(E111*N111,2)</f>
        <v>0.01</v>
      </c>
      <c r="P111" s="244">
        <v>0</v>
      </c>
      <c r="Q111" s="244">
        <f>ROUND(E111*P111,2)</f>
        <v>0</v>
      </c>
      <c r="R111" s="246" t="s">
        <v>603</v>
      </c>
      <c r="S111" s="246" t="s">
        <v>388</v>
      </c>
      <c r="T111" s="247" t="s">
        <v>448</v>
      </c>
      <c r="U111" s="222">
        <v>0</v>
      </c>
      <c r="V111" s="222">
        <f>ROUND(E111*U111,2)</f>
        <v>0</v>
      </c>
      <c r="W111" s="222"/>
      <c r="X111" s="222" t="s">
        <v>604</v>
      </c>
      <c r="Y111" s="222" t="s">
        <v>391</v>
      </c>
      <c r="Z111" s="212"/>
      <c r="AA111" s="212"/>
      <c r="AB111" s="212"/>
      <c r="AC111" s="212"/>
      <c r="AD111" s="212"/>
      <c r="AE111" s="212"/>
      <c r="AF111" s="212"/>
      <c r="AG111" s="212" t="s">
        <v>605</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5">
      <c r="A112" s="241">
        <v>25</v>
      </c>
      <c r="B112" s="242" t="s">
        <v>3680</v>
      </c>
      <c r="C112" s="252" t="s">
        <v>3681</v>
      </c>
      <c r="D112" s="243" t="s">
        <v>585</v>
      </c>
      <c r="E112" s="244">
        <v>0.03</v>
      </c>
      <c r="F112" s="245"/>
      <c r="G112" s="246">
        <f>ROUND(E112*F112,2)</f>
        <v>0</v>
      </c>
      <c r="H112" s="245"/>
      <c r="I112" s="246">
        <f>ROUND(E112*H112,2)</f>
        <v>0</v>
      </c>
      <c r="J112" s="245"/>
      <c r="K112" s="246">
        <f>ROUND(E112*J112,2)</f>
        <v>0</v>
      </c>
      <c r="L112" s="246">
        <v>21</v>
      </c>
      <c r="M112" s="246">
        <f>G112*(1+L112/100)</f>
        <v>0</v>
      </c>
      <c r="N112" s="244">
        <v>5.0000000000000001E-4</v>
      </c>
      <c r="O112" s="244">
        <f>ROUND(E112*N112,2)</f>
        <v>0</v>
      </c>
      <c r="P112" s="244">
        <v>0</v>
      </c>
      <c r="Q112" s="244">
        <f>ROUND(E112*P112,2)</f>
        <v>0</v>
      </c>
      <c r="R112" s="246" t="s">
        <v>603</v>
      </c>
      <c r="S112" s="246" t="s">
        <v>388</v>
      </c>
      <c r="T112" s="247" t="s">
        <v>448</v>
      </c>
      <c r="U112" s="222">
        <v>0</v>
      </c>
      <c r="V112" s="222">
        <f>ROUND(E112*U112,2)</f>
        <v>0</v>
      </c>
      <c r="W112" s="222"/>
      <c r="X112" s="222" t="s">
        <v>604</v>
      </c>
      <c r="Y112" s="222" t="s">
        <v>391</v>
      </c>
      <c r="Z112" s="212"/>
      <c r="AA112" s="212"/>
      <c r="AB112" s="212"/>
      <c r="AC112" s="212"/>
      <c r="AD112" s="212"/>
      <c r="AE112" s="212"/>
      <c r="AF112" s="212"/>
      <c r="AG112" s="212" t="s">
        <v>605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x14ac:dyDescent="0.25">
      <c r="A113" s="227" t="s">
        <v>383</v>
      </c>
      <c r="B113" s="228" t="s">
        <v>259</v>
      </c>
      <c r="C113" s="251" t="s">
        <v>260</v>
      </c>
      <c r="D113" s="229"/>
      <c r="E113" s="230"/>
      <c r="F113" s="231"/>
      <c r="G113" s="231">
        <f>SUMIF(AG114:AG117,"&lt;&gt;NOR",G114:G117)</f>
        <v>0</v>
      </c>
      <c r="H113" s="231"/>
      <c r="I113" s="231">
        <f>SUM(I114:I117)</f>
        <v>0</v>
      </c>
      <c r="J113" s="231"/>
      <c r="K113" s="231">
        <f>SUM(K114:K117)</f>
        <v>0</v>
      </c>
      <c r="L113" s="231"/>
      <c r="M113" s="231">
        <f>SUM(M114:M117)</f>
        <v>0</v>
      </c>
      <c r="N113" s="230"/>
      <c r="O113" s="230">
        <f>SUM(O114:O117)</f>
        <v>0</v>
      </c>
      <c r="P113" s="230"/>
      <c r="Q113" s="230">
        <f>SUM(Q114:Q117)</f>
        <v>0</v>
      </c>
      <c r="R113" s="231"/>
      <c r="S113" s="231"/>
      <c r="T113" s="232"/>
      <c r="U113" s="226"/>
      <c r="V113" s="226">
        <f>SUM(V114:V117)</f>
        <v>204.92</v>
      </c>
      <c r="W113" s="226"/>
      <c r="X113" s="226"/>
      <c r="Y113" s="226"/>
      <c r="AG113" t="s">
        <v>384</v>
      </c>
    </row>
    <row r="114" spans="1:60" ht="20.399999999999999" outlineLevel="1" x14ac:dyDescent="0.25">
      <c r="A114" s="234">
        <v>26</v>
      </c>
      <c r="B114" s="235" t="s">
        <v>3682</v>
      </c>
      <c r="C114" s="253" t="s">
        <v>3683</v>
      </c>
      <c r="D114" s="236" t="s">
        <v>562</v>
      </c>
      <c r="E114" s="237">
        <v>106.45209</v>
      </c>
      <c r="F114" s="238"/>
      <c r="G114" s="239">
        <f>ROUND(E114*F114,2)</f>
        <v>0</v>
      </c>
      <c r="H114" s="238"/>
      <c r="I114" s="239">
        <f>ROUND(E114*H114,2)</f>
        <v>0</v>
      </c>
      <c r="J114" s="238"/>
      <c r="K114" s="239">
        <f>ROUND(E114*J114,2)</f>
        <v>0</v>
      </c>
      <c r="L114" s="239">
        <v>21</v>
      </c>
      <c r="M114" s="239">
        <f>G114*(1+L114/100)</f>
        <v>0</v>
      </c>
      <c r="N114" s="237">
        <v>0</v>
      </c>
      <c r="O114" s="237">
        <f>ROUND(E114*N114,2)</f>
        <v>0</v>
      </c>
      <c r="P114" s="237">
        <v>0</v>
      </c>
      <c r="Q114" s="237">
        <f>ROUND(E114*P114,2)</f>
        <v>0</v>
      </c>
      <c r="R114" s="239" t="s">
        <v>3627</v>
      </c>
      <c r="S114" s="239" t="s">
        <v>388</v>
      </c>
      <c r="T114" s="240" t="s">
        <v>448</v>
      </c>
      <c r="U114" s="222">
        <v>1.925</v>
      </c>
      <c r="V114" s="222">
        <f>ROUND(E114*U114,2)</f>
        <v>204.92</v>
      </c>
      <c r="W114" s="222"/>
      <c r="X114" s="222" t="s">
        <v>262</v>
      </c>
      <c r="Y114" s="222" t="s">
        <v>391</v>
      </c>
      <c r="Z114" s="212"/>
      <c r="AA114" s="212"/>
      <c r="AB114" s="212"/>
      <c r="AC114" s="212"/>
      <c r="AD114" s="212"/>
      <c r="AE114" s="212"/>
      <c r="AF114" s="212"/>
      <c r="AG114" s="212" t="s">
        <v>1186</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5">
      <c r="A115" s="219"/>
      <c r="B115" s="220"/>
      <c r="C115" s="268" t="s">
        <v>1188</v>
      </c>
      <c r="D115" s="260"/>
      <c r="E115" s="261"/>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454</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5">
      <c r="A116" s="219"/>
      <c r="B116" s="220"/>
      <c r="C116" s="268" t="s">
        <v>3684</v>
      </c>
      <c r="D116" s="260"/>
      <c r="E116" s="261"/>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454</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5">
      <c r="A117" s="219"/>
      <c r="B117" s="220"/>
      <c r="C117" s="268" t="s">
        <v>3685</v>
      </c>
      <c r="D117" s="260"/>
      <c r="E117" s="261">
        <v>106.45209</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454</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x14ac:dyDescent="0.25">
      <c r="A118" s="3"/>
      <c r="B118" s="4"/>
      <c r="C118" s="256"/>
      <c r="D118" s="6"/>
      <c r="E118" s="3"/>
      <c r="F118" s="3"/>
      <c r="G118" s="3"/>
      <c r="H118" s="3"/>
      <c r="I118" s="3"/>
      <c r="J118" s="3"/>
      <c r="K118" s="3"/>
      <c r="L118" s="3"/>
      <c r="M118" s="3"/>
      <c r="N118" s="3"/>
      <c r="O118" s="3"/>
      <c r="P118" s="3"/>
      <c r="Q118" s="3"/>
      <c r="R118" s="3"/>
      <c r="S118" s="3"/>
      <c r="T118" s="3"/>
      <c r="U118" s="3"/>
      <c r="V118" s="3"/>
      <c r="W118" s="3"/>
      <c r="X118" s="3"/>
      <c r="Y118" s="3"/>
      <c r="AE118">
        <v>12</v>
      </c>
      <c r="AF118">
        <v>21</v>
      </c>
      <c r="AG118" t="s">
        <v>369</v>
      </c>
    </row>
    <row r="119" spans="1:60" x14ac:dyDescent="0.25">
      <c r="A119" s="215"/>
      <c r="B119" s="216" t="s">
        <v>29</v>
      </c>
      <c r="C119" s="257"/>
      <c r="D119" s="217"/>
      <c r="E119" s="218"/>
      <c r="F119" s="218"/>
      <c r="G119" s="233">
        <f>G8+G113</f>
        <v>0</v>
      </c>
      <c r="H119" s="3"/>
      <c r="I119" s="3"/>
      <c r="J119" s="3"/>
      <c r="K119" s="3"/>
      <c r="L119" s="3"/>
      <c r="M119" s="3"/>
      <c r="N119" s="3"/>
      <c r="O119" s="3"/>
      <c r="P119" s="3"/>
      <c r="Q119" s="3"/>
      <c r="R119" s="3"/>
      <c r="S119" s="3"/>
      <c r="T119" s="3"/>
      <c r="U119" s="3"/>
      <c r="V119" s="3"/>
      <c r="W119" s="3"/>
      <c r="X119" s="3"/>
      <c r="Y119" s="3"/>
      <c r="AE119">
        <f>SUMIF(L7:L117,AE118,G7:G117)</f>
        <v>0</v>
      </c>
      <c r="AF119">
        <f>SUMIF(L7:L117,AF118,G7:G117)</f>
        <v>0</v>
      </c>
      <c r="AG119" t="s">
        <v>440</v>
      </c>
    </row>
    <row r="120" spans="1:60" x14ac:dyDescent="0.25">
      <c r="A120" s="259" t="s">
        <v>1936</v>
      </c>
      <c r="B120" s="259"/>
      <c r="C120" s="256"/>
      <c r="D120" s="6"/>
      <c r="E120" s="3"/>
      <c r="F120" s="3"/>
      <c r="G120" s="3"/>
      <c r="H120" s="3"/>
      <c r="I120" s="3"/>
      <c r="J120" s="3"/>
      <c r="K120" s="3"/>
      <c r="L120" s="3"/>
      <c r="M120" s="3"/>
      <c r="N120" s="3"/>
      <c r="O120" s="3"/>
      <c r="P120" s="3"/>
      <c r="Q120" s="3"/>
      <c r="R120" s="3"/>
      <c r="S120" s="3"/>
      <c r="T120" s="3"/>
      <c r="U120" s="3"/>
      <c r="V120" s="3"/>
      <c r="W120" s="3"/>
      <c r="X120" s="3"/>
      <c r="Y120" s="3"/>
    </row>
    <row r="121" spans="1:60" x14ac:dyDescent="0.25">
      <c r="A121" s="3"/>
      <c r="B121" s="4" t="s">
        <v>3610</v>
      </c>
      <c r="C121" s="256" t="s">
        <v>3611</v>
      </c>
      <c r="D121" s="6"/>
      <c r="E121" s="3"/>
      <c r="F121" s="3"/>
      <c r="G121" s="3"/>
      <c r="H121" s="3"/>
      <c r="I121" s="3"/>
      <c r="J121" s="3"/>
      <c r="K121" s="3"/>
      <c r="L121" s="3"/>
      <c r="M121" s="3"/>
      <c r="N121" s="3"/>
      <c r="O121" s="3"/>
      <c r="P121" s="3"/>
      <c r="Q121" s="3"/>
      <c r="R121" s="3"/>
      <c r="S121" s="3"/>
      <c r="T121" s="3"/>
      <c r="U121" s="3"/>
      <c r="V121" s="3"/>
      <c r="W121" s="3"/>
      <c r="X121" s="3"/>
      <c r="Y121" s="3"/>
      <c r="AG121" t="s">
        <v>1939</v>
      </c>
    </row>
    <row r="122" spans="1:60" x14ac:dyDescent="0.25">
      <c r="A122" s="3"/>
      <c r="B122" s="4" t="s">
        <v>3612</v>
      </c>
      <c r="C122" s="256" t="s">
        <v>3613</v>
      </c>
      <c r="D122" s="6"/>
      <c r="E122" s="3"/>
      <c r="F122" s="3"/>
      <c r="G122" s="3"/>
      <c r="H122" s="3"/>
      <c r="I122" s="3"/>
      <c r="J122" s="3"/>
      <c r="K122" s="3"/>
      <c r="L122" s="3"/>
      <c r="M122" s="3"/>
      <c r="N122" s="3"/>
      <c r="O122" s="3"/>
      <c r="P122" s="3"/>
      <c r="Q122" s="3"/>
      <c r="R122" s="3"/>
      <c r="S122" s="3"/>
      <c r="T122" s="3"/>
      <c r="U122" s="3"/>
      <c r="V122" s="3"/>
      <c r="W122" s="3"/>
      <c r="X122" s="3"/>
      <c r="Y122" s="3"/>
      <c r="AG122" t="s">
        <v>1942</v>
      </c>
    </row>
    <row r="123" spans="1:60" x14ac:dyDescent="0.25">
      <c r="A123" s="3"/>
      <c r="B123" s="4"/>
      <c r="C123" s="256" t="s">
        <v>1943</v>
      </c>
      <c r="D123" s="6"/>
      <c r="E123" s="3"/>
      <c r="F123" s="3"/>
      <c r="G123" s="3"/>
      <c r="H123" s="3"/>
      <c r="I123" s="3"/>
      <c r="J123" s="3"/>
      <c r="K123" s="3"/>
      <c r="L123" s="3"/>
      <c r="M123" s="3"/>
      <c r="N123" s="3"/>
      <c r="O123" s="3"/>
      <c r="P123" s="3"/>
      <c r="Q123" s="3"/>
      <c r="R123" s="3"/>
      <c r="S123" s="3"/>
      <c r="T123" s="3"/>
      <c r="U123" s="3"/>
      <c r="V123" s="3"/>
      <c r="W123" s="3"/>
      <c r="X123" s="3"/>
      <c r="Y123" s="3"/>
      <c r="AG123" t="s">
        <v>1944</v>
      </c>
    </row>
    <row r="124" spans="1:60" x14ac:dyDescent="0.25">
      <c r="A124" s="3"/>
      <c r="B124" s="4"/>
      <c r="C124" s="256"/>
      <c r="D124" s="6"/>
      <c r="E124" s="3"/>
      <c r="F124" s="3"/>
      <c r="G124" s="3"/>
      <c r="H124" s="3"/>
      <c r="I124" s="3"/>
      <c r="J124" s="3"/>
      <c r="K124" s="3"/>
      <c r="L124" s="3"/>
      <c r="M124" s="3"/>
      <c r="N124" s="3"/>
      <c r="O124" s="3"/>
      <c r="P124" s="3"/>
      <c r="Q124" s="3"/>
      <c r="R124" s="3"/>
      <c r="S124" s="3"/>
      <c r="T124" s="3"/>
      <c r="U124" s="3"/>
      <c r="V124" s="3"/>
      <c r="W124" s="3"/>
      <c r="X124" s="3"/>
      <c r="Y124" s="3"/>
    </row>
    <row r="125" spans="1:60" x14ac:dyDescent="0.25">
      <c r="C125" s="258"/>
      <c r="D125" s="10"/>
      <c r="AG125" t="s">
        <v>442</v>
      </c>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FanyhVnVSbyF75X6HfmChk1l8rmIVM58MJ2IPW9sDD0I+Xz/TEV1Z+3+DosJw1RC043slP+98CCOxwq6ReA1w==" saltValue="1bUQv22dMQpWlUH8Z5/AhA==" spinCount="100000" sheet="1" formatRows="0"/>
  <mergeCells count="19">
    <mergeCell ref="C70:G70"/>
    <mergeCell ref="C72:G72"/>
    <mergeCell ref="C81:G81"/>
    <mergeCell ref="C45:G45"/>
    <mergeCell ref="C49:G49"/>
    <mergeCell ref="C53:G53"/>
    <mergeCell ref="C58:G58"/>
    <mergeCell ref="C61:G61"/>
    <mergeCell ref="C63:G63"/>
    <mergeCell ref="A1:G1"/>
    <mergeCell ref="C2:G2"/>
    <mergeCell ref="C3:G3"/>
    <mergeCell ref="C4:G4"/>
    <mergeCell ref="A120:B120"/>
    <mergeCell ref="C10:G10"/>
    <mergeCell ref="C17:G17"/>
    <mergeCell ref="C20:G20"/>
    <mergeCell ref="C28:G28"/>
    <mergeCell ref="C35:G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EEB0-DAE4-4362-8F3A-FA8D79F8DFC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109</v>
      </c>
      <c r="C3" s="201" t="s">
        <v>110</v>
      </c>
      <c r="D3" s="199"/>
      <c r="E3" s="199"/>
      <c r="F3" s="199"/>
      <c r="G3" s="200"/>
      <c r="AC3" s="176" t="s">
        <v>3686</v>
      </c>
      <c r="AG3" t="s">
        <v>359</v>
      </c>
    </row>
    <row r="4" spans="1:60" ht="25.05" customHeight="1" x14ac:dyDescent="0.25">
      <c r="A4" s="202" t="s">
        <v>9</v>
      </c>
      <c r="B4" s="203" t="s">
        <v>111</v>
      </c>
      <c r="C4" s="204" t="s">
        <v>110</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SUMIF(AG9:AG30,"&lt;&gt;NOR",G9:G30)</f>
        <v>0</v>
      </c>
      <c r="H8" s="231"/>
      <c r="I8" s="231">
        <f>SUM(I9:I30)</f>
        <v>0</v>
      </c>
      <c r="J8" s="231"/>
      <c r="K8" s="231">
        <f>SUM(K9:K30)</f>
        <v>0</v>
      </c>
      <c r="L8" s="231"/>
      <c r="M8" s="231">
        <f>SUM(M9:M30)</f>
        <v>0</v>
      </c>
      <c r="N8" s="230"/>
      <c r="O8" s="230">
        <f>SUM(O9:O30)</f>
        <v>0</v>
      </c>
      <c r="P8" s="230"/>
      <c r="Q8" s="230">
        <f>SUM(Q9:Q30)</f>
        <v>0</v>
      </c>
      <c r="R8" s="231"/>
      <c r="S8" s="231"/>
      <c r="T8" s="232"/>
      <c r="U8" s="226"/>
      <c r="V8" s="226">
        <f>SUM(V9:V30)</f>
        <v>0</v>
      </c>
      <c r="W8" s="226"/>
      <c r="X8" s="226"/>
      <c r="Y8" s="226"/>
      <c r="AG8" t="s">
        <v>384</v>
      </c>
    </row>
    <row r="9" spans="1:60" outlineLevel="1" x14ac:dyDescent="0.25">
      <c r="A9" s="241">
        <v>1</v>
      </c>
      <c r="B9" s="242" t="s">
        <v>3467</v>
      </c>
      <c r="C9" s="252" t="s">
        <v>3468</v>
      </c>
      <c r="D9" s="243" t="s">
        <v>3308</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3687</v>
      </c>
      <c r="C10" s="252" t="s">
        <v>3688</v>
      </c>
      <c r="D10" s="243" t="s">
        <v>3064</v>
      </c>
      <c r="E10" s="244">
        <v>25</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3689</v>
      </c>
      <c r="C11" s="252" t="s">
        <v>3690</v>
      </c>
      <c r="D11" s="243" t="s">
        <v>517</v>
      </c>
      <c r="E11" s="244">
        <v>10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3691</v>
      </c>
      <c r="C12" s="252" t="s">
        <v>3692</v>
      </c>
      <c r="D12" s="243" t="s">
        <v>446</v>
      </c>
      <c r="E12" s="244">
        <v>19</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5</v>
      </c>
      <c r="B13" s="235" t="s">
        <v>3693</v>
      </c>
      <c r="C13" s="253" t="s">
        <v>3694</v>
      </c>
      <c r="D13" s="236" t="s">
        <v>446</v>
      </c>
      <c r="E13" s="237">
        <v>12.96</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435</v>
      </c>
      <c r="T13" s="240"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68" t="s">
        <v>3695</v>
      </c>
      <c r="D14" s="260"/>
      <c r="E14" s="261">
        <v>5.76</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454</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5">
      <c r="A15" s="219"/>
      <c r="B15" s="220"/>
      <c r="C15" s="268" t="s">
        <v>3696</v>
      </c>
      <c r="D15" s="260"/>
      <c r="E15" s="261">
        <v>7.2</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454</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6</v>
      </c>
      <c r="B16" s="242" t="s">
        <v>3697</v>
      </c>
      <c r="C16" s="252" t="s">
        <v>3698</v>
      </c>
      <c r="D16" s="243" t="s">
        <v>446</v>
      </c>
      <c r="E16" s="244">
        <v>12.96</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449</v>
      </c>
      <c r="Y16" s="222" t="s">
        <v>391</v>
      </c>
      <c r="Z16" s="212"/>
      <c r="AA16" s="212"/>
      <c r="AB16" s="212"/>
      <c r="AC16" s="212"/>
      <c r="AD16" s="212"/>
      <c r="AE16" s="212"/>
      <c r="AF16" s="212"/>
      <c r="AG16" s="212" t="s">
        <v>1992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7</v>
      </c>
      <c r="B17" s="235" t="s">
        <v>3483</v>
      </c>
      <c r="C17" s="253" t="s">
        <v>3699</v>
      </c>
      <c r="D17" s="236" t="s">
        <v>446</v>
      </c>
      <c r="E17" s="237">
        <v>111.72</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435</v>
      </c>
      <c r="T17" s="240" t="s">
        <v>389</v>
      </c>
      <c r="U17" s="222">
        <v>0</v>
      </c>
      <c r="V17" s="222">
        <f>ROUND(E17*U17,2)</f>
        <v>0</v>
      </c>
      <c r="W17" s="222"/>
      <c r="X17" s="222" t="s">
        <v>449</v>
      </c>
      <c r="Y17" s="222" t="s">
        <v>391</v>
      </c>
      <c r="Z17" s="212"/>
      <c r="AA17" s="212"/>
      <c r="AB17" s="212"/>
      <c r="AC17" s="212"/>
      <c r="AD17" s="212"/>
      <c r="AE17" s="212"/>
      <c r="AF17" s="212"/>
      <c r="AG17" s="212" t="s">
        <v>1992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5">
      <c r="A18" s="219"/>
      <c r="B18" s="220"/>
      <c r="C18" s="268" t="s">
        <v>3700</v>
      </c>
      <c r="D18" s="260"/>
      <c r="E18" s="261">
        <v>111.72</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454</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8</v>
      </c>
      <c r="B19" s="242" t="s">
        <v>3488</v>
      </c>
      <c r="C19" s="252" t="s">
        <v>3489</v>
      </c>
      <c r="D19" s="243" t="s">
        <v>446</v>
      </c>
      <c r="E19" s="244">
        <v>111.7</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435</v>
      </c>
      <c r="T19" s="247" t="s">
        <v>389</v>
      </c>
      <c r="U19" s="222">
        <v>0</v>
      </c>
      <c r="V19" s="222">
        <f>ROUND(E19*U19,2)</f>
        <v>0</v>
      </c>
      <c r="W19" s="222"/>
      <c r="X19" s="222" t="s">
        <v>449</v>
      </c>
      <c r="Y19" s="222" t="s">
        <v>391</v>
      </c>
      <c r="Z19" s="212"/>
      <c r="AA19" s="212"/>
      <c r="AB19" s="212"/>
      <c r="AC19" s="212"/>
      <c r="AD19" s="212"/>
      <c r="AE19" s="212"/>
      <c r="AF19" s="212"/>
      <c r="AG19" s="212" t="s">
        <v>1992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9</v>
      </c>
      <c r="B20" s="242" t="s">
        <v>3701</v>
      </c>
      <c r="C20" s="252" t="s">
        <v>3702</v>
      </c>
      <c r="D20" s="243" t="s">
        <v>517</v>
      </c>
      <c r="E20" s="244">
        <v>8</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10</v>
      </c>
      <c r="B21" s="242" t="s">
        <v>468</v>
      </c>
      <c r="C21" s="252" t="s">
        <v>2681</v>
      </c>
      <c r="D21" s="243" t="s">
        <v>446</v>
      </c>
      <c r="E21" s="244">
        <v>66.12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449</v>
      </c>
      <c r="Y21" s="222" t="s">
        <v>391</v>
      </c>
      <c r="Z21" s="212"/>
      <c r="AA21" s="212"/>
      <c r="AB21" s="212"/>
      <c r="AC21" s="212"/>
      <c r="AD21" s="212"/>
      <c r="AE21" s="212"/>
      <c r="AF21" s="212"/>
      <c r="AG21" s="212" t="s">
        <v>1992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34">
        <v>11</v>
      </c>
      <c r="B22" s="235" t="s">
        <v>475</v>
      </c>
      <c r="C22" s="253" t="s">
        <v>3491</v>
      </c>
      <c r="D22" s="236" t="s">
        <v>446</v>
      </c>
      <c r="E22" s="237">
        <v>58.6</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435</v>
      </c>
      <c r="T22" s="240" t="s">
        <v>389</v>
      </c>
      <c r="U22" s="222">
        <v>0</v>
      </c>
      <c r="V22" s="222">
        <f>ROUND(E22*U22,2)</f>
        <v>0</v>
      </c>
      <c r="W22" s="222"/>
      <c r="X22" s="222" t="s">
        <v>449</v>
      </c>
      <c r="Y22" s="222" t="s">
        <v>391</v>
      </c>
      <c r="Z22" s="212"/>
      <c r="AA22" s="212"/>
      <c r="AB22" s="212"/>
      <c r="AC22" s="212"/>
      <c r="AD22" s="212"/>
      <c r="AE22" s="212"/>
      <c r="AF22" s="212"/>
      <c r="AG22" s="212" t="s">
        <v>1992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68" t="s">
        <v>3703</v>
      </c>
      <c r="D23" s="260"/>
      <c r="E23" s="261">
        <v>58.6</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454</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4">
        <v>12</v>
      </c>
      <c r="B24" s="235" t="s">
        <v>3493</v>
      </c>
      <c r="C24" s="253" t="s">
        <v>3494</v>
      </c>
      <c r="D24" s="236" t="s">
        <v>446</v>
      </c>
      <c r="E24" s="237">
        <v>124.7</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435</v>
      </c>
      <c r="T24" s="240" t="s">
        <v>389</v>
      </c>
      <c r="U24" s="222">
        <v>0</v>
      </c>
      <c r="V24" s="222">
        <f>ROUND(E24*U24,2)</f>
        <v>0</v>
      </c>
      <c r="W24" s="222"/>
      <c r="X24" s="222" t="s">
        <v>449</v>
      </c>
      <c r="Y24" s="222" t="s">
        <v>391</v>
      </c>
      <c r="Z24" s="212"/>
      <c r="AA24" s="212"/>
      <c r="AB24" s="212"/>
      <c r="AC24" s="212"/>
      <c r="AD24" s="212"/>
      <c r="AE24" s="212"/>
      <c r="AF24" s="212"/>
      <c r="AG24" s="212" t="s">
        <v>1992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8" t="s">
        <v>3704</v>
      </c>
      <c r="D25" s="260"/>
      <c r="E25" s="261">
        <v>124.7</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454</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13</v>
      </c>
      <c r="B26" s="242" t="s">
        <v>3498</v>
      </c>
      <c r="C26" s="252" t="s">
        <v>3499</v>
      </c>
      <c r="D26" s="243" t="s">
        <v>446</v>
      </c>
      <c r="E26" s="244">
        <v>58.6</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449</v>
      </c>
      <c r="Y26" s="222" t="s">
        <v>391</v>
      </c>
      <c r="Z26" s="212"/>
      <c r="AA26" s="212"/>
      <c r="AB26" s="212"/>
      <c r="AC26" s="212"/>
      <c r="AD26" s="212"/>
      <c r="AE26" s="212"/>
      <c r="AF26" s="212"/>
      <c r="AG26" s="212" t="s">
        <v>1992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4">
        <v>14</v>
      </c>
      <c r="B27" s="235" t="s">
        <v>3705</v>
      </c>
      <c r="C27" s="253" t="s">
        <v>3706</v>
      </c>
      <c r="D27" s="236" t="s">
        <v>446</v>
      </c>
      <c r="E27" s="237">
        <v>66.12</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c r="S27" s="239" t="s">
        <v>435</v>
      </c>
      <c r="T27" s="240" t="s">
        <v>389</v>
      </c>
      <c r="U27" s="222">
        <v>0</v>
      </c>
      <c r="V27" s="222">
        <f>ROUND(E27*U27,2)</f>
        <v>0</v>
      </c>
      <c r="W27" s="222"/>
      <c r="X27" s="222" t="s">
        <v>449</v>
      </c>
      <c r="Y27" s="222" t="s">
        <v>391</v>
      </c>
      <c r="Z27" s="212"/>
      <c r="AA27" s="212"/>
      <c r="AB27" s="212"/>
      <c r="AC27" s="212"/>
      <c r="AD27" s="212"/>
      <c r="AE27" s="212"/>
      <c r="AF27" s="212"/>
      <c r="AG27" s="212" t="s">
        <v>1992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68" t="s">
        <v>3707</v>
      </c>
      <c r="D28" s="260"/>
      <c r="E28" s="261">
        <v>66.12</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454</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15</v>
      </c>
      <c r="B29" s="242" t="s">
        <v>2685</v>
      </c>
      <c r="C29" s="252" t="s">
        <v>3708</v>
      </c>
      <c r="D29" s="243" t="s">
        <v>446</v>
      </c>
      <c r="E29" s="244">
        <v>35.567999999999998</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435</v>
      </c>
      <c r="T29" s="247" t="s">
        <v>389</v>
      </c>
      <c r="U29" s="222">
        <v>0</v>
      </c>
      <c r="V29" s="222">
        <f>ROUND(E29*U29,2)</f>
        <v>0</v>
      </c>
      <c r="W29" s="222"/>
      <c r="X29" s="222" t="s">
        <v>449</v>
      </c>
      <c r="Y29" s="222" t="s">
        <v>391</v>
      </c>
      <c r="Z29" s="212"/>
      <c r="AA29" s="212"/>
      <c r="AB29" s="212"/>
      <c r="AC29" s="212"/>
      <c r="AD29" s="212"/>
      <c r="AE29" s="212"/>
      <c r="AF29" s="212"/>
      <c r="AG29" s="212" t="s">
        <v>1992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16</v>
      </c>
      <c r="B30" s="242" t="s">
        <v>511</v>
      </c>
      <c r="C30" s="252" t="s">
        <v>3514</v>
      </c>
      <c r="D30" s="243" t="s">
        <v>446</v>
      </c>
      <c r="E30" s="244">
        <v>58.6</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435</v>
      </c>
      <c r="T30" s="247" t="s">
        <v>389</v>
      </c>
      <c r="U30" s="222">
        <v>0</v>
      </c>
      <c r="V30" s="222">
        <f>ROUND(E30*U30,2)</f>
        <v>0</v>
      </c>
      <c r="W30" s="222"/>
      <c r="X30" s="222" t="s">
        <v>449</v>
      </c>
      <c r="Y30" s="222" t="s">
        <v>391</v>
      </c>
      <c r="Z30" s="212"/>
      <c r="AA30" s="212"/>
      <c r="AB30" s="212"/>
      <c r="AC30" s="212"/>
      <c r="AD30" s="212"/>
      <c r="AE30" s="212"/>
      <c r="AF30" s="212"/>
      <c r="AG30" s="212" t="s">
        <v>1992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x14ac:dyDescent="0.25">
      <c r="A31" s="227" t="s">
        <v>383</v>
      </c>
      <c r="B31" s="228" t="s">
        <v>220</v>
      </c>
      <c r="C31" s="251" t="s">
        <v>221</v>
      </c>
      <c r="D31" s="229"/>
      <c r="E31" s="230"/>
      <c r="F31" s="231"/>
      <c r="G31" s="231">
        <f>SUMIF(AG32:AG35,"&lt;&gt;NOR",G32:G35)</f>
        <v>0</v>
      </c>
      <c r="H31" s="231"/>
      <c r="I31" s="231">
        <f>SUM(I32:I35)</f>
        <v>0</v>
      </c>
      <c r="J31" s="231"/>
      <c r="K31" s="231">
        <f>SUM(K32:K35)</f>
        <v>0</v>
      </c>
      <c r="L31" s="231"/>
      <c r="M31" s="231">
        <f>SUM(M32:M35)</f>
        <v>0</v>
      </c>
      <c r="N31" s="230"/>
      <c r="O31" s="230">
        <f>SUM(O32:O35)</f>
        <v>0</v>
      </c>
      <c r="P31" s="230"/>
      <c r="Q31" s="230">
        <f>SUM(Q32:Q35)</f>
        <v>0</v>
      </c>
      <c r="R31" s="231"/>
      <c r="S31" s="231"/>
      <c r="T31" s="232"/>
      <c r="U31" s="226"/>
      <c r="V31" s="226">
        <f>SUM(V32:V35)</f>
        <v>0</v>
      </c>
      <c r="W31" s="226"/>
      <c r="X31" s="226"/>
      <c r="Y31" s="226"/>
      <c r="AG31" t="s">
        <v>384</v>
      </c>
    </row>
    <row r="32" spans="1:60" outlineLevel="1" x14ac:dyDescent="0.25">
      <c r="A32" s="234">
        <v>17</v>
      </c>
      <c r="B32" s="235" t="s">
        <v>3709</v>
      </c>
      <c r="C32" s="253" t="s">
        <v>3710</v>
      </c>
      <c r="D32" s="236" t="s">
        <v>506</v>
      </c>
      <c r="E32" s="237">
        <v>4</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435</v>
      </c>
      <c r="T32" s="240" t="s">
        <v>389</v>
      </c>
      <c r="U32" s="222">
        <v>0</v>
      </c>
      <c r="V32" s="222">
        <f>ROUND(E32*U32,2)</f>
        <v>0</v>
      </c>
      <c r="W32" s="222"/>
      <c r="X32" s="222" t="s">
        <v>449</v>
      </c>
      <c r="Y32" s="222" t="s">
        <v>391</v>
      </c>
      <c r="Z32" s="212"/>
      <c r="AA32" s="212"/>
      <c r="AB32" s="212"/>
      <c r="AC32" s="212"/>
      <c r="AD32" s="212"/>
      <c r="AE32" s="212"/>
      <c r="AF32" s="212"/>
      <c r="AG32" s="212" t="s">
        <v>1992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8" t="s">
        <v>220</v>
      </c>
      <c r="D33" s="260"/>
      <c r="E33" s="261">
        <v>4</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454</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4">
        <v>18</v>
      </c>
      <c r="B34" s="235" t="s">
        <v>3711</v>
      </c>
      <c r="C34" s="253" t="s">
        <v>3712</v>
      </c>
      <c r="D34" s="236" t="s">
        <v>446</v>
      </c>
      <c r="E34" s="237">
        <v>7.6</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c r="S34" s="239" t="s">
        <v>435</v>
      </c>
      <c r="T34" s="240" t="s">
        <v>389</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8" t="s">
        <v>3713</v>
      </c>
      <c r="D35" s="260"/>
      <c r="E35" s="261">
        <v>7.6</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454</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5">
      <c r="A36" s="227" t="s">
        <v>383</v>
      </c>
      <c r="B36" s="228" t="s">
        <v>241</v>
      </c>
      <c r="C36" s="251" t="s">
        <v>242</v>
      </c>
      <c r="D36" s="229"/>
      <c r="E36" s="230"/>
      <c r="F36" s="231"/>
      <c r="G36" s="231">
        <f>SUMIF(AG37:AG64,"&lt;&gt;NOR",G37:G64)</f>
        <v>0</v>
      </c>
      <c r="H36" s="231"/>
      <c r="I36" s="231">
        <f>SUM(I37:I64)</f>
        <v>0</v>
      </c>
      <c r="J36" s="231"/>
      <c r="K36" s="231">
        <f>SUM(K37:K64)</f>
        <v>0</v>
      </c>
      <c r="L36" s="231"/>
      <c r="M36" s="231">
        <f>SUM(M37:M64)</f>
        <v>0</v>
      </c>
      <c r="N36" s="230"/>
      <c r="O36" s="230">
        <f>SUM(O37:O64)</f>
        <v>0</v>
      </c>
      <c r="P36" s="230"/>
      <c r="Q36" s="230">
        <f>SUM(Q37:Q64)</f>
        <v>0</v>
      </c>
      <c r="R36" s="231"/>
      <c r="S36" s="231"/>
      <c r="T36" s="232"/>
      <c r="U36" s="226"/>
      <c r="V36" s="226">
        <f>SUM(V37:V64)</f>
        <v>0</v>
      </c>
      <c r="W36" s="226"/>
      <c r="X36" s="226"/>
      <c r="Y36" s="226"/>
      <c r="AG36" t="s">
        <v>384</v>
      </c>
    </row>
    <row r="37" spans="1:60" outlineLevel="1" x14ac:dyDescent="0.25">
      <c r="A37" s="241">
        <v>19</v>
      </c>
      <c r="B37" s="242" t="s">
        <v>3714</v>
      </c>
      <c r="C37" s="252" t="s">
        <v>3715</v>
      </c>
      <c r="D37" s="243" t="s">
        <v>517</v>
      </c>
      <c r="E37" s="244">
        <v>46</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435</v>
      </c>
      <c r="T37" s="247" t="s">
        <v>389</v>
      </c>
      <c r="U37" s="222">
        <v>0</v>
      </c>
      <c r="V37" s="222">
        <f>ROUND(E37*U37,2)</f>
        <v>0</v>
      </c>
      <c r="W37" s="222"/>
      <c r="X37" s="222" t="s">
        <v>449</v>
      </c>
      <c r="Y37" s="222" t="s">
        <v>391</v>
      </c>
      <c r="Z37" s="212"/>
      <c r="AA37" s="212"/>
      <c r="AB37" s="212"/>
      <c r="AC37" s="212"/>
      <c r="AD37" s="212"/>
      <c r="AE37" s="212"/>
      <c r="AF37" s="212"/>
      <c r="AG37" s="212" t="s">
        <v>1992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20</v>
      </c>
      <c r="B38" s="242" t="s">
        <v>3716</v>
      </c>
      <c r="C38" s="252" t="s">
        <v>3717</v>
      </c>
      <c r="D38" s="243" t="s">
        <v>517</v>
      </c>
      <c r="E38" s="244">
        <v>1.5</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v>
      </c>
      <c r="V38" s="222">
        <f>ROUND(E38*U38,2)</f>
        <v>0</v>
      </c>
      <c r="W38" s="222"/>
      <c r="X38" s="222" t="s">
        <v>449</v>
      </c>
      <c r="Y38" s="222" t="s">
        <v>391</v>
      </c>
      <c r="Z38" s="212"/>
      <c r="AA38" s="212"/>
      <c r="AB38" s="212"/>
      <c r="AC38" s="212"/>
      <c r="AD38" s="212"/>
      <c r="AE38" s="212"/>
      <c r="AF38" s="212"/>
      <c r="AG38" s="212" t="s">
        <v>1992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21</v>
      </c>
      <c r="B39" s="242" t="s">
        <v>3718</v>
      </c>
      <c r="C39" s="252" t="s">
        <v>3719</v>
      </c>
      <c r="D39" s="243" t="s">
        <v>585</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449</v>
      </c>
      <c r="Y39" s="222" t="s">
        <v>391</v>
      </c>
      <c r="Z39" s="212"/>
      <c r="AA39" s="212"/>
      <c r="AB39" s="212"/>
      <c r="AC39" s="212"/>
      <c r="AD39" s="212"/>
      <c r="AE39" s="212"/>
      <c r="AF39" s="212"/>
      <c r="AG39" s="212" t="s">
        <v>1992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1">
        <v>22</v>
      </c>
      <c r="B40" s="242" t="s">
        <v>3720</v>
      </c>
      <c r="C40" s="252" t="s">
        <v>3721</v>
      </c>
      <c r="D40" s="243" t="s">
        <v>517</v>
      </c>
      <c r="E40" s="244">
        <v>51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435</v>
      </c>
      <c r="T40" s="247" t="s">
        <v>389</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23</v>
      </c>
      <c r="B41" s="242" t="s">
        <v>3722</v>
      </c>
      <c r="C41" s="252" t="s">
        <v>3723</v>
      </c>
      <c r="D41" s="243" t="s">
        <v>517</v>
      </c>
      <c r="E41" s="244">
        <v>1.5</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435</v>
      </c>
      <c r="T41" s="247" t="s">
        <v>389</v>
      </c>
      <c r="U41" s="222">
        <v>0</v>
      </c>
      <c r="V41" s="222">
        <f>ROUND(E41*U41,2)</f>
        <v>0</v>
      </c>
      <c r="W41" s="222"/>
      <c r="X41" s="222" t="s">
        <v>449</v>
      </c>
      <c r="Y41" s="222" t="s">
        <v>391</v>
      </c>
      <c r="Z41" s="212"/>
      <c r="AA41" s="212"/>
      <c r="AB41" s="212"/>
      <c r="AC41" s="212"/>
      <c r="AD41" s="212"/>
      <c r="AE41" s="212"/>
      <c r="AF41" s="212"/>
      <c r="AG41" s="212" t="s">
        <v>1992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4">
        <v>24</v>
      </c>
      <c r="B42" s="235" t="s">
        <v>3724</v>
      </c>
      <c r="C42" s="253" t="s">
        <v>3725</v>
      </c>
      <c r="D42" s="236" t="s">
        <v>517</v>
      </c>
      <c r="E42" s="237">
        <v>25</v>
      </c>
      <c r="F42" s="238"/>
      <c r="G42" s="239">
        <f>ROUND(E42*F42,2)</f>
        <v>0</v>
      </c>
      <c r="H42" s="238"/>
      <c r="I42" s="239">
        <f>ROUND(E42*H42,2)</f>
        <v>0</v>
      </c>
      <c r="J42" s="238"/>
      <c r="K42" s="239">
        <f>ROUND(E42*J42,2)</f>
        <v>0</v>
      </c>
      <c r="L42" s="239">
        <v>21</v>
      </c>
      <c r="M42" s="239">
        <f>G42*(1+L42/100)</f>
        <v>0</v>
      </c>
      <c r="N42" s="237">
        <v>0</v>
      </c>
      <c r="O42" s="237">
        <f>ROUND(E42*N42,2)</f>
        <v>0</v>
      </c>
      <c r="P42" s="237">
        <v>0</v>
      </c>
      <c r="Q42" s="237">
        <f>ROUND(E42*P42,2)</f>
        <v>0</v>
      </c>
      <c r="R42" s="239"/>
      <c r="S42" s="239" t="s">
        <v>435</v>
      </c>
      <c r="T42" s="240" t="s">
        <v>389</v>
      </c>
      <c r="U42" s="222">
        <v>0</v>
      </c>
      <c r="V42" s="222">
        <f>ROUND(E42*U42,2)</f>
        <v>0</v>
      </c>
      <c r="W42" s="222"/>
      <c r="X42" s="222" t="s">
        <v>449</v>
      </c>
      <c r="Y42" s="222" t="s">
        <v>391</v>
      </c>
      <c r="Z42" s="212"/>
      <c r="AA42" s="212"/>
      <c r="AB42" s="212"/>
      <c r="AC42" s="212"/>
      <c r="AD42" s="212"/>
      <c r="AE42" s="212"/>
      <c r="AF42" s="212"/>
      <c r="AG42" s="212" t="s">
        <v>1992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68" t="s">
        <v>3726</v>
      </c>
      <c r="D43" s="260"/>
      <c r="E43" s="261">
        <v>25</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454</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1">
        <v>25</v>
      </c>
      <c r="B44" s="242" t="s">
        <v>3727</v>
      </c>
      <c r="C44" s="252" t="s">
        <v>3728</v>
      </c>
      <c r="D44" s="243" t="s">
        <v>2048</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435</v>
      </c>
      <c r="T44" s="247" t="s">
        <v>389</v>
      </c>
      <c r="U44" s="222">
        <v>0</v>
      </c>
      <c r="V44" s="222">
        <f>ROUND(E44*U44,2)</f>
        <v>0</v>
      </c>
      <c r="W44" s="222"/>
      <c r="X44" s="222" t="s">
        <v>449</v>
      </c>
      <c r="Y44" s="222" t="s">
        <v>391</v>
      </c>
      <c r="Z44" s="212"/>
      <c r="AA44" s="212"/>
      <c r="AB44" s="212"/>
      <c r="AC44" s="212"/>
      <c r="AD44" s="212"/>
      <c r="AE44" s="212"/>
      <c r="AF44" s="212"/>
      <c r="AG44" s="212" t="s">
        <v>1992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1">
        <v>26</v>
      </c>
      <c r="B45" s="242" t="s">
        <v>3729</v>
      </c>
      <c r="C45" s="252" t="s">
        <v>3730</v>
      </c>
      <c r="D45" s="243" t="s">
        <v>585</v>
      </c>
      <c r="E45" s="244">
        <v>2</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435</v>
      </c>
      <c r="T45" s="247" t="s">
        <v>389</v>
      </c>
      <c r="U45" s="222">
        <v>0</v>
      </c>
      <c r="V45" s="222">
        <f>ROUND(E45*U45,2)</f>
        <v>0</v>
      </c>
      <c r="W45" s="222"/>
      <c r="X45" s="222" t="s">
        <v>449</v>
      </c>
      <c r="Y45" s="222" t="s">
        <v>391</v>
      </c>
      <c r="Z45" s="212"/>
      <c r="AA45" s="212"/>
      <c r="AB45" s="212"/>
      <c r="AC45" s="212"/>
      <c r="AD45" s="212"/>
      <c r="AE45" s="212"/>
      <c r="AF45" s="212"/>
      <c r="AG45" s="212" t="s">
        <v>1992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1">
        <v>27</v>
      </c>
      <c r="B46" s="242" t="s">
        <v>3731</v>
      </c>
      <c r="C46" s="252" t="s">
        <v>3732</v>
      </c>
      <c r="D46" s="243" t="s">
        <v>517</v>
      </c>
      <c r="E46" s="244">
        <v>46</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435</v>
      </c>
      <c r="T46" s="247" t="s">
        <v>389</v>
      </c>
      <c r="U46" s="222">
        <v>0</v>
      </c>
      <c r="V46" s="222">
        <f>ROUND(E46*U46,2)</f>
        <v>0</v>
      </c>
      <c r="W46" s="222"/>
      <c r="X46" s="222" t="s">
        <v>449</v>
      </c>
      <c r="Y46" s="222" t="s">
        <v>391</v>
      </c>
      <c r="Z46" s="212"/>
      <c r="AA46" s="212"/>
      <c r="AB46" s="212"/>
      <c r="AC46" s="212"/>
      <c r="AD46" s="212"/>
      <c r="AE46" s="212"/>
      <c r="AF46" s="212"/>
      <c r="AG46" s="212" t="s">
        <v>1992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1">
        <v>28</v>
      </c>
      <c r="B47" s="242" t="s">
        <v>3733</v>
      </c>
      <c r="C47" s="252" t="s">
        <v>3734</v>
      </c>
      <c r="D47" s="243" t="s">
        <v>517</v>
      </c>
      <c r="E47" s="244">
        <v>46</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435</v>
      </c>
      <c r="T47" s="247" t="s">
        <v>389</v>
      </c>
      <c r="U47" s="222">
        <v>0</v>
      </c>
      <c r="V47" s="222">
        <f>ROUND(E47*U47,2)</f>
        <v>0</v>
      </c>
      <c r="W47" s="222"/>
      <c r="X47" s="222" t="s">
        <v>449</v>
      </c>
      <c r="Y47" s="222" t="s">
        <v>391</v>
      </c>
      <c r="Z47" s="212"/>
      <c r="AA47" s="212"/>
      <c r="AB47" s="212"/>
      <c r="AC47" s="212"/>
      <c r="AD47" s="212"/>
      <c r="AE47" s="212"/>
      <c r="AF47" s="212"/>
      <c r="AG47" s="212" t="s">
        <v>1992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1">
        <v>29</v>
      </c>
      <c r="B48" s="242" t="s">
        <v>3735</v>
      </c>
      <c r="C48" s="252" t="s">
        <v>3736</v>
      </c>
      <c r="D48" s="243" t="s">
        <v>2048</v>
      </c>
      <c r="E48" s="244">
        <v>2</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435</v>
      </c>
      <c r="T48" s="247" t="s">
        <v>389</v>
      </c>
      <c r="U48" s="222">
        <v>0</v>
      </c>
      <c r="V48" s="222">
        <f>ROUND(E48*U48,2)</f>
        <v>0</v>
      </c>
      <c r="W48" s="222"/>
      <c r="X48" s="222" t="s">
        <v>449</v>
      </c>
      <c r="Y48" s="222" t="s">
        <v>391</v>
      </c>
      <c r="Z48" s="212"/>
      <c r="AA48" s="212"/>
      <c r="AB48" s="212"/>
      <c r="AC48" s="212"/>
      <c r="AD48" s="212"/>
      <c r="AE48" s="212"/>
      <c r="AF48" s="212"/>
      <c r="AG48" s="212" t="s">
        <v>1992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30</v>
      </c>
      <c r="B49" s="242" t="s">
        <v>3737</v>
      </c>
      <c r="C49" s="252" t="s">
        <v>3738</v>
      </c>
      <c r="D49" s="243" t="s">
        <v>517</v>
      </c>
      <c r="E49" s="244">
        <v>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435</v>
      </c>
      <c r="T49" s="247" t="s">
        <v>389</v>
      </c>
      <c r="U49" s="222">
        <v>0</v>
      </c>
      <c r="V49" s="222">
        <f>ROUND(E49*U49,2)</f>
        <v>0</v>
      </c>
      <c r="W49" s="222"/>
      <c r="X49" s="222" t="s">
        <v>449</v>
      </c>
      <c r="Y49" s="222" t="s">
        <v>391</v>
      </c>
      <c r="Z49" s="212"/>
      <c r="AA49" s="212"/>
      <c r="AB49" s="212"/>
      <c r="AC49" s="212"/>
      <c r="AD49" s="212"/>
      <c r="AE49" s="212"/>
      <c r="AF49" s="212"/>
      <c r="AG49" s="212" t="s">
        <v>1992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31</v>
      </c>
      <c r="B50" s="235" t="s">
        <v>3739</v>
      </c>
      <c r="C50" s="253" t="s">
        <v>3740</v>
      </c>
      <c r="D50" s="236" t="s">
        <v>517</v>
      </c>
      <c r="E50" s="237">
        <v>50.6</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c r="S50" s="239" t="s">
        <v>435</v>
      </c>
      <c r="T50" s="240" t="s">
        <v>389</v>
      </c>
      <c r="U50" s="222">
        <v>0</v>
      </c>
      <c r="V50" s="222">
        <f>ROUND(E50*U50,2)</f>
        <v>0</v>
      </c>
      <c r="W50" s="222"/>
      <c r="X50" s="222" t="s">
        <v>604</v>
      </c>
      <c r="Y50" s="222" t="s">
        <v>391</v>
      </c>
      <c r="Z50" s="212"/>
      <c r="AA50" s="212"/>
      <c r="AB50" s="212"/>
      <c r="AC50" s="212"/>
      <c r="AD50" s="212"/>
      <c r="AE50" s="212"/>
      <c r="AF50" s="212"/>
      <c r="AG50" s="212" t="s">
        <v>2008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68" t="s">
        <v>3741</v>
      </c>
      <c r="D51" s="260"/>
      <c r="E51" s="261">
        <v>50.6</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454</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32</v>
      </c>
      <c r="B52" s="242" t="s">
        <v>3742</v>
      </c>
      <c r="C52" s="252" t="s">
        <v>3743</v>
      </c>
      <c r="D52" s="243" t="s">
        <v>585</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435</v>
      </c>
      <c r="T52" s="247" t="s">
        <v>389</v>
      </c>
      <c r="U52" s="222">
        <v>0</v>
      </c>
      <c r="V52" s="222">
        <f>ROUND(E52*U52,2)</f>
        <v>0</v>
      </c>
      <c r="W52" s="222"/>
      <c r="X52" s="222" t="s">
        <v>604</v>
      </c>
      <c r="Y52" s="222" t="s">
        <v>391</v>
      </c>
      <c r="Z52" s="212"/>
      <c r="AA52" s="212"/>
      <c r="AB52" s="212"/>
      <c r="AC52" s="212"/>
      <c r="AD52" s="212"/>
      <c r="AE52" s="212"/>
      <c r="AF52" s="212"/>
      <c r="AG52" s="212" t="s">
        <v>2008</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1">
        <v>33</v>
      </c>
      <c r="B53" s="242" t="s">
        <v>3744</v>
      </c>
      <c r="C53" s="252" t="s">
        <v>3745</v>
      </c>
      <c r="D53" s="243" t="s">
        <v>585</v>
      </c>
      <c r="E53" s="244">
        <v>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435</v>
      </c>
      <c r="T53" s="247" t="s">
        <v>389</v>
      </c>
      <c r="U53" s="222">
        <v>0</v>
      </c>
      <c r="V53" s="222">
        <f>ROUND(E53*U53,2)</f>
        <v>0</v>
      </c>
      <c r="W53" s="222"/>
      <c r="X53" s="222" t="s">
        <v>604</v>
      </c>
      <c r="Y53" s="222" t="s">
        <v>391</v>
      </c>
      <c r="Z53" s="212"/>
      <c r="AA53" s="212"/>
      <c r="AB53" s="212"/>
      <c r="AC53" s="212"/>
      <c r="AD53" s="212"/>
      <c r="AE53" s="212"/>
      <c r="AF53" s="212"/>
      <c r="AG53" s="212" t="s">
        <v>2008</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34">
        <v>34</v>
      </c>
      <c r="B54" s="235" t="s">
        <v>3746</v>
      </c>
      <c r="C54" s="253" t="s">
        <v>3747</v>
      </c>
      <c r="D54" s="236" t="s">
        <v>585</v>
      </c>
      <c r="E54" s="237">
        <v>9.1667000000000005</v>
      </c>
      <c r="F54" s="238"/>
      <c r="G54" s="239">
        <f>ROUND(E54*F54,2)</f>
        <v>0</v>
      </c>
      <c r="H54" s="238"/>
      <c r="I54" s="239">
        <f>ROUND(E54*H54,2)</f>
        <v>0</v>
      </c>
      <c r="J54" s="238"/>
      <c r="K54" s="239">
        <f>ROUND(E54*J54,2)</f>
        <v>0</v>
      </c>
      <c r="L54" s="239">
        <v>21</v>
      </c>
      <c r="M54" s="239">
        <f>G54*(1+L54/100)</f>
        <v>0</v>
      </c>
      <c r="N54" s="237">
        <v>0</v>
      </c>
      <c r="O54" s="237">
        <f>ROUND(E54*N54,2)</f>
        <v>0</v>
      </c>
      <c r="P54" s="237">
        <v>0</v>
      </c>
      <c r="Q54" s="237">
        <f>ROUND(E54*P54,2)</f>
        <v>0</v>
      </c>
      <c r="R54" s="239"/>
      <c r="S54" s="239" t="s">
        <v>435</v>
      </c>
      <c r="T54" s="240" t="s">
        <v>389</v>
      </c>
      <c r="U54" s="222">
        <v>0</v>
      </c>
      <c r="V54" s="222">
        <f>ROUND(E54*U54,2)</f>
        <v>0</v>
      </c>
      <c r="W54" s="222"/>
      <c r="X54" s="222" t="s">
        <v>604</v>
      </c>
      <c r="Y54" s="222" t="s">
        <v>391</v>
      </c>
      <c r="Z54" s="212"/>
      <c r="AA54" s="212"/>
      <c r="AB54" s="212"/>
      <c r="AC54" s="212"/>
      <c r="AD54" s="212"/>
      <c r="AE54" s="212"/>
      <c r="AF54" s="212"/>
      <c r="AG54" s="212" t="s">
        <v>2008</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5">
      <c r="A55" s="219"/>
      <c r="B55" s="220"/>
      <c r="C55" s="268" t="s">
        <v>3748</v>
      </c>
      <c r="D55" s="260"/>
      <c r="E55" s="261">
        <v>9.1666699999999999</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454</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1">
        <v>35</v>
      </c>
      <c r="B56" s="242" t="s">
        <v>3749</v>
      </c>
      <c r="C56" s="252" t="s">
        <v>3750</v>
      </c>
      <c r="D56" s="243" t="s">
        <v>585</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435</v>
      </c>
      <c r="T56" s="247" t="s">
        <v>389</v>
      </c>
      <c r="U56" s="222">
        <v>0</v>
      </c>
      <c r="V56" s="222">
        <f>ROUND(E56*U56,2)</f>
        <v>0</v>
      </c>
      <c r="W56" s="222"/>
      <c r="X56" s="222" t="s">
        <v>604</v>
      </c>
      <c r="Y56" s="222" t="s">
        <v>391</v>
      </c>
      <c r="Z56" s="212"/>
      <c r="AA56" s="212"/>
      <c r="AB56" s="212"/>
      <c r="AC56" s="212"/>
      <c r="AD56" s="212"/>
      <c r="AE56" s="212"/>
      <c r="AF56" s="212"/>
      <c r="AG56" s="212" t="s">
        <v>2008</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1">
        <v>36</v>
      </c>
      <c r="B57" s="242" t="s">
        <v>3751</v>
      </c>
      <c r="C57" s="252" t="s">
        <v>3752</v>
      </c>
      <c r="D57" s="243" t="s">
        <v>3571</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435</v>
      </c>
      <c r="T57" s="247" t="s">
        <v>389</v>
      </c>
      <c r="U57" s="222">
        <v>0</v>
      </c>
      <c r="V57" s="222">
        <f>ROUND(E57*U57,2)</f>
        <v>0</v>
      </c>
      <c r="W57" s="222"/>
      <c r="X57" s="222" t="s">
        <v>604</v>
      </c>
      <c r="Y57" s="222" t="s">
        <v>391</v>
      </c>
      <c r="Z57" s="212"/>
      <c r="AA57" s="212"/>
      <c r="AB57" s="212"/>
      <c r="AC57" s="212"/>
      <c r="AD57" s="212"/>
      <c r="AE57" s="212"/>
      <c r="AF57" s="212"/>
      <c r="AG57" s="212" t="s">
        <v>2008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1">
        <v>37</v>
      </c>
      <c r="B58" s="242" t="s">
        <v>3753</v>
      </c>
      <c r="C58" s="252" t="s">
        <v>3754</v>
      </c>
      <c r="D58" s="243" t="s">
        <v>2048</v>
      </c>
      <c r="E58" s="244">
        <v>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435</v>
      </c>
      <c r="T58" s="247" t="s">
        <v>389</v>
      </c>
      <c r="U58" s="222">
        <v>0</v>
      </c>
      <c r="V58" s="222">
        <f>ROUND(E58*U58,2)</f>
        <v>0</v>
      </c>
      <c r="W58" s="222"/>
      <c r="X58" s="222" t="s">
        <v>604</v>
      </c>
      <c r="Y58" s="222" t="s">
        <v>391</v>
      </c>
      <c r="Z58" s="212"/>
      <c r="AA58" s="212"/>
      <c r="AB58" s="212"/>
      <c r="AC58" s="212"/>
      <c r="AD58" s="212"/>
      <c r="AE58" s="212"/>
      <c r="AF58" s="212"/>
      <c r="AG58" s="212" t="s">
        <v>2008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38</v>
      </c>
      <c r="B59" s="235" t="s">
        <v>3755</v>
      </c>
      <c r="C59" s="253" t="s">
        <v>3756</v>
      </c>
      <c r="D59" s="236" t="s">
        <v>3757</v>
      </c>
      <c r="E59" s="237">
        <v>13.68</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c r="S59" s="239" t="s">
        <v>435</v>
      </c>
      <c r="T59" s="240" t="s">
        <v>389</v>
      </c>
      <c r="U59" s="222">
        <v>0</v>
      </c>
      <c r="V59" s="222">
        <f>ROUND(E59*U59,2)</f>
        <v>0</v>
      </c>
      <c r="W59" s="222"/>
      <c r="X59" s="222" t="s">
        <v>604</v>
      </c>
      <c r="Y59" s="222" t="s">
        <v>391</v>
      </c>
      <c r="Z59" s="212"/>
      <c r="AA59" s="212"/>
      <c r="AB59" s="212"/>
      <c r="AC59" s="212"/>
      <c r="AD59" s="212"/>
      <c r="AE59" s="212"/>
      <c r="AF59" s="212"/>
      <c r="AG59" s="212" t="s">
        <v>2008</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68" t="s">
        <v>3758</v>
      </c>
      <c r="D60" s="260"/>
      <c r="E60" s="261">
        <v>13.68</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454</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34">
        <v>39</v>
      </c>
      <c r="B61" s="235" t="s">
        <v>3759</v>
      </c>
      <c r="C61" s="253" t="s">
        <v>3760</v>
      </c>
      <c r="D61" s="236" t="s">
        <v>517</v>
      </c>
      <c r="E61" s="237">
        <v>56.1</v>
      </c>
      <c r="F61" s="238"/>
      <c r="G61" s="239">
        <f>ROUND(E61*F61,2)</f>
        <v>0</v>
      </c>
      <c r="H61" s="238"/>
      <c r="I61" s="239">
        <f>ROUND(E61*H61,2)</f>
        <v>0</v>
      </c>
      <c r="J61" s="238"/>
      <c r="K61" s="239">
        <f>ROUND(E61*J61,2)</f>
        <v>0</v>
      </c>
      <c r="L61" s="239">
        <v>21</v>
      </c>
      <c r="M61" s="239">
        <f>G61*(1+L61/100)</f>
        <v>0</v>
      </c>
      <c r="N61" s="237">
        <v>0</v>
      </c>
      <c r="O61" s="237">
        <f>ROUND(E61*N61,2)</f>
        <v>0</v>
      </c>
      <c r="P61" s="237">
        <v>0</v>
      </c>
      <c r="Q61" s="237">
        <f>ROUND(E61*P61,2)</f>
        <v>0</v>
      </c>
      <c r="R61" s="239"/>
      <c r="S61" s="239" t="s">
        <v>435</v>
      </c>
      <c r="T61" s="240" t="s">
        <v>389</v>
      </c>
      <c r="U61" s="222">
        <v>0</v>
      </c>
      <c r="V61" s="222">
        <f>ROUND(E61*U61,2)</f>
        <v>0</v>
      </c>
      <c r="W61" s="222"/>
      <c r="X61" s="222" t="s">
        <v>604</v>
      </c>
      <c r="Y61" s="222" t="s">
        <v>391</v>
      </c>
      <c r="Z61" s="212"/>
      <c r="AA61" s="212"/>
      <c r="AB61" s="212"/>
      <c r="AC61" s="212"/>
      <c r="AD61" s="212"/>
      <c r="AE61" s="212"/>
      <c r="AF61" s="212"/>
      <c r="AG61" s="212" t="s">
        <v>2008</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5">
      <c r="A62" s="219"/>
      <c r="B62" s="220"/>
      <c r="C62" s="268" t="s">
        <v>3761</v>
      </c>
      <c r="D62" s="260"/>
      <c r="E62" s="261">
        <v>56.1</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454</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1">
        <v>40</v>
      </c>
      <c r="B63" s="242" t="s">
        <v>3762</v>
      </c>
      <c r="C63" s="252" t="s">
        <v>3763</v>
      </c>
      <c r="D63" s="243" t="s">
        <v>585</v>
      </c>
      <c r="E63" s="244">
        <v>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435</v>
      </c>
      <c r="T63" s="247" t="s">
        <v>389</v>
      </c>
      <c r="U63" s="222">
        <v>0</v>
      </c>
      <c r="V63" s="222">
        <f>ROUND(E63*U63,2)</f>
        <v>0</v>
      </c>
      <c r="W63" s="222"/>
      <c r="X63" s="222" t="s">
        <v>604</v>
      </c>
      <c r="Y63" s="222" t="s">
        <v>391</v>
      </c>
      <c r="Z63" s="212"/>
      <c r="AA63" s="212"/>
      <c r="AB63" s="212"/>
      <c r="AC63" s="212"/>
      <c r="AD63" s="212"/>
      <c r="AE63" s="212"/>
      <c r="AF63" s="212"/>
      <c r="AG63" s="212" t="s">
        <v>2008</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0.399999999999999" outlineLevel="1" x14ac:dyDescent="0.25">
      <c r="A64" s="241">
        <v>41</v>
      </c>
      <c r="B64" s="242" t="s">
        <v>3764</v>
      </c>
      <c r="C64" s="252" t="s">
        <v>3765</v>
      </c>
      <c r="D64" s="243" t="s">
        <v>585</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435</v>
      </c>
      <c r="T64" s="247" t="s">
        <v>389</v>
      </c>
      <c r="U64" s="222">
        <v>0</v>
      </c>
      <c r="V64" s="222">
        <f>ROUND(E64*U64,2)</f>
        <v>0</v>
      </c>
      <c r="W64" s="222"/>
      <c r="X64" s="222" t="s">
        <v>604</v>
      </c>
      <c r="Y64" s="222" t="s">
        <v>391</v>
      </c>
      <c r="Z64" s="212"/>
      <c r="AA64" s="212"/>
      <c r="AB64" s="212"/>
      <c r="AC64" s="212"/>
      <c r="AD64" s="212"/>
      <c r="AE64" s="212"/>
      <c r="AF64" s="212"/>
      <c r="AG64" s="212" t="s">
        <v>2008</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x14ac:dyDescent="0.25">
      <c r="A65" s="227" t="s">
        <v>383</v>
      </c>
      <c r="B65" s="228" t="s">
        <v>243</v>
      </c>
      <c r="C65" s="251" t="s">
        <v>244</v>
      </c>
      <c r="D65" s="229"/>
      <c r="E65" s="230"/>
      <c r="F65" s="231"/>
      <c r="G65" s="231">
        <f>SUMIF(AG66:AG74,"&lt;&gt;NOR",G66:G74)</f>
        <v>0</v>
      </c>
      <c r="H65" s="231"/>
      <c r="I65" s="231">
        <f>SUM(I66:I74)</f>
        <v>0</v>
      </c>
      <c r="J65" s="231"/>
      <c r="K65" s="231">
        <f>SUM(K66:K74)</f>
        <v>0</v>
      </c>
      <c r="L65" s="231"/>
      <c r="M65" s="231">
        <f>SUM(M66:M74)</f>
        <v>0</v>
      </c>
      <c r="N65" s="230"/>
      <c r="O65" s="230">
        <f>SUM(O66:O74)</f>
        <v>0</v>
      </c>
      <c r="P65" s="230"/>
      <c r="Q65" s="230">
        <f>SUM(Q66:Q74)</f>
        <v>0</v>
      </c>
      <c r="R65" s="231"/>
      <c r="S65" s="231"/>
      <c r="T65" s="232"/>
      <c r="U65" s="226"/>
      <c r="V65" s="226">
        <f>SUM(V66:V74)</f>
        <v>0</v>
      </c>
      <c r="W65" s="226"/>
      <c r="X65" s="226"/>
      <c r="Y65" s="226"/>
      <c r="AG65" t="s">
        <v>384</v>
      </c>
    </row>
    <row r="66" spans="1:60" outlineLevel="1" x14ac:dyDescent="0.25">
      <c r="A66" s="241">
        <v>42</v>
      </c>
      <c r="B66" s="242" t="s">
        <v>3766</v>
      </c>
      <c r="C66" s="252" t="s">
        <v>3767</v>
      </c>
      <c r="D66" s="243" t="s">
        <v>585</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435</v>
      </c>
      <c r="T66" s="247" t="s">
        <v>389</v>
      </c>
      <c r="U66" s="222">
        <v>0</v>
      </c>
      <c r="V66" s="222">
        <f>ROUND(E66*U66,2)</f>
        <v>0</v>
      </c>
      <c r="W66" s="222"/>
      <c r="X66" s="222" t="s">
        <v>449</v>
      </c>
      <c r="Y66" s="222" t="s">
        <v>391</v>
      </c>
      <c r="Z66" s="212"/>
      <c r="AA66" s="212"/>
      <c r="AB66" s="212"/>
      <c r="AC66" s="212"/>
      <c r="AD66" s="212"/>
      <c r="AE66" s="212"/>
      <c r="AF66" s="212"/>
      <c r="AG66" s="212" t="s">
        <v>1992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1">
        <v>43</v>
      </c>
      <c r="B67" s="242" t="s">
        <v>3768</v>
      </c>
      <c r="C67" s="252" t="s">
        <v>3769</v>
      </c>
      <c r="D67" s="243" t="s">
        <v>585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435</v>
      </c>
      <c r="T67" s="247" t="s">
        <v>389</v>
      </c>
      <c r="U67" s="222">
        <v>0</v>
      </c>
      <c r="V67" s="222">
        <f>ROUND(E67*U67,2)</f>
        <v>0</v>
      </c>
      <c r="W67" s="222"/>
      <c r="X67" s="222" t="s">
        <v>449</v>
      </c>
      <c r="Y67" s="222" t="s">
        <v>391</v>
      </c>
      <c r="Z67" s="212"/>
      <c r="AA67" s="212"/>
      <c r="AB67" s="212"/>
      <c r="AC67" s="212"/>
      <c r="AD67" s="212"/>
      <c r="AE67" s="212"/>
      <c r="AF67" s="212"/>
      <c r="AG67" s="212" t="s">
        <v>1992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0.399999999999999" outlineLevel="1" x14ac:dyDescent="0.25">
      <c r="A68" s="241">
        <v>44</v>
      </c>
      <c r="B68" s="242" t="s">
        <v>3770</v>
      </c>
      <c r="C68" s="252" t="s">
        <v>3771</v>
      </c>
      <c r="D68" s="243" t="s">
        <v>517</v>
      </c>
      <c r="E68" s="244">
        <v>76</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435</v>
      </c>
      <c r="T68" s="247" t="s">
        <v>389</v>
      </c>
      <c r="U68" s="222">
        <v>0</v>
      </c>
      <c r="V68" s="222">
        <f>ROUND(E68*U68,2)</f>
        <v>0</v>
      </c>
      <c r="W68" s="222"/>
      <c r="X68" s="222" t="s">
        <v>449</v>
      </c>
      <c r="Y68" s="222" t="s">
        <v>391</v>
      </c>
      <c r="Z68" s="212"/>
      <c r="AA68" s="212"/>
      <c r="AB68" s="212"/>
      <c r="AC68" s="212"/>
      <c r="AD68" s="212"/>
      <c r="AE68" s="212"/>
      <c r="AF68" s="212"/>
      <c r="AG68" s="212" t="s">
        <v>1992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1">
        <v>45</v>
      </c>
      <c r="B69" s="242" t="s">
        <v>3772</v>
      </c>
      <c r="C69" s="252" t="s">
        <v>3773</v>
      </c>
      <c r="D69" s="243" t="s">
        <v>2048</v>
      </c>
      <c r="E69" s="244">
        <v>4</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435</v>
      </c>
      <c r="T69" s="247" t="s">
        <v>389</v>
      </c>
      <c r="U69" s="222">
        <v>0</v>
      </c>
      <c r="V69" s="222">
        <f>ROUND(E69*U69,2)</f>
        <v>0</v>
      </c>
      <c r="W69" s="222"/>
      <c r="X69" s="222" t="s">
        <v>449</v>
      </c>
      <c r="Y69" s="222" t="s">
        <v>391</v>
      </c>
      <c r="Z69" s="212"/>
      <c r="AA69" s="212"/>
      <c r="AB69" s="212"/>
      <c r="AC69" s="212"/>
      <c r="AD69" s="212"/>
      <c r="AE69" s="212"/>
      <c r="AF69" s="212"/>
      <c r="AG69" s="212" t="s">
        <v>1992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41">
        <v>46</v>
      </c>
      <c r="B70" s="242" t="s">
        <v>3774</v>
      </c>
      <c r="C70" s="252" t="s">
        <v>3775</v>
      </c>
      <c r="D70" s="243" t="s">
        <v>2766</v>
      </c>
      <c r="E70" s="244">
        <v>2</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435</v>
      </c>
      <c r="T70" s="247" t="s">
        <v>389</v>
      </c>
      <c r="U70" s="222">
        <v>0</v>
      </c>
      <c r="V70" s="222">
        <f>ROUND(E70*U70,2)</f>
        <v>0</v>
      </c>
      <c r="W70" s="222"/>
      <c r="X70" s="222" t="s">
        <v>449</v>
      </c>
      <c r="Y70" s="222" t="s">
        <v>391</v>
      </c>
      <c r="Z70" s="212"/>
      <c r="AA70" s="212"/>
      <c r="AB70" s="212"/>
      <c r="AC70" s="212"/>
      <c r="AD70" s="212"/>
      <c r="AE70" s="212"/>
      <c r="AF70" s="212"/>
      <c r="AG70" s="212" t="s">
        <v>1992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41">
        <v>47</v>
      </c>
      <c r="B71" s="242" t="s">
        <v>2814</v>
      </c>
      <c r="C71" s="252" t="s">
        <v>3776</v>
      </c>
      <c r="D71" s="243" t="s">
        <v>585</v>
      </c>
      <c r="E71" s="244">
        <v>4</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435</v>
      </c>
      <c r="T71" s="247" t="s">
        <v>389</v>
      </c>
      <c r="U71" s="222">
        <v>0</v>
      </c>
      <c r="V71" s="222">
        <f>ROUND(E71*U71,2)</f>
        <v>0</v>
      </c>
      <c r="W71" s="222"/>
      <c r="X71" s="222" t="s">
        <v>449</v>
      </c>
      <c r="Y71" s="222" t="s">
        <v>391</v>
      </c>
      <c r="Z71" s="212"/>
      <c r="AA71" s="212"/>
      <c r="AB71" s="212"/>
      <c r="AC71" s="212"/>
      <c r="AD71" s="212"/>
      <c r="AE71" s="212"/>
      <c r="AF71" s="212"/>
      <c r="AG71" s="212" t="s">
        <v>1992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41">
        <v>48</v>
      </c>
      <c r="B72" s="242" t="s">
        <v>2818</v>
      </c>
      <c r="C72" s="252" t="s">
        <v>2819</v>
      </c>
      <c r="D72" s="243" t="s">
        <v>585</v>
      </c>
      <c r="E72" s="244">
        <v>4</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435</v>
      </c>
      <c r="T72" s="247" t="s">
        <v>389</v>
      </c>
      <c r="U72" s="222">
        <v>0</v>
      </c>
      <c r="V72" s="222">
        <f>ROUND(E72*U72,2)</f>
        <v>0</v>
      </c>
      <c r="W72" s="222"/>
      <c r="X72" s="222" t="s">
        <v>449</v>
      </c>
      <c r="Y72" s="222" t="s">
        <v>391</v>
      </c>
      <c r="Z72" s="212"/>
      <c r="AA72" s="212"/>
      <c r="AB72" s="212"/>
      <c r="AC72" s="212"/>
      <c r="AD72" s="212"/>
      <c r="AE72" s="212"/>
      <c r="AF72" s="212"/>
      <c r="AG72" s="212" t="s">
        <v>1992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41">
        <v>49</v>
      </c>
      <c r="B73" s="242" t="s">
        <v>2838</v>
      </c>
      <c r="C73" s="252" t="s">
        <v>2839</v>
      </c>
      <c r="D73" s="243" t="s">
        <v>585</v>
      </c>
      <c r="E73" s="244">
        <v>4</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435</v>
      </c>
      <c r="T73" s="247" t="s">
        <v>389</v>
      </c>
      <c r="U73" s="222">
        <v>0</v>
      </c>
      <c r="V73" s="222">
        <f>ROUND(E73*U73,2)</f>
        <v>0</v>
      </c>
      <c r="W73" s="222"/>
      <c r="X73" s="222" t="s">
        <v>604</v>
      </c>
      <c r="Y73" s="222" t="s">
        <v>391</v>
      </c>
      <c r="Z73" s="212"/>
      <c r="AA73" s="212"/>
      <c r="AB73" s="212"/>
      <c r="AC73" s="212"/>
      <c r="AD73" s="212"/>
      <c r="AE73" s="212"/>
      <c r="AF73" s="212"/>
      <c r="AG73" s="212" t="s">
        <v>2008</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1">
        <v>50</v>
      </c>
      <c r="B74" s="242" t="s">
        <v>3777</v>
      </c>
      <c r="C74" s="252" t="s">
        <v>3778</v>
      </c>
      <c r="D74" s="243" t="s">
        <v>585</v>
      </c>
      <c r="E74" s="244">
        <v>4</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435</v>
      </c>
      <c r="T74" s="247" t="s">
        <v>389</v>
      </c>
      <c r="U74" s="222">
        <v>0</v>
      </c>
      <c r="V74" s="222">
        <f>ROUND(E74*U74,2)</f>
        <v>0</v>
      </c>
      <c r="W74" s="222"/>
      <c r="X74" s="222" t="s">
        <v>604</v>
      </c>
      <c r="Y74" s="222" t="s">
        <v>391</v>
      </c>
      <c r="Z74" s="212"/>
      <c r="AA74" s="212"/>
      <c r="AB74" s="212"/>
      <c r="AC74" s="212"/>
      <c r="AD74" s="212"/>
      <c r="AE74" s="212"/>
      <c r="AF74" s="212"/>
      <c r="AG74" s="212" t="s">
        <v>2008</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x14ac:dyDescent="0.25">
      <c r="A75" s="227" t="s">
        <v>383</v>
      </c>
      <c r="B75" s="228" t="s">
        <v>259</v>
      </c>
      <c r="C75" s="251" t="s">
        <v>260</v>
      </c>
      <c r="D75" s="229"/>
      <c r="E75" s="230"/>
      <c r="F75" s="231"/>
      <c r="G75" s="231">
        <f>SUMIF(AG76:AG76,"&lt;&gt;NOR",G76:G76)</f>
        <v>0</v>
      </c>
      <c r="H75" s="231"/>
      <c r="I75" s="231">
        <f>SUM(I76:I76)</f>
        <v>0</v>
      </c>
      <c r="J75" s="231"/>
      <c r="K75" s="231">
        <f>SUM(K76:K76)</f>
        <v>0</v>
      </c>
      <c r="L75" s="231"/>
      <c r="M75" s="231">
        <f>SUM(M76:M76)</f>
        <v>0</v>
      </c>
      <c r="N75" s="230"/>
      <c r="O75" s="230">
        <f>SUM(O76:O76)</f>
        <v>0</v>
      </c>
      <c r="P75" s="230"/>
      <c r="Q75" s="230">
        <f>SUM(Q76:Q76)</f>
        <v>0</v>
      </c>
      <c r="R75" s="231"/>
      <c r="S75" s="231"/>
      <c r="T75" s="232"/>
      <c r="U75" s="226"/>
      <c r="V75" s="226">
        <f>SUM(V76:V76)</f>
        <v>0</v>
      </c>
      <c r="W75" s="226"/>
      <c r="X75" s="226"/>
      <c r="Y75" s="226"/>
      <c r="AG75" t="s">
        <v>384</v>
      </c>
    </row>
    <row r="76" spans="1:60" outlineLevel="1" x14ac:dyDescent="0.25">
      <c r="A76" s="234">
        <v>51</v>
      </c>
      <c r="B76" s="235" t="s">
        <v>3779</v>
      </c>
      <c r="C76" s="253" t="s">
        <v>3780</v>
      </c>
      <c r="D76" s="236" t="s">
        <v>562</v>
      </c>
      <c r="E76" s="237">
        <v>92.093000000000004</v>
      </c>
      <c r="F76" s="238"/>
      <c r="G76" s="239">
        <f>ROUND(E76*F76,2)</f>
        <v>0</v>
      </c>
      <c r="H76" s="238"/>
      <c r="I76" s="239">
        <f>ROUND(E76*H76,2)</f>
        <v>0</v>
      </c>
      <c r="J76" s="238"/>
      <c r="K76" s="239">
        <f>ROUND(E76*J76,2)</f>
        <v>0</v>
      </c>
      <c r="L76" s="239">
        <v>21</v>
      </c>
      <c r="M76" s="239">
        <f>G76*(1+L76/100)</f>
        <v>0</v>
      </c>
      <c r="N76" s="237">
        <v>0</v>
      </c>
      <c r="O76" s="237">
        <f>ROUND(E76*N76,2)</f>
        <v>0</v>
      </c>
      <c r="P76" s="237">
        <v>0</v>
      </c>
      <c r="Q76" s="237">
        <f>ROUND(E76*P76,2)</f>
        <v>0</v>
      </c>
      <c r="R76" s="239"/>
      <c r="S76" s="239" t="s">
        <v>435</v>
      </c>
      <c r="T76" s="240" t="s">
        <v>389</v>
      </c>
      <c r="U76" s="222">
        <v>0</v>
      </c>
      <c r="V76" s="222">
        <f>ROUND(E76*U76,2)</f>
        <v>0</v>
      </c>
      <c r="W76" s="222"/>
      <c r="X76" s="222" t="s">
        <v>449</v>
      </c>
      <c r="Y76" s="222" t="s">
        <v>391</v>
      </c>
      <c r="Z76" s="212"/>
      <c r="AA76" s="212"/>
      <c r="AB76" s="212"/>
      <c r="AC76" s="212"/>
      <c r="AD76" s="212"/>
      <c r="AE76" s="212"/>
      <c r="AF76" s="212"/>
      <c r="AG76" s="212" t="s">
        <v>1992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x14ac:dyDescent="0.25">
      <c r="A77" s="3"/>
      <c r="B77" s="4"/>
      <c r="C77" s="256"/>
      <c r="D77" s="6"/>
      <c r="E77" s="3"/>
      <c r="F77" s="3"/>
      <c r="G77" s="3"/>
      <c r="H77" s="3"/>
      <c r="I77" s="3"/>
      <c r="J77" s="3"/>
      <c r="K77" s="3"/>
      <c r="L77" s="3"/>
      <c r="M77" s="3"/>
      <c r="N77" s="3"/>
      <c r="O77" s="3"/>
      <c r="P77" s="3"/>
      <c r="Q77" s="3"/>
      <c r="R77" s="3"/>
      <c r="S77" s="3"/>
      <c r="T77" s="3"/>
      <c r="U77" s="3"/>
      <c r="V77" s="3"/>
      <c r="W77" s="3"/>
      <c r="X77" s="3"/>
      <c r="Y77" s="3"/>
      <c r="AE77">
        <v>12</v>
      </c>
      <c r="AF77">
        <v>21</v>
      </c>
      <c r="AG77" t="s">
        <v>369</v>
      </c>
    </row>
    <row r="78" spans="1:60" x14ac:dyDescent="0.25">
      <c r="A78" s="215"/>
      <c r="B78" s="216" t="s">
        <v>29</v>
      </c>
      <c r="C78" s="257"/>
      <c r="D78" s="217"/>
      <c r="E78" s="218"/>
      <c r="F78" s="218"/>
      <c r="G78" s="233">
        <f>G8+G31+G36+G65+G75</f>
        <v>0</v>
      </c>
      <c r="H78" s="3"/>
      <c r="I78" s="3"/>
      <c r="J78" s="3"/>
      <c r="K78" s="3"/>
      <c r="L78" s="3"/>
      <c r="M78" s="3"/>
      <c r="N78" s="3"/>
      <c r="O78" s="3"/>
      <c r="P78" s="3"/>
      <c r="Q78" s="3"/>
      <c r="R78" s="3"/>
      <c r="S78" s="3"/>
      <c r="T78" s="3"/>
      <c r="U78" s="3"/>
      <c r="V78" s="3"/>
      <c r="W78" s="3"/>
      <c r="X78" s="3"/>
      <c r="Y78" s="3"/>
      <c r="AE78">
        <f>SUMIF(L7:L76,AE77,G7:G76)</f>
        <v>0</v>
      </c>
      <c r="AF78">
        <f>SUMIF(L7:L76,AF77,G7:G76)</f>
        <v>0</v>
      </c>
      <c r="AG78" t="s">
        <v>440</v>
      </c>
    </row>
    <row r="79" spans="1:60" x14ac:dyDescent="0.25">
      <c r="A79" s="259" t="s">
        <v>1936</v>
      </c>
      <c r="B79" s="259"/>
      <c r="C79" s="256"/>
      <c r="D79" s="6"/>
      <c r="E79" s="3"/>
      <c r="F79" s="3"/>
      <c r="G79" s="3"/>
      <c r="H79" s="3"/>
      <c r="I79" s="3"/>
      <c r="J79" s="3"/>
      <c r="K79" s="3"/>
      <c r="L79" s="3"/>
      <c r="M79" s="3"/>
      <c r="N79" s="3"/>
      <c r="O79" s="3"/>
      <c r="P79" s="3"/>
      <c r="Q79" s="3"/>
      <c r="R79" s="3"/>
      <c r="S79" s="3"/>
      <c r="T79" s="3"/>
      <c r="U79" s="3"/>
      <c r="V79" s="3"/>
      <c r="W79" s="3"/>
      <c r="X79" s="3"/>
      <c r="Y79" s="3"/>
    </row>
    <row r="80" spans="1:60" x14ac:dyDescent="0.25">
      <c r="A80" s="3"/>
      <c r="B80" s="4" t="s">
        <v>3781</v>
      </c>
      <c r="C80" s="256" t="s">
        <v>3782</v>
      </c>
      <c r="D80" s="6"/>
      <c r="E80" s="3"/>
      <c r="F80" s="3"/>
      <c r="G80" s="3"/>
      <c r="H80" s="3"/>
      <c r="I80" s="3"/>
      <c r="J80" s="3"/>
      <c r="K80" s="3"/>
      <c r="L80" s="3"/>
      <c r="M80" s="3"/>
      <c r="N80" s="3"/>
      <c r="O80" s="3"/>
      <c r="P80" s="3"/>
      <c r="Q80" s="3"/>
      <c r="R80" s="3"/>
      <c r="S80" s="3"/>
      <c r="T80" s="3"/>
      <c r="U80" s="3"/>
      <c r="V80" s="3"/>
      <c r="W80" s="3"/>
      <c r="X80" s="3"/>
      <c r="Y80" s="3"/>
      <c r="AG80" t="s">
        <v>1939</v>
      </c>
    </row>
    <row r="81" spans="1:33" x14ac:dyDescent="0.25">
      <c r="A81" s="3"/>
      <c r="B81" s="4" t="s">
        <v>3783</v>
      </c>
      <c r="C81" s="256" t="s">
        <v>3784</v>
      </c>
      <c r="D81" s="6"/>
      <c r="E81" s="3"/>
      <c r="F81" s="3"/>
      <c r="G81" s="3"/>
      <c r="H81" s="3"/>
      <c r="I81" s="3"/>
      <c r="J81" s="3"/>
      <c r="K81" s="3"/>
      <c r="L81" s="3"/>
      <c r="M81" s="3"/>
      <c r="N81" s="3"/>
      <c r="O81" s="3"/>
      <c r="P81" s="3"/>
      <c r="Q81" s="3"/>
      <c r="R81" s="3"/>
      <c r="S81" s="3"/>
      <c r="T81" s="3"/>
      <c r="U81" s="3"/>
      <c r="V81" s="3"/>
      <c r="W81" s="3"/>
      <c r="X81" s="3"/>
      <c r="Y81" s="3"/>
      <c r="AG81" t="s">
        <v>1942</v>
      </c>
    </row>
    <row r="82" spans="1:33" x14ac:dyDescent="0.25">
      <c r="A82" s="3"/>
      <c r="B82" s="4"/>
      <c r="C82" s="256" t="s">
        <v>1943</v>
      </c>
      <c r="D82" s="6"/>
      <c r="E82" s="3"/>
      <c r="F82" s="3"/>
      <c r="G82" s="3"/>
      <c r="H82" s="3"/>
      <c r="I82" s="3"/>
      <c r="J82" s="3"/>
      <c r="K82" s="3"/>
      <c r="L82" s="3"/>
      <c r="M82" s="3"/>
      <c r="N82" s="3"/>
      <c r="O82" s="3"/>
      <c r="P82" s="3"/>
      <c r="Q82" s="3"/>
      <c r="R82" s="3"/>
      <c r="S82" s="3"/>
      <c r="T82" s="3"/>
      <c r="U82" s="3"/>
      <c r="V82" s="3"/>
      <c r="W82" s="3"/>
      <c r="X82" s="3"/>
      <c r="Y82" s="3"/>
      <c r="AG82" t="s">
        <v>1944</v>
      </c>
    </row>
    <row r="83" spans="1:33" x14ac:dyDescent="0.25">
      <c r="A83" s="3"/>
      <c r="B83" s="4"/>
      <c r="C83" s="256"/>
      <c r="D83" s="6"/>
      <c r="E83" s="3"/>
      <c r="F83" s="3"/>
      <c r="G83" s="3"/>
      <c r="H83" s="3"/>
      <c r="I83" s="3"/>
      <c r="J83" s="3"/>
      <c r="K83" s="3"/>
      <c r="L83" s="3"/>
      <c r="M83" s="3"/>
      <c r="N83" s="3"/>
      <c r="O83" s="3"/>
      <c r="P83" s="3"/>
      <c r="Q83" s="3"/>
      <c r="R83" s="3"/>
      <c r="S83" s="3"/>
      <c r="T83" s="3"/>
      <c r="U83" s="3"/>
      <c r="V83" s="3"/>
      <c r="W83" s="3"/>
      <c r="X83" s="3"/>
      <c r="Y83" s="3"/>
    </row>
    <row r="84" spans="1:33" x14ac:dyDescent="0.25">
      <c r="C84" s="258"/>
      <c r="D84" s="10"/>
      <c r="AG84" t="s">
        <v>442</v>
      </c>
    </row>
    <row r="85" spans="1:33" x14ac:dyDescent="0.25">
      <c r="D85" s="10"/>
    </row>
    <row r="86" spans="1:33" x14ac:dyDescent="0.25">
      <c r="D86" s="10"/>
    </row>
    <row r="87" spans="1:33" x14ac:dyDescent="0.25">
      <c r="D87" s="10"/>
    </row>
    <row r="88" spans="1:33" x14ac:dyDescent="0.25">
      <c r="D88" s="10"/>
    </row>
    <row r="89" spans="1:33" x14ac:dyDescent="0.25">
      <c r="D89" s="10"/>
    </row>
    <row r="90" spans="1:33" x14ac:dyDescent="0.25">
      <c r="D90" s="10"/>
    </row>
    <row r="91" spans="1:33" x14ac:dyDescent="0.25">
      <c r="D91" s="10"/>
    </row>
    <row r="92" spans="1:33" x14ac:dyDescent="0.25">
      <c r="D92" s="10"/>
    </row>
    <row r="93" spans="1:33" x14ac:dyDescent="0.25">
      <c r="D93" s="10"/>
    </row>
    <row r="94" spans="1:33" x14ac:dyDescent="0.25">
      <c r="D94" s="10"/>
    </row>
    <row r="95" spans="1:33" x14ac:dyDescent="0.25">
      <c r="D95" s="10"/>
    </row>
    <row r="96" spans="1:33"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FqN5DhoTJbrxCLSNWsHUi3/UWeh2Qd7WgpQeHj40AkwJ0qYuGu8e7TLwsPaLzg/Qo//jZhfKrgDaPCPbIPfoMQ==" saltValue="edH3WDcE7M4H2yYFsJI2sg==" spinCount="100000" sheet="1" formatRows="0"/>
  <mergeCells count="5">
    <mergeCell ref="A1:G1"/>
    <mergeCell ref="C2:G2"/>
    <mergeCell ref="C3:G3"/>
    <mergeCell ref="C4:G4"/>
    <mergeCell ref="A79:B7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01FB1-9802-4A1B-AD0B-BD2138E3AE73}">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112</v>
      </c>
      <c r="C3" s="201" t="s">
        <v>113</v>
      </c>
      <c r="D3" s="199"/>
      <c r="E3" s="199"/>
      <c r="F3" s="199"/>
      <c r="G3" s="200"/>
      <c r="AC3" s="176" t="s">
        <v>3686</v>
      </c>
      <c r="AG3" t="s">
        <v>359</v>
      </c>
    </row>
    <row r="4" spans="1:60" ht="25.05" customHeight="1" x14ac:dyDescent="0.25">
      <c r="A4" s="202" t="s">
        <v>9</v>
      </c>
      <c r="B4" s="203" t="s">
        <v>114</v>
      </c>
      <c r="C4" s="204" t="s">
        <v>115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SUMIF(AG9:AG46,"&lt;&gt;NOR",G9:G46)</f>
        <v>0</v>
      </c>
      <c r="H8" s="231"/>
      <c r="I8" s="231">
        <f>SUM(I9:I46)</f>
        <v>0</v>
      </c>
      <c r="J8" s="231"/>
      <c r="K8" s="231">
        <f>SUM(K9:K46)</f>
        <v>0</v>
      </c>
      <c r="L8" s="231"/>
      <c r="M8" s="231">
        <f>SUM(M9:M46)</f>
        <v>0</v>
      </c>
      <c r="N8" s="230"/>
      <c r="O8" s="230">
        <f>SUM(O9:O46)</f>
        <v>21.99</v>
      </c>
      <c r="P8" s="230"/>
      <c r="Q8" s="230">
        <f>SUM(Q9:Q46)</f>
        <v>0</v>
      </c>
      <c r="R8" s="231"/>
      <c r="S8" s="231"/>
      <c r="T8" s="232"/>
      <c r="U8" s="226"/>
      <c r="V8" s="226">
        <f>SUM(V9:V46)</f>
        <v>0</v>
      </c>
      <c r="W8" s="226"/>
      <c r="X8" s="226"/>
      <c r="Y8" s="226"/>
      <c r="AG8" t="s">
        <v>384</v>
      </c>
    </row>
    <row r="9" spans="1:60" outlineLevel="1" x14ac:dyDescent="0.25">
      <c r="A9" s="234">
        <v>1</v>
      </c>
      <c r="B9" s="235" t="s">
        <v>3785</v>
      </c>
      <c r="C9" s="253" t="s">
        <v>3786</v>
      </c>
      <c r="D9" s="236" t="s">
        <v>446</v>
      </c>
      <c r="E9" s="237">
        <v>6.75</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1990</v>
      </c>
      <c r="T9" s="240" t="s">
        <v>1991</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8" t="s">
        <v>3787</v>
      </c>
      <c r="D10" s="260"/>
      <c r="E10" s="261"/>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454</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5">
      <c r="A11" s="219"/>
      <c r="B11" s="220"/>
      <c r="C11" s="268" t="s">
        <v>3788</v>
      </c>
      <c r="D11" s="260"/>
      <c r="E11" s="261">
        <v>6.75</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454</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4">
        <v>2</v>
      </c>
      <c r="B12" s="235" t="s">
        <v>3789</v>
      </c>
      <c r="C12" s="253" t="s">
        <v>3790</v>
      </c>
      <c r="D12" s="236" t="s">
        <v>446</v>
      </c>
      <c r="E12" s="237">
        <v>44.8</v>
      </c>
      <c r="F12" s="238"/>
      <c r="G12" s="239">
        <f>ROUND(E12*F12,2)</f>
        <v>0</v>
      </c>
      <c r="H12" s="238"/>
      <c r="I12" s="239">
        <f>ROUND(E12*H12,2)</f>
        <v>0</v>
      </c>
      <c r="J12" s="238"/>
      <c r="K12" s="239">
        <f>ROUND(E12*J12,2)</f>
        <v>0</v>
      </c>
      <c r="L12" s="239">
        <v>21</v>
      </c>
      <c r="M12" s="239">
        <f>G12*(1+L12/100)</f>
        <v>0</v>
      </c>
      <c r="N12" s="237">
        <v>0</v>
      </c>
      <c r="O12" s="237">
        <f>ROUND(E12*N12,2)</f>
        <v>0</v>
      </c>
      <c r="P12" s="237">
        <v>0</v>
      </c>
      <c r="Q12" s="237">
        <f>ROUND(E12*P12,2)</f>
        <v>0</v>
      </c>
      <c r="R12" s="239"/>
      <c r="S12" s="239" t="s">
        <v>1990</v>
      </c>
      <c r="T12" s="240" t="s">
        <v>1991</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5">
      <c r="A13" s="219"/>
      <c r="B13" s="220"/>
      <c r="C13" s="268" t="s">
        <v>3791</v>
      </c>
      <c r="D13" s="260"/>
      <c r="E13" s="261"/>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454</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5">
      <c r="A14" s="219"/>
      <c r="B14" s="220"/>
      <c r="C14" s="268" t="s">
        <v>3792</v>
      </c>
      <c r="D14" s="260"/>
      <c r="E14" s="261">
        <v>44.8</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454</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4">
        <v>3</v>
      </c>
      <c r="B15" s="235" t="s">
        <v>3793</v>
      </c>
      <c r="C15" s="253" t="s">
        <v>3794</v>
      </c>
      <c r="D15" s="236" t="s">
        <v>506</v>
      </c>
      <c r="E15" s="237">
        <v>105</v>
      </c>
      <c r="F15" s="238"/>
      <c r="G15" s="239">
        <f>ROUND(E15*F15,2)</f>
        <v>0</v>
      </c>
      <c r="H15" s="238"/>
      <c r="I15" s="239">
        <f>ROUND(E15*H15,2)</f>
        <v>0</v>
      </c>
      <c r="J15" s="238"/>
      <c r="K15" s="239">
        <f>ROUND(E15*J15,2)</f>
        <v>0</v>
      </c>
      <c r="L15" s="239">
        <v>21</v>
      </c>
      <c r="M15" s="239">
        <f>G15*(1+L15/100)</f>
        <v>0</v>
      </c>
      <c r="N15" s="237">
        <v>8.4000000000000003E-4</v>
      </c>
      <c r="O15" s="237">
        <f>ROUND(E15*N15,2)</f>
        <v>0.09</v>
      </c>
      <c r="P15" s="237">
        <v>0</v>
      </c>
      <c r="Q15" s="237">
        <f>ROUND(E15*P15,2)</f>
        <v>0</v>
      </c>
      <c r="R15" s="239"/>
      <c r="S15" s="239" t="s">
        <v>1990</v>
      </c>
      <c r="T15" s="240" t="s">
        <v>1991</v>
      </c>
      <c r="U15" s="222">
        <v>0</v>
      </c>
      <c r="V15" s="222">
        <f>ROUND(E15*U15,2)</f>
        <v>0</v>
      </c>
      <c r="W15" s="222"/>
      <c r="X15" s="222" t="s">
        <v>449</v>
      </c>
      <c r="Y15" s="222" t="s">
        <v>391</v>
      </c>
      <c r="Z15" s="212"/>
      <c r="AA15" s="212"/>
      <c r="AB15" s="212"/>
      <c r="AC15" s="212"/>
      <c r="AD15" s="212"/>
      <c r="AE15" s="212"/>
      <c r="AF15" s="212"/>
      <c r="AG15" s="212" t="s">
        <v>1992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68" t="s">
        <v>3795</v>
      </c>
      <c r="D16" s="260"/>
      <c r="E16" s="261"/>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454</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5">
      <c r="A17" s="219"/>
      <c r="B17" s="220"/>
      <c r="C17" s="268" t="s">
        <v>3796</v>
      </c>
      <c r="D17" s="260"/>
      <c r="E17" s="261"/>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454</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5">
      <c r="A18" s="219"/>
      <c r="B18" s="220"/>
      <c r="C18" s="268" t="s">
        <v>3797</v>
      </c>
      <c r="D18" s="260"/>
      <c r="E18" s="261">
        <v>105</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454</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4</v>
      </c>
      <c r="B19" s="242" t="s">
        <v>3798</v>
      </c>
      <c r="C19" s="252" t="s">
        <v>3799</v>
      </c>
      <c r="D19" s="243" t="s">
        <v>506</v>
      </c>
      <c r="E19" s="244">
        <v>105</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1990</v>
      </c>
      <c r="T19" s="247" t="s">
        <v>1991</v>
      </c>
      <c r="U19" s="222">
        <v>0</v>
      </c>
      <c r="V19" s="222">
        <f>ROUND(E19*U19,2)</f>
        <v>0</v>
      </c>
      <c r="W19" s="222"/>
      <c r="X19" s="222" t="s">
        <v>449</v>
      </c>
      <c r="Y19" s="222" t="s">
        <v>391</v>
      </c>
      <c r="Z19" s="212"/>
      <c r="AA19" s="212"/>
      <c r="AB19" s="212"/>
      <c r="AC19" s="212"/>
      <c r="AD19" s="212"/>
      <c r="AE19" s="212"/>
      <c r="AF19" s="212"/>
      <c r="AG19" s="212" t="s">
        <v>1992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5</v>
      </c>
      <c r="B20" s="235" t="s">
        <v>3800</v>
      </c>
      <c r="C20" s="253" t="s">
        <v>3801</v>
      </c>
      <c r="D20" s="236" t="s">
        <v>446</v>
      </c>
      <c r="E20" s="237">
        <v>51.55</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1990</v>
      </c>
      <c r="T20" s="240" t="s">
        <v>1991</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68" t="s">
        <v>3787</v>
      </c>
      <c r="D21" s="260"/>
      <c r="E21" s="261"/>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454</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68" t="s">
        <v>3791</v>
      </c>
      <c r="D22" s="260"/>
      <c r="E22" s="261"/>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454</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5">
      <c r="A23" s="219"/>
      <c r="B23" s="220"/>
      <c r="C23" s="268" t="s">
        <v>3802</v>
      </c>
      <c r="D23" s="260"/>
      <c r="E23" s="261">
        <v>51.55</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454</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0.399999999999999" outlineLevel="1" x14ac:dyDescent="0.25">
      <c r="A24" s="234">
        <v>6</v>
      </c>
      <c r="B24" s="235" t="s">
        <v>3803</v>
      </c>
      <c r="C24" s="253" t="s">
        <v>3804</v>
      </c>
      <c r="D24" s="236" t="s">
        <v>446</v>
      </c>
      <c r="E24" s="237">
        <v>14.6</v>
      </c>
      <c r="F24" s="238"/>
      <c r="G24" s="239">
        <f>ROUND(E24*F24,2)</f>
        <v>0</v>
      </c>
      <c r="H24" s="238"/>
      <c r="I24" s="239">
        <f>ROUND(E24*H24,2)</f>
        <v>0</v>
      </c>
      <c r="J24" s="238"/>
      <c r="K24" s="239">
        <f>ROUND(E24*J24,2)</f>
        <v>0</v>
      </c>
      <c r="L24" s="239">
        <v>21</v>
      </c>
      <c r="M24" s="239">
        <f>G24*(1+L24/100)</f>
        <v>0</v>
      </c>
      <c r="N24" s="237">
        <v>0</v>
      </c>
      <c r="O24" s="237">
        <f>ROUND(E24*N24,2)</f>
        <v>0</v>
      </c>
      <c r="P24" s="237">
        <v>0</v>
      </c>
      <c r="Q24" s="237">
        <f>ROUND(E24*P24,2)</f>
        <v>0</v>
      </c>
      <c r="R24" s="239"/>
      <c r="S24" s="239" t="s">
        <v>1990</v>
      </c>
      <c r="T24" s="240" t="s">
        <v>1991</v>
      </c>
      <c r="U24" s="222">
        <v>0</v>
      </c>
      <c r="V24" s="222">
        <f>ROUND(E24*U24,2)</f>
        <v>0</v>
      </c>
      <c r="W24" s="222"/>
      <c r="X24" s="222" t="s">
        <v>449</v>
      </c>
      <c r="Y24" s="222" t="s">
        <v>391</v>
      </c>
      <c r="Z24" s="212"/>
      <c r="AA24" s="212"/>
      <c r="AB24" s="212"/>
      <c r="AC24" s="212"/>
      <c r="AD24" s="212"/>
      <c r="AE24" s="212"/>
      <c r="AF24" s="212"/>
      <c r="AG24" s="212" t="s">
        <v>1992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8" t="s">
        <v>3805</v>
      </c>
      <c r="D25" s="260"/>
      <c r="E25" s="261"/>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454</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68" t="s">
        <v>3806</v>
      </c>
      <c r="D26" s="260"/>
      <c r="E26" s="261"/>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454</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68" t="s">
        <v>3807</v>
      </c>
      <c r="D27" s="260"/>
      <c r="E27" s="261">
        <v>14.6</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454</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0.399999999999999" outlineLevel="1" x14ac:dyDescent="0.25">
      <c r="A28" s="234">
        <v>7</v>
      </c>
      <c r="B28" s="235" t="s">
        <v>3808</v>
      </c>
      <c r="C28" s="253" t="s">
        <v>3809</v>
      </c>
      <c r="D28" s="236" t="s">
        <v>446</v>
      </c>
      <c r="E28" s="237">
        <v>73</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1990</v>
      </c>
      <c r="T28" s="240" t="s">
        <v>1991</v>
      </c>
      <c r="U28" s="222">
        <v>0</v>
      </c>
      <c r="V28" s="222">
        <f>ROUND(E28*U28,2)</f>
        <v>0</v>
      </c>
      <c r="W28" s="222"/>
      <c r="X28" s="222" t="s">
        <v>449</v>
      </c>
      <c r="Y28" s="222" t="s">
        <v>391</v>
      </c>
      <c r="Z28" s="212"/>
      <c r="AA28" s="212"/>
      <c r="AB28" s="212"/>
      <c r="AC28" s="212"/>
      <c r="AD28" s="212"/>
      <c r="AE28" s="212"/>
      <c r="AF28" s="212"/>
      <c r="AG28" s="212" t="s">
        <v>1992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68" t="s">
        <v>3810</v>
      </c>
      <c r="D29" s="260"/>
      <c r="E29" s="261"/>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454</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5">
      <c r="A30" s="219"/>
      <c r="B30" s="220"/>
      <c r="C30" s="268" t="s">
        <v>3811</v>
      </c>
      <c r="D30" s="260"/>
      <c r="E30" s="261">
        <v>73</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454</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1">
        <v>8</v>
      </c>
      <c r="B31" s="242" t="s">
        <v>3812</v>
      </c>
      <c r="C31" s="252" t="s">
        <v>3813</v>
      </c>
      <c r="D31" s="243" t="s">
        <v>446</v>
      </c>
      <c r="E31" s="244">
        <v>14.6</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1990</v>
      </c>
      <c r="T31" s="247" t="s">
        <v>1991</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0.399999999999999" outlineLevel="1" x14ac:dyDescent="0.25">
      <c r="A32" s="234">
        <v>9</v>
      </c>
      <c r="B32" s="235" t="s">
        <v>3814</v>
      </c>
      <c r="C32" s="253" t="s">
        <v>3815</v>
      </c>
      <c r="D32" s="236" t="s">
        <v>562</v>
      </c>
      <c r="E32" s="237">
        <v>32.119999999999997</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1990</v>
      </c>
      <c r="T32" s="240" t="s">
        <v>1991</v>
      </c>
      <c r="U32" s="222">
        <v>0</v>
      </c>
      <c r="V32" s="222">
        <f>ROUND(E32*U32,2)</f>
        <v>0</v>
      </c>
      <c r="W32" s="222"/>
      <c r="X32" s="222" t="s">
        <v>449</v>
      </c>
      <c r="Y32" s="222" t="s">
        <v>391</v>
      </c>
      <c r="Z32" s="212"/>
      <c r="AA32" s="212"/>
      <c r="AB32" s="212"/>
      <c r="AC32" s="212"/>
      <c r="AD32" s="212"/>
      <c r="AE32" s="212"/>
      <c r="AF32" s="212"/>
      <c r="AG32" s="212" t="s">
        <v>1992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68" t="s">
        <v>3816</v>
      </c>
      <c r="D33" s="260"/>
      <c r="E33" s="261"/>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454</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5">
      <c r="A34" s="219"/>
      <c r="B34" s="220"/>
      <c r="C34" s="268" t="s">
        <v>3817</v>
      </c>
      <c r="D34" s="260"/>
      <c r="E34" s="261">
        <v>32.119999999999997</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454</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1">
        <v>10</v>
      </c>
      <c r="B35" s="242" t="s">
        <v>3818</v>
      </c>
      <c r="C35" s="252" t="s">
        <v>3819</v>
      </c>
      <c r="D35" s="243" t="s">
        <v>446</v>
      </c>
      <c r="E35" s="244">
        <v>14.6</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1990</v>
      </c>
      <c r="T35" s="247" t="s">
        <v>1991</v>
      </c>
      <c r="U35" s="222">
        <v>0</v>
      </c>
      <c r="V35" s="222">
        <f>ROUND(E35*U35,2)</f>
        <v>0</v>
      </c>
      <c r="W35" s="222"/>
      <c r="X35" s="222" t="s">
        <v>449</v>
      </c>
      <c r="Y35" s="222" t="s">
        <v>391</v>
      </c>
      <c r="Z35" s="212"/>
      <c r="AA35" s="212"/>
      <c r="AB35" s="212"/>
      <c r="AC35" s="212"/>
      <c r="AD35" s="212"/>
      <c r="AE35" s="212"/>
      <c r="AF35" s="212"/>
      <c r="AG35" s="212" t="s">
        <v>1992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4">
        <v>11</v>
      </c>
      <c r="B36" s="235" t="s">
        <v>3820</v>
      </c>
      <c r="C36" s="253" t="s">
        <v>3821</v>
      </c>
      <c r="D36" s="236" t="s">
        <v>446</v>
      </c>
      <c r="E36" s="237">
        <v>36.950000000000003</v>
      </c>
      <c r="F36" s="238"/>
      <c r="G36" s="239">
        <f>ROUND(E36*F36,2)</f>
        <v>0</v>
      </c>
      <c r="H36" s="238"/>
      <c r="I36" s="239">
        <f>ROUND(E36*H36,2)</f>
        <v>0</v>
      </c>
      <c r="J36" s="238"/>
      <c r="K36" s="239">
        <f>ROUND(E36*J36,2)</f>
        <v>0</v>
      </c>
      <c r="L36" s="239">
        <v>21</v>
      </c>
      <c r="M36" s="239">
        <f>G36*(1+L36/100)</f>
        <v>0</v>
      </c>
      <c r="N36" s="237">
        <v>0</v>
      </c>
      <c r="O36" s="237">
        <f>ROUND(E36*N36,2)</f>
        <v>0</v>
      </c>
      <c r="P36" s="237">
        <v>0</v>
      </c>
      <c r="Q36" s="237">
        <f>ROUND(E36*P36,2)</f>
        <v>0</v>
      </c>
      <c r="R36" s="239"/>
      <c r="S36" s="239" t="s">
        <v>1990</v>
      </c>
      <c r="T36" s="240" t="s">
        <v>1991</v>
      </c>
      <c r="U36" s="222">
        <v>0</v>
      </c>
      <c r="V36" s="222">
        <f>ROUND(E36*U36,2)</f>
        <v>0</v>
      </c>
      <c r="W36" s="222"/>
      <c r="X36" s="222" t="s">
        <v>449</v>
      </c>
      <c r="Y36" s="222" t="s">
        <v>391</v>
      </c>
      <c r="Z36" s="212"/>
      <c r="AA36" s="212"/>
      <c r="AB36" s="212"/>
      <c r="AC36" s="212"/>
      <c r="AD36" s="212"/>
      <c r="AE36" s="212"/>
      <c r="AF36" s="212"/>
      <c r="AG36" s="212" t="s">
        <v>1992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5">
      <c r="A37" s="219"/>
      <c r="B37" s="220"/>
      <c r="C37" s="268" t="s">
        <v>3822</v>
      </c>
      <c r="D37" s="260"/>
      <c r="E37" s="261"/>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454</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5">
      <c r="A38" s="219"/>
      <c r="B38" s="220"/>
      <c r="C38" s="268" t="s">
        <v>3823</v>
      </c>
      <c r="D38" s="260"/>
      <c r="E38" s="261"/>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454</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68" t="s">
        <v>3824</v>
      </c>
      <c r="D39" s="260"/>
      <c r="E39" s="261">
        <v>36.950000000000003</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454</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34">
        <v>12</v>
      </c>
      <c r="B40" s="235" t="s">
        <v>3825</v>
      </c>
      <c r="C40" s="253" t="s">
        <v>3826</v>
      </c>
      <c r="D40" s="236" t="s">
        <v>446</v>
      </c>
      <c r="E40" s="237">
        <v>10.95</v>
      </c>
      <c r="F40" s="238"/>
      <c r="G40" s="239">
        <f>ROUND(E40*F40,2)</f>
        <v>0</v>
      </c>
      <c r="H40" s="238"/>
      <c r="I40" s="239">
        <f>ROUND(E40*H40,2)</f>
        <v>0</v>
      </c>
      <c r="J40" s="238"/>
      <c r="K40" s="239">
        <f>ROUND(E40*J40,2)</f>
        <v>0</v>
      </c>
      <c r="L40" s="239">
        <v>21</v>
      </c>
      <c r="M40" s="239">
        <f>G40*(1+L40/100)</f>
        <v>0</v>
      </c>
      <c r="N40" s="237">
        <v>0</v>
      </c>
      <c r="O40" s="237">
        <f>ROUND(E40*N40,2)</f>
        <v>0</v>
      </c>
      <c r="P40" s="237">
        <v>0</v>
      </c>
      <c r="Q40" s="237">
        <f>ROUND(E40*P40,2)</f>
        <v>0</v>
      </c>
      <c r="R40" s="239"/>
      <c r="S40" s="239" t="s">
        <v>1990</v>
      </c>
      <c r="T40" s="240" t="s">
        <v>1991</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5">
      <c r="A41" s="219"/>
      <c r="B41" s="220"/>
      <c r="C41" s="268" t="s">
        <v>3827</v>
      </c>
      <c r="D41" s="260"/>
      <c r="E41" s="261"/>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454</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68" t="s">
        <v>3828</v>
      </c>
      <c r="D42" s="260"/>
      <c r="E42" s="261"/>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454</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5">
      <c r="A43" s="219"/>
      <c r="B43" s="220"/>
      <c r="C43" s="268" t="s">
        <v>3829</v>
      </c>
      <c r="D43" s="260"/>
      <c r="E43" s="261">
        <v>10.95</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454</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4">
        <v>13</v>
      </c>
      <c r="B44" s="235" t="s">
        <v>3830</v>
      </c>
      <c r="C44" s="253" t="s">
        <v>3831</v>
      </c>
      <c r="D44" s="236" t="s">
        <v>562</v>
      </c>
      <c r="E44" s="237">
        <v>21.9</v>
      </c>
      <c r="F44" s="238"/>
      <c r="G44" s="239">
        <f>ROUND(E44*F44,2)</f>
        <v>0</v>
      </c>
      <c r="H44" s="238"/>
      <c r="I44" s="239">
        <f>ROUND(E44*H44,2)</f>
        <v>0</v>
      </c>
      <c r="J44" s="238"/>
      <c r="K44" s="239">
        <f>ROUND(E44*J44,2)</f>
        <v>0</v>
      </c>
      <c r="L44" s="239">
        <v>21</v>
      </c>
      <c r="M44" s="239">
        <f>G44*(1+L44/100)</f>
        <v>0</v>
      </c>
      <c r="N44" s="237">
        <v>1</v>
      </c>
      <c r="O44" s="237">
        <f>ROUND(E44*N44,2)</f>
        <v>21.9</v>
      </c>
      <c r="P44" s="237">
        <v>0</v>
      </c>
      <c r="Q44" s="237">
        <f>ROUND(E44*P44,2)</f>
        <v>0</v>
      </c>
      <c r="R44" s="239"/>
      <c r="S44" s="239" t="s">
        <v>1990</v>
      </c>
      <c r="T44" s="240" t="s">
        <v>1991</v>
      </c>
      <c r="U44" s="222">
        <v>0</v>
      </c>
      <c r="V44" s="222">
        <f>ROUND(E44*U44,2)</f>
        <v>0</v>
      </c>
      <c r="W44" s="222"/>
      <c r="X44" s="222" t="s">
        <v>604</v>
      </c>
      <c r="Y44" s="222" t="s">
        <v>391</v>
      </c>
      <c r="Z44" s="212"/>
      <c r="AA44" s="212"/>
      <c r="AB44" s="212"/>
      <c r="AC44" s="212"/>
      <c r="AD44" s="212"/>
      <c r="AE44" s="212"/>
      <c r="AF44" s="212"/>
      <c r="AG44" s="212" t="s">
        <v>2008</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5">
      <c r="A45" s="219"/>
      <c r="B45" s="220"/>
      <c r="C45" s="268" t="s">
        <v>3832</v>
      </c>
      <c r="D45" s="260"/>
      <c r="E45" s="261"/>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454</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5">
      <c r="A46" s="219"/>
      <c r="B46" s="220"/>
      <c r="C46" s="268" t="s">
        <v>3833</v>
      </c>
      <c r="D46" s="260"/>
      <c r="E46" s="261">
        <v>21.9</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454</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x14ac:dyDescent="0.25">
      <c r="A47" s="227" t="s">
        <v>383</v>
      </c>
      <c r="B47" s="228" t="s">
        <v>214</v>
      </c>
      <c r="C47" s="251" t="s">
        <v>215</v>
      </c>
      <c r="D47" s="229"/>
      <c r="E47" s="230"/>
      <c r="F47" s="231"/>
      <c r="G47" s="231">
        <f>SUMIF(AG48:AG80,"&lt;&gt;NOR",G48:G80)</f>
        <v>0</v>
      </c>
      <c r="H47" s="231"/>
      <c r="I47" s="231">
        <f>SUM(I48:I80)</f>
        <v>0</v>
      </c>
      <c r="J47" s="231"/>
      <c r="K47" s="231">
        <f>SUM(K48:K80)</f>
        <v>0</v>
      </c>
      <c r="L47" s="231"/>
      <c r="M47" s="231">
        <f>SUM(M48:M80)</f>
        <v>0</v>
      </c>
      <c r="N47" s="230"/>
      <c r="O47" s="230">
        <f>SUM(O48:O80)</f>
        <v>0.02</v>
      </c>
      <c r="P47" s="230"/>
      <c r="Q47" s="230">
        <f>SUM(Q48:Q80)</f>
        <v>0</v>
      </c>
      <c r="R47" s="231"/>
      <c r="S47" s="231"/>
      <c r="T47" s="232"/>
      <c r="U47" s="226"/>
      <c r="V47" s="226">
        <f>SUM(V48:V80)</f>
        <v>0</v>
      </c>
      <c r="W47" s="226"/>
      <c r="X47" s="226"/>
      <c r="Y47" s="226"/>
      <c r="AG47" t="s">
        <v>384</v>
      </c>
    </row>
    <row r="48" spans="1:60" outlineLevel="1" x14ac:dyDescent="0.25">
      <c r="A48" s="241">
        <v>14</v>
      </c>
      <c r="B48" s="242" t="s">
        <v>3834</v>
      </c>
      <c r="C48" s="252" t="s">
        <v>3835</v>
      </c>
      <c r="D48" s="243" t="s">
        <v>1146</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1990</v>
      </c>
      <c r="T48" s="247" t="s">
        <v>1991</v>
      </c>
      <c r="U48" s="222">
        <v>0</v>
      </c>
      <c r="V48" s="222">
        <f>ROUND(E48*U48,2)</f>
        <v>0</v>
      </c>
      <c r="W48" s="222"/>
      <c r="X48" s="222" t="s">
        <v>449</v>
      </c>
      <c r="Y48" s="222" t="s">
        <v>391</v>
      </c>
      <c r="Z48" s="212"/>
      <c r="AA48" s="212"/>
      <c r="AB48" s="212"/>
      <c r="AC48" s="212"/>
      <c r="AD48" s="212"/>
      <c r="AE48" s="212"/>
      <c r="AF48" s="212"/>
      <c r="AG48" s="212" t="s">
        <v>1992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15</v>
      </c>
      <c r="B49" s="242" t="s">
        <v>3836</v>
      </c>
      <c r="C49" s="252" t="s">
        <v>3837</v>
      </c>
      <c r="D49" s="243" t="s">
        <v>517</v>
      </c>
      <c r="E49" s="244">
        <v>55</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1990</v>
      </c>
      <c r="T49" s="247" t="s">
        <v>1991</v>
      </c>
      <c r="U49" s="222">
        <v>0</v>
      </c>
      <c r="V49" s="222">
        <f>ROUND(E49*U49,2)</f>
        <v>0</v>
      </c>
      <c r="W49" s="222"/>
      <c r="X49" s="222" t="s">
        <v>449</v>
      </c>
      <c r="Y49" s="222" t="s">
        <v>391</v>
      </c>
      <c r="Z49" s="212"/>
      <c r="AA49" s="212"/>
      <c r="AB49" s="212"/>
      <c r="AC49" s="212"/>
      <c r="AD49" s="212"/>
      <c r="AE49" s="212"/>
      <c r="AF49" s="212"/>
      <c r="AG49" s="212" t="s">
        <v>1992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1">
        <v>16</v>
      </c>
      <c r="B50" s="242" t="s">
        <v>3838</v>
      </c>
      <c r="C50" s="252" t="s">
        <v>3839</v>
      </c>
      <c r="D50" s="243" t="s">
        <v>585</v>
      </c>
      <c r="E50" s="244">
        <v>1</v>
      </c>
      <c r="F50" s="245"/>
      <c r="G50" s="246">
        <f>ROUND(E50*F50,2)</f>
        <v>0</v>
      </c>
      <c r="H50" s="245"/>
      <c r="I50" s="246">
        <f>ROUND(E50*H50,2)</f>
        <v>0</v>
      </c>
      <c r="J50" s="245"/>
      <c r="K50" s="246">
        <f>ROUND(E50*J50,2)</f>
        <v>0</v>
      </c>
      <c r="L50" s="246">
        <v>21</v>
      </c>
      <c r="M50" s="246">
        <f>G50*(1+L50/100)</f>
        <v>0</v>
      </c>
      <c r="N50" s="244">
        <v>2.0000000000000002E-5</v>
      </c>
      <c r="O50" s="244">
        <f>ROUND(E50*N50,2)</f>
        <v>0</v>
      </c>
      <c r="P50" s="244">
        <v>0</v>
      </c>
      <c r="Q50" s="244">
        <f>ROUND(E50*P50,2)</f>
        <v>0</v>
      </c>
      <c r="R50" s="246"/>
      <c r="S50" s="246" t="s">
        <v>1990</v>
      </c>
      <c r="T50" s="247" t="s">
        <v>1991</v>
      </c>
      <c r="U50" s="222">
        <v>0</v>
      </c>
      <c r="V50" s="222">
        <f>ROUND(E50*U50,2)</f>
        <v>0</v>
      </c>
      <c r="W50" s="222"/>
      <c r="X50" s="222" t="s">
        <v>449</v>
      </c>
      <c r="Y50" s="222" t="s">
        <v>391</v>
      </c>
      <c r="Z50" s="212"/>
      <c r="AA50" s="212"/>
      <c r="AB50" s="212"/>
      <c r="AC50" s="212"/>
      <c r="AD50" s="212"/>
      <c r="AE50" s="212"/>
      <c r="AF50" s="212"/>
      <c r="AG50" s="212" t="s">
        <v>1992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1">
        <v>17</v>
      </c>
      <c r="B51" s="242" t="s">
        <v>3840</v>
      </c>
      <c r="C51" s="252" t="s">
        <v>3841</v>
      </c>
      <c r="D51" s="243" t="s">
        <v>517</v>
      </c>
      <c r="E51" s="244">
        <v>10.5</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1990</v>
      </c>
      <c r="T51" s="247" t="s">
        <v>1991</v>
      </c>
      <c r="U51" s="222">
        <v>0</v>
      </c>
      <c r="V51" s="222">
        <f>ROUND(E51*U51,2)</f>
        <v>0</v>
      </c>
      <c r="W51" s="222"/>
      <c r="X51" s="222" t="s">
        <v>449</v>
      </c>
      <c r="Y51" s="222" t="s">
        <v>391</v>
      </c>
      <c r="Z51" s="212"/>
      <c r="AA51" s="212"/>
      <c r="AB51" s="212"/>
      <c r="AC51" s="212"/>
      <c r="AD51" s="212"/>
      <c r="AE51" s="212"/>
      <c r="AF51" s="212"/>
      <c r="AG51" s="212" t="s">
        <v>1992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18</v>
      </c>
      <c r="B52" s="242" t="s">
        <v>3842</v>
      </c>
      <c r="C52" s="252" t="s">
        <v>3843</v>
      </c>
      <c r="D52" s="243" t="s">
        <v>517</v>
      </c>
      <c r="E52" s="244">
        <v>24</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1990</v>
      </c>
      <c r="T52" s="247" t="s">
        <v>1991</v>
      </c>
      <c r="U52" s="222">
        <v>0</v>
      </c>
      <c r="V52" s="222">
        <f>ROUND(E52*U52,2)</f>
        <v>0</v>
      </c>
      <c r="W52" s="222"/>
      <c r="X52" s="222" t="s">
        <v>449</v>
      </c>
      <c r="Y52" s="222" t="s">
        <v>391</v>
      </c>
      <c r="Z52" s="212"/>
      <c r="AA52" s="212"/>
      <c r="AB52" s="212"/>
      <c r="AC52" s="212"/>
      <c r="AD52" s="212"/>
      <c r="AE52" s="212"/>
      <c r="AF52" s="212"/>
      <c r="AG52" s="212" t="s">
        <v>1992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1">
        <v>19</v>
      </c>
      <c r="B53" s="242" t="s">
        <v>3844</v>
      </c>
      <c r="C53" s="252" t="s">
        <v>3845</v>
      </c>
      <c r="D53" s="243" t="s">
        <v>517</v>
      </c>
      <c r="E53" s="244">
        <v>28</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1990</v>
      </c>
      <c r="T53" s="247" t="s">
        <v>1991</v>
      </c>
      <c r="U53" s="222">
        <v>0</v>
      </c>
      <c r="V53" s="222">
        <f>ROUND(E53*U53,2)</f>
        <v>0</v>
      </c>
      <c r="W53" s="222"/>
      <c r="X53" s="222" t="s">
        <v>449</v>
      </c>
      <c r="Y53" s="222" t="s">
        <v>391</v>
      </c>
      <c r="Z53" s="212"/>
      <c r="AA53" s="212"/>
      <c r="AB53" s="212"/>
      <c r="AC53" s="212"/>
      <c r="AD53" s="212"/>
      <c r="AE53" s="212"/>
      <c r="AF53" s="212"/>
      <c r="AG53" s="212" t="s">
        <v>1992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1">
        <v>20</v>
      </c>
      <c r="B54" s="242" t="s">
        <v>3846</v>
      </c>
      <c r="C54" s="252" t="s">
        <v>3847</v>
      </c>
      <c r="D54" s="243" t="s">
        <v>585</v>
      </c>
      <c r="E54" s="244">
        <v>3</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1990</v>
      </c>
      <c r="T54" s="247" t="s">
        <v>1991</v>
      </c>
      <c r="U54" s="222">
        <v>0</v>
      </c>
      <c r="V54" s="222">
        <f>ROUND(E54*U54,2)</f>
        <v>0</v>
      </c>
      <c r="W54" s="222"/>
      <c r="X54" s="222" t="s">
        <v>449</v>
      </c>
      <c r="Y54" s="222" t="s">
        <v>391</v>
      </c>
      <c r="Z54" s="212"/>
      <c r="AA54" s="212"/>
      <c r="AB54" s="212"/>
      <c r="AC54" s="212"/>
      <c r="AD54" s="212"/>
      <c r="AE54" s="212"/>
      <c r="AF54" s="212"/>
      <c r="AG54" s="212" t="s">
        <v>1992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1">
        <v>21</v>
      </c>
      <c r="B55" s="242" t="s">
        <v>3848</v>
      </c>
      <c r="C55" s="252" t="s">
        <v>3849</v>
      </c>
      <c r="D55" s="243" t="s">
        <v>585</v>
      </c>
      <c r="E55" s="244">
        <v>4</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1990</v>
      </c>
      <c r="T55" s="247" t="s">
        <v>1991</v>
      </c>
      <c r="U55" s="222">
        <v>0</v>
      </c>
      <c r="V55" s="222">
        <f>ROUND(E55*U55,2)</f>
        <v>0</v>
      </c>
      <c r="W55" s="222"/>
      <c r="X55" s="222" t="s">
        <v>449</v>
      </c>
      <c r="Y55" s="222" t="s">
        <v>391</v>
      </c>
      <c r="Z55" s="212"/>
      <c r="AA55" s="212"/>
      <c r="AB55" s="212"/>
      <c r="AC55" s="212"/>
      <c r="AD55" s="212"/>
      <c r="AE55" s="212"/>
      <c r="AF55" s="212"/>
      <c r="AG55" s="212" t="s">
        <v>1992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1">
        <v>22</v>
      </c>
      <c r="B56" s="242" t="s">
        <v>3850</v>
      </c>
      <c r="C56" s="252" t="s">
        <v>3851</v>
      </c>
      <c r="D56" s="243" t="s">
        <v>585</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1990</v>
      </c>
      <c r="T56" s="247" t="s">
        <v>1991</v>
      </c>
      <c r="U56" s="222">
        <v>0</v>
      </c>
      <c r="V56" s="222">
        <f>ROUND(E56*U56,2)</f>
        <v>0</v>
      </c>
      <c r="W56" s="222"/>
      <c r="X56" s="222" t="s">
        <v>449</v>
      </c>
      <c r="Y56" s="222" t="s">
        <v>391</v>
      </c>
      <c r="Z56" s="212"/>
      <c r="AA56" s="212"/>
      <c r="AB56" s="212"/>
      <c r="AC56" s="212"/>
      <c r="AD56" s="212"/>
      <c r="AE56" s="212"/>
      <c r="AF56" s="212"/>
      <c r="AG56" s="212" t="s">
        <v>1992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34">
        <v>23</v>
      </c>
      <c r="B57" s="235" t="s">
        <v>3852</v>
      </c>
      <c r="C57" s="253" t="s">
        <v>3853</v>
      </c>
      <c r="D57" s="236" t="s">
        <v>585</v>
      </c>
      <c r="E57" s="237">
        <v>1</v>
      </c>
      <c r="F57" s="238"/>
      <c r="G57" s="239">
        <f>ROUND(E57*F57,2)</f>
        <v>0</v>
      </c>
      <c r="H57" s="238"/>
      <c r="I57" s="239">
        <f>ROUND(E57*H57,2)</f>
        <v>0</v>
      </c>
      <c r="J57" s="238"/>
      <c r="K57" s="239">
        <f>ROUND(E57*J57,2)</f>
        <v>0</v>
      </c>
      <c r="L57" s="239">
        <v>21</v>
      </c>
      <c r="M57" s="239">
        <f>G57*(1+L57/100)</f>
        <v>0</v>
      </c>
      <c r="N57" s="237">
        <v>0</v>
      </c>
      <c r="O57" s="237">
        <f>ROUND(E57*N57,2)</f>
        <v>0</v>
      </c>
      <c r="P57" s="237">
        <v>0</v>
      </c>
      <c r="Q57" s="237">
        <f>ROUND(E57*P57,2)</f>
        <v>0</v>
      </c>
      <c r="R57" s="239"/>
      <c r="S57" s="239" t="s">
        <v>1990</v>
      </c>
      <c r="T57" s="240" t="s">
        <v>1991</v>
      </c>
      <c r="U57" s="222">
        <v>0</v>
      </c>
      <c r="V57" s="222">
        <f>ROUND(E57*U57,2)</f>
        <v>0</v>
      </c>
      <c r="W57" s="222"/>
      <c r="X57" s="222" t="s">
        <v>449</v>
      </c>
      <c r="Y57" s="222" t="s">
        <v>391</v>
      </c>
      <c r="Z57" s="212"/>
      <c r="AA57" s="212"/>
      <c r="AB57" s="212"/>
      <c r="AC57" s="212"/>
      <c r="AD57" s="212"/>
      <c r="AE57" s="212"/>
      <c r="AF57" s="212"/>
      <c r="AG57" s="212" t="s">
        <v>1992</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5">
      <c r="A58" s="219"/>
      <c r="B58" s="220"/>
      <c r="C58" s="254" t="s">
        <v>1995</v>
      </c>
      <c r="D58" s="248"/>
      <c r="E58" s="248"/>
      <c r="F58" s="248"/>
      <c r="G58" s="248"/>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395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5">
      <c r="A59" s="219"/>
      <c r="B59" s="220"/>
      <c r="C59" s="255" t="s">
        <v>3854</v>
      </c>
      <c r="D59" s="250"/>
      <c r="E59" s="250"/>
      <c r="F59" s="250"/>
      <c r="G59" s="250"/>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395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34">
        <v>24</v>
      </c>
      <c r="B60" s="235" t="s">
        <v>3855</v>
      </c>
      <c r="C60" s="253" t="s">
        <v>3856</v>
      </c>
      <c r="D60" s="236" t="s">
        <v>585</v>
      </c>
      <c r="E60" s="237">
        <v>1</v>
      </c>
      <c r="F60" s="238"/>
      <c r="G60" s="239">
        <f>ROUND(E60*F60,2)</f>
        <v>0</v>
      </c>
      <c r="H60" s="238"/>
      <c r="I60" s="239">
        <f>ROUND(E60*H60,2)</f>
        <v>0</v>
      </c>
      <c r="J60" s="238"/>
      <c r="K60" s="239">
        <f>ROUND(E60*J60,2)</f>
        <v>0</v>
      </c>
      <c r="L60" s="239">
        <v>21</v>
      </c>
      <c r="M60" s="239">
        <f>G60*(1+L60/100)</f>
        <v>0</v>
      </c>
      <c r="N60" s="237">
        <v>0</v>
      </c>
      <c r="O60" s="237">
        <f>ROUND(E60*N60,2)</f>
        <v>0</v>
      </c>
      <c r="P60" s="237">
        <v>0</v>
      </c>
      <c r="Q60" s="237">
        <f>ROUND(E60*P60,2)</f>
        <v>0</v>
      </c>
      <c r="R60" s="239"/>
      <c r="S60" s="239" t="s">
        <v>1990</v>
      </c>
      <c r="T60" s="240" t="s">
        <v>1991</v>
      </c>
      <c r="U60" s="222">
        <v>0</v>
      </c>
      <c r="V60" s="222">
        <f>ROUND(E60*U60,2)</f>
        <v>0</v>
      </c>
      <c r="W60" s="222"/>
      <c r="X60" s="222" t="s">
        <v>449</v>
      </c>
      <c r="Y60" s="222" t="s">
        <v>391</v>
      </c>
      <c r="Z60" s="212"/>
      <c r="AA60" s="212"/>
      <c r="AB60" s="212"/>
      <c r="AC60" s="212"/>
      <c r="AD60" s="212"/>
      <c r="AE60" s="212"/>
      <c r="AF60" s="212"/>
      <c r="AG60" s="212" t="s">
        <v>1992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5">
      <c r="A61" s="219"/>
      <c r="B61" s="220"/>
      <c r="C61" s="254" t="s">
        <v>1995</v>
      </c>
      <c r="D61" s="248"/>
      <c r="E61" s="248"/>
      <c r="F61" s="248"/>
      <c r="G61" s="248"/>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395</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5">
      <c r="A62" s="219"/>
      <c r="B62" s="220"/>
      <c r="C62" s="255" t="s">
        <v>3857</v>
      </c>
      <c r="D62" s="250"/>
      <c r="E62" s="250"/>
      <c r="F62" s="250"/>
      <c r="G62" s="250"/>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395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1">
        <v>25</v>
      </c>
      <c r="B63" s="242" t="s">
        <v>3858</v>
      </c>
      <c r="C63" s="252" t="s">
        <v>3859</v>
      </c>
      <c r="D63" s="243" t="s">
        <v>517</v>
      </c>
      <c r="E63" s="244">
        <v>52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1990</v>
      </c>
      <c r="T63" s="247" t="s">
        <v>1991</v>
      </c>
      <c r="U63" s="222">
        <v>0</v>
      </c>
      <c r="V63" s="222">
        <f>ROUND(E63*U63,2)</f>
        <v>0</v>
      </c>
      <c r="W63" s="222"/>
      <c r="X63" s="222" t="s">
        <v>449</v>
      </c>
      <c r="Y63" s="222" t="s">
        <v>391</v>
      </c>
      <c r="Z63" s="212"/>
      <c r="AA63" s="212"/>
      <c r="AB63" s="212"/>
      <c r="AC63" s="212"/>
      <c r="AD63" s="212"/>
      <c r="AE63" s="212"/>
      <c r="AF63" s="212"/>
      <c r="AG63" s="212" t="s">
        <v>1992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1">
        <v>26</v>
      </c>
      <c r="B64" s="242" t="s">
        <v>3860</v>
      </c>
      <c r="C64" s="252" t="s">
        <v>3861</v>
      </c>
      <c r="D64" s="243" t="s">
        <v>3862</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435</v>
      </c>
      <c r="T64" s="247" t="s">
        <v>389</v>
      </c>
      <c r="U64" s="222">
        <v>0</v>
      </c>
      <c r="V64" s="222">
        <f>ROUND(E64*U64,2)</f>
        <v>0</v>
      </c>
      <c r="W64" s="222"/>
      <c r="X64" s="222" t="s">
        <v>449</v>
      </c>
      <c r="Y64" s="222" t="s">
        <v>391</v>
      </c>
      <c r="Z64" s="212"/>
      <c r="AA64" s="212"/>
      <c r="AB64" s="212"/>
      <c r="AC64" s="212"/>
      <c r="AD64" s="212"/>
      <c r="AE64" s="212"/>
      <c r="AF64" s="212"/>
      <c r="AG64" s="212" t="s">
        <v>1992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34">
        <v>27</v>
      </c>
      <c r="B65" s="235" t="s">
        <v>3863</v>
      </c>
      <c r="C65" s="253" t="s">
        <v>3864</v>
      </c>
      <c r="D65" s="236" t="s">
        <v>585</v>
      </c>
      <c r="E65" s="237">
        <v>2</v>
      </c>
      <c r="F65" s="238"/>
      <c r="G65" s="239">
        <f>ROUND(E65*F65,2)</f>
        <v>0</v>
      </c>
      <c r="H65" s="238"/>
      <c r="I65" s="239">
        <f>ROUND(E65*H65,2)</f>
        <v>0</v>
      </c>
      <c r="J65" s="238"/>
      <c r="K65" s="239">
        <f>ROUND(E65*J65,2)</f>
        <v>0</v>
      </c>
      <c r="L65" s="239">
        <v>21</v>
      </c>
      <c r="M65" s="239">
        <f>G65*(1+L65/100)</f>
        <v>0</v>
      </c>
      <c r="N65" s="237">
        <v>0</v>
      </c>
      <c r="O65" s="237">
        <f>ROUND(E65*N65,2)</f>
        <v>0</v>
      </c>
      <c r="P65" s="237">
        <v>0</v>
      </c>
      <c r="Q65" s="237">
        <f>ROUND(E65*P65,2)</f>
        <v>0</v>
      </c>
      <c r="R65" s="239"/>
      <c r="S65" s="239" t="s">
        <v>435</v>
      </c>
      <c r="T65" s="240" t="s">
        <v>389</v>
      </c>
      <c r="U65" s="222">
        <v>0</v>
      </c>
      <c r="V65" s="222">
        <f>ROUND(E65*U65,2)</f>
        <v>0</v>
      </c>
      <c r="W65" s="222"/>
      <c r="X65" s="222" t="s">
        <v>604</v>
      </c>
      <c r="Y65" s="222" t="s">
        <v>391</v>
      </c>
      <c r="Z65" s="212"/>
      <c r="AA65" s="212"/>
      <c r="AB65" s="212"/>
      <c r="AC65" s="212"/>
      <c r="AD65" s="212"/>
      <c r="AE65" s="212"/>
      <c r="AF65" s="212"/>
      <c r="AG65" s="212" t="s">
        <v>2008</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5">
      <c r="A66" s="219"/>
      <c r="B66" s="220"/>
      <c r="C66" s="254" t="s">
        <v>1995</v>
      </c>
      <c r="D66" s="248"/>
      <c r="E66" s="248"/>
      <c r="F66" s="248"/>
      <c r="G66" s="248"/>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395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5">
      <c r="A67" s="219"/>
      <c r="B67" s="220"/>
      <c r="C67" s="255" t="s">
        <v>3865</v>
      </c>
      <c r="D67" s="250"/>
      <c r="E67" s="250"/>
      <c r="F67" s="250"/>
      <c r="G67" s="250"/>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395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34">
        <v>28</v>
      </c>
      <c r="B68" s="235" t="s">
        <v>3866</v>
      </c>
      <c r="C68" s="253" t="s">
        <v>3867</v>
      </c>
      <c r="D68" s="236" t="s">
        <v>3862</v>
      </c>
      <c r="E68" s="237">
        <v>2</v>
      </c>
      <c r="F68" s="238"/>
      <c r="G68" s="239">
        <f>ROUND(E68*F68,2)</f>
        <v>0</v>
      </c>
      <c r="H68" s="238"/>
      <c r="I68" s="239">
        <f>ROUND(E68*H68,2)</f>
        <v>0</v>
      </c>
      <c r="J68" s="238"/>
      <c r="K68" s="239">
        <f>ROUND(E68*J68,2)</f>
        <v>0</v>
      </c>
      <c r="L68" s="239">
        <v>21</v>
      </c>
      <c r="M68" s="239">
        <f>G68*(1+L68/100)</f>
        <v>0</v>
      </c>
      <c r="N68" s="237">
        <v>0</v>
      </c>
      <c r="O68" s="237">
        <f>ROUND(E68*N68,2)</f>
        <v>0</v>
      </c>
      <c r="P68" s="237">
        <v>0</v>
      </c>
      <c r="Q68" s="237">
        <f>ROUND(E68*P68,2)</f>
        <v>0</v>
      </c>
      <c r="R68" s="239"/>
      <c r="S68" s="239" t="s">
        <v>435</v>
      </c>
      <c r="T68" s="240" t="s">
        <v>389</v>
      </c>
      <c r="U68" s="222">
        <v>0</v>
      </c>
      <c r="V68" s="222">
        <f>ROUND(E68*U68,2)</f>
        <v>0</v>
      </c>
      <c r="W68" s="222"/>
      <c r="X68" s="222" t="s">
        <v>604</v>
      </c>
      <c r="Y68" s="222" t="s">
        <v>391</v>
      </c>
      <c r="Z68" s="212"/>
      <c r="AA68" s="212"/>
      <c r="AB68" s="212"/>
      <c r="AC68" s="212"/>
      <c r="AD68" s="212"/>
      <c r="AE68" s="212"/>
      <c r="AF68" s="212"/>
      <c r="AG68" s="212" t="s">
        <v>2008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5">
      <c r="A69" s="219"/>
      <c r="B69" s="220"/>
      <c r="C69" s="254" t="s">
        <v>1995</v>
      </c>
      <c r="D69" s="248"/>
      <c r="E69" s="248"/>
      <c r="F69" s="248"/>
      <c r="G69" s="248"/>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395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1" outlineLevel="3" x14ac:dyDescent="0.25">
      <c r="A70" s="219"/>
      <c r="B70" s="220"/>
      <c r="C70" s="255" t="s">
        <v>3868</v>
      </c>
      <c r="D70" s="250"/>
      <c r="E70" s="250"/>
      <c r="F70" s="250"/>
      <c r="G70" s="250"/>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49" t="str">
        <f>C70</f>
        <v>Typové uložení trubního rozvodu. Skladba : kotva/hmoždina, konzola, závitová tyč/šroub, trubková objímka, včetně šroubů a matic, podložek. Jednotková hmotnost cca. 0,75kg</v>
      </c>
      <c r="BB70" s="212"/>
      <c r="BC70" s="212"/>
      <c r="BD70" s="212"/>
      <c r="BE70" s="212"/>
      <c r="BF70" s="212"/>
      <c r="BG70" s="212"/>
      <c r="BH70" s="212"/>
    </row>
    <row r="71" spans="1:60" outlineLevel="1" x14ac:dyDescent="0.25">
      <c r="A71" s="234">
        <v>29</v>
      </c>
      <c r="B71" s="235" t="s">
        <v>3869</v>
      </c>
      <c r="C71" s="253" t="s">
        <v>3870</v>
      </c>
      <c r="D71" s="236" t="s">
        <v>1075</v>
      </c>
      <c r="E71" s="237">
        <v>0.5</v>
      </c>
      <c r="F71" s="238"/>
      <c r="G71" s="239">
        <f>ROUND(E71*F71,2)</f>
        <v>0</v>
      </c>
      <c r="H71" s="238"/>
      <c r="I71" s="239">
        <f>ROUND(E71*H71,2)</f>
        <v>0</v>
      </c>
      <c r="J71" s="238"/>
      <c r="K71" s="239">
        <f>ROUND(E71*J71,2)</f>
        <v>0</v>
      </c>
      <c r="L71" s="239">
        <v>21</v>
      </c>
      <c r="M71" s="239">
        <f>G71*(1+L71/100)</f>
        <v>0</v>
      </c>
      <c r="N71" s="237">
        <v>0</v>
      </c>
      <c r="O71" s="237">
        <f>ROUND(E71*N71,2)</f>
        <v>0</v>
      </c>
      <c r="P71" s="237">
        <v>0</v>
      </c>
      <c r="Q71" s="237">
        <f>ROUND(E71*P71,2)</f>
        <v>0</v>
      </c>
      <c r="R71" s="239"/>
      <c r="S71" s="239" t="s">
        <v>435</v>
      </c>
      <c r="T71" s="240" t="s">
        <v>389</v>
      </c>
      <c r="U71" s="222">
        <v>0</v>
      </c>
      <c r="V71" s="222">
        <f>ROUND(E71*U71,2)</f>
        <v>0</v>
      </c>
      <c r="W71" s="222"/>
      <c r="X71" s="222" t="s">
        <v>604</v>
      </c>
      <c r="Y71" s="222" t="s">
        <v>391</v>
      </c>
      <c r="Z71" s="212"/>
      <c r="AA71" s="212"/>
      <c r="AB71" s="212"/>
      <c r="AC71" s="212"/>
      <c r="AD71" s="212"/>
      <c r="AE71" s="212"/>
      <c r="AF71" s="212"/>
      <c r="AG71" s="212" t="s">
        <v>2008</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5">
      <c r="A72" s="219"/>
      <c r="B72" s="220"/>
      <c r="C72" s="254" t="s">
        <v>1995</v>
      </c>
      <c r="D72" s="248"/>
      <c r="E72" s="248"/>
      <c r="F72" s="248"/>
      <c r="G72" s="248"/>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5">
      <c r="A73" s="219"/>
      <c r="B73" s="220"/>
      <c r="C73" s="255" t="s">
        <v>3871</v>
      </c>
      <c r="D73" s="250"/>
      <c r="E73" s="250"/>
      <c r="F73" s="250"/>
      <c r="G73" s="250"/>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395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1">
        <v>30</v>
      </c>
      <c r="B74" s="242" t="s">
        <v>3872</v>
      </c>
      <c r="C74" s="252" t="s">
        <v>3873</v>
      </c>
      <c r="D74" s="243" t="s">
        <v>517</v>
      </c>
      <c r="E74" s="244">
        <v>24</v>
      </c>
      <c r="F74" s="245"/>
      <c r="G74" s="246">
        <f>ROUND(E74*F74,2)</f>
        <v>0</v>
      </c>
      <c r="H74" s="245"/>
      <c r="I74" s="246">
        <f>ROUND(E74*H74,2)</f>
        <v>0</v>
      </c>
      <c r="J74" s="245"/>
      <c r="K74" s="246">
        <f>ROUND(E74*J74,2)</f>
        <v>0</v>
      </c>
      <c r="L74" s="246">
        <v>21</v>
      </c>
      <c r="M74" s="246">
        <f>G74*(1+L74/100)</f>
        <v>0</v>
      </c>
      <c r="N74" s="244">
        <v>2.7999999999999998E-4</v>
      </c>
      <c r="O74" s="244">
        <f>ROUND(E74*N74,2)</f>
        <v>0.01</v>
      </c>
      <c r="P74" s="244">
        <v>0</v>
      </c>
      <c r="Q74" s="244">
        <f>ROUND(E74*P74,2)</f>
        <v>0</v>
      </c>
      <c r="R74" s="246"/>
      <c r="S74" s="246" t="s">
        <v>1990</v>
      </c>
      <c r="T74" s="247" t="s">
        <v>1991</v>
      </c>
      <c r="U74" s="222">
        <v>0</v>
      </c>
      <c r="V74" s="222">
        <f>ROUND(E74*U74,2)</f>
        <v>0</v>
      </c>
      <c r="W74" s="222"/>
      <c r="X74" s="222" t="s">
        <v>604</v>
      </c>
      <c r="Y74" s="222" t="s">
        <v>391</v>
      </c>
      <c r="Z74" s="212"/>
      <c r="AA74" s="212"/>
      <c r="AB74" s="212"/>
      <c r="AC74" s="212"/>
      <c r="AD74" s="212"/>
      <c r="AE74" s="212"/>
      <c r="AF74" s="212"/>
      <c r="AG74" s="212" t="s">
        <v>2008</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41">
        <v>31</v>
      </c>
      <c r="B75" s="242" t="s">
        <v>3874</v>
      </c>
      <c r="C75" s="252" t="s">
        <v>3875</v>
      </c>
      <c r="D75" s="243" t="s">
        <v>517</v>
      </c>
      <c r="E75" s="244">
        <v>28</v>
      </c>
      <c r="F75" s="245"/>
      <c r="G75" s="246">
        <f>ROUND(E75*F75,2)</f>
        <v>0</v>
      </c>
      <c r="H75" s="245"/>
      <c r="I75" s="246">
        <f>ROUND(E75*H75,2)</f>
        <v>0</v>
      </c>
      <c r="J75" s="245"/>
      <c r="K75" s="246">
        <f>ROUND(E75*J75,2)</f>
        <v>0</v>
      </c>
      <c r="L75" s="246">
        <v>21</v>
      </c>
      <c r="M75" s="246">
        <f>G75*(1+L75/100)</f>
        <v>0</v>
      </c>
      <c r="N75" s="244">
        <v>4.2999999999999999E-4</v>
      </c>
      <c r="O75" s="244">
        <f>ROUND(E75*N75,2)</f>
        <v>0.01</v>
      </c>
      <c r="P75" s="244">
        <v>0</v>
      </c>
      <c r="Q75" s="244">
        <f>ROUND(E75*P75,2)</f>
        <v>0</v>
      </c>
      <c r="R75" s="246"/>
      <c r="S75" s="246" t="s">
        <v>1990</v>
      </c>
      <c r="T75" s="247" t="s">
        <v>1991</v>
      </c>
      <c r="U75" s="222">
        <v>0</v>
      </c>
      <c r="V75" s="222">
        <f>ROUND(E75*U75,2)</f>
        <v>0</v>
      </c>
      <c r="W75" s="222"/>
      <c r="X75" s="222" t="s">
        <v>604</v>
      </c>
      <c r="Y75" s="222" t="s">
        <v>391</v>
      </c>
      <c r="Z75" s="212"/>
      <c r="AA75" s="212"/>
      <c r="AB75" s="212"/>
      <c r="AC75" s="212"/>
      <c r="AD75" s="212"/>
      <c r="AE75" s="212"/>
      <c r="AF75" s="212"/>
      <c r="AG75" s="212" t="s">
        <v>2008</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41">
        <v>32</v>
      </c>
      <c r="B76" s="242" t="s">
        <v>3876</v>
      </c>
      <c r="C76" s="252" t="s">
        <v>3877</v>
      </c>
      <c r="D76" s="243" t="s">
        <v>585</v>
      </c>
      <c r="E76" s="244">
        <v>1</v>
      </c>
      <c r="F76" s="245"/>
      <c r="G76" s="246">
        <f>ROUND(E76*F76,2)</f>
        <v>0</v>
      </c>
      <c r="H76" s="245"/>
      <c r="I76" s="246">
        <f>ROUND(E76*H76,2)</f>
        <v>0</v>
      </c>
      <c r="J76" s="245"/>
      <c r="K76" s="246">
        <f>ROUND(E76*J76,2)</f>
        <v>0</v>
      </c>
      <c r="L76" s="246">
        <v>21</v>
      </c>
      <c r="M76" s="246">
        <f>G76*(1+L76/100)</f>
        <v>0</v>
      </c>
      <c r="N76" s="244">
        <v>5.9999999999999995E-4</v>
      </c>
      <c r="O76" s="244">
        <f>ROUND(E76*N76,2)</f>
        <v>0</v>
      </c>
      <c r="P76" s="244">
        <v>0</v>
      </c>
      <c r="Q76" s="244">
        <f>ROUND(E76*P76,2)</f>
        <v>0</v>
      </c>
      <c r="R76" s="246"/>
      <c r="S76" s="246" t="s">
        <v>1990</v>
      </c>
      <c r="T76" s="247" t="s">
        <v>1991</v>
      </c>
      <c r="U76" s="222">
        <v>0</v>
      </c>
      <c r="V76" s="222">
        <f>ROUND(E76*U76,2)</f>
        <v>0</v>
      </c>
      <c r="W76" s="222"/>
      <c r="X76" s="222" t="s">
        <v>604</v>
      </c>
      <c r="Y76" s="222" t="s">
        <v>391</v>
      </c>
      <c r="Z76" s="212"/>
      <c r="AA76" s="212"/>
      <c r="AB76" s="212"/>
      <c r="AC76" s="212"/>
      <c r="AD76" s="212"/>
      <c r="AE76" s="212"/>
      <c r="AF76" s="212"/>
      <c r="AG76" s="212" t="s">
        <v>2008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41">
        <v>33</v>
      </c>
      <c r="B77" s="242" t="s">
        <v>3878</v>
      </c>
      <c r="C77" s="252" t="s">
        <v>3879</v>
      </c>
      <c r="D77" s="243" t="s">
        <v>585</v>
      </c>
      <c r="E77" s="244">
        <v>2</v>
      </c>
      <c r="F77" s="245"/>
      <c r="G77" s="246">
        <f>ROUND(E77*F77,2)</f>
        <v>0</v>
      </c>
      <c r="H77" s="245"/>
      <c r="I77" s="246">
        <f>ROUND(E77*H77,2)</f>
        <v>0</v>
      </c>
      <c r="J77" s="245"/>
      <c r="K77" s="246">
        <f>ROUND(E77*J77,2)</f>
        <v>0</v>
      </c>
      <c r="L77" s="246">
        <v>21</v>
      </c>
      <c r="M77" s="246">
        <f>G77*(1+L77/100)</f>
        <v>0</v>
      </c>
      <c r="N77" s="244">
        <v>6.0000000000000002E-5</v>
      </c>
      <c r="O77" s="244">
        <f>ROUND(E77*N77,2)</f>
        <v>0</v>
      </c>
      <c r="P77" s="244">
        <v>0</v>
      </c>
      <c r="Q77" s="244">
        <f>ROUND(E77*P77,2)</f>
        <v>0</v>
      </c>
      <c r="R77" s="246"/>
      <c r="S77" s="246" t="s">
        <v>1990</v>
      </c>
      <c r="T77" s="247" t="s">
        <v>1991</v>
      </c>
      <c r="U77" s="222">
        <v>0</v>
      </c>
      <c r="V77" s="222">
        <f>ROUND(E77*U77,2)</f>
        <v>0</v>
      </c>
      <c r="W77" s="222"/>
      <c r="X77" s="222" t="s">
        <v>604</v>
      </c>
      <c r="Y77" s="222" t="s">
        <v>391</v>
      </c>
      <c r="Z77" s="212"/>
      <c r="AA77" s="212"/>
      <c r="AB77" s="212"/>
      <c r="AC77" s="212"/>
      <c r="AD77" s="212"/>
      <c r="AE77" s="212"/>
      <c r="AF77" s="212"/>
      <c r="AG77" s="212" t="s">
        <v>2008</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34</v>
      </c>
      <c r="B78" s="242" t="s">
        <v>3880</v>
      </c>
      <c r="C78" s="252" t="s">
        <v>3881</v>
      </c>
      <c r="D78" s="243" t="s">
        <v>585</v>
      </c>
      <c r="E78" s="244">
        <v>3</v>
      </c>
      <c r="F78" s="245"/>
      <c r="G78" s="246">
        <f>ROUND(E78*F78,2)</f>
        <v>0</v>
      </c>
      <c r="H78" s="245"/>
      <c r="I78" s="246">
        <f>ROUND(E78*H78,2)</f>
        <v>0</v>
      </c>
      <c r="J78" s="245"/>
      <c r="K78" s="246">
        <f>ROUND(E78*J78,2)</f>
        <v>0</v>
      </c>
      <c r="L78" s="246">
        <v>21</v>
      </c>
      <c r="M78" s="246">
        <f>G78*(1+L78/100)</f>
        <v>0</v>
      </c>
      <c r="N78" s="244">
        <v>1E-4</v>
      </c>
      <c r="O78" s="244">
        <f>ROUND(E78*N78,2)</f>
        <v>0</v>
      </c>
      <c r="P78" s="244">
        <v>0</v>
      </c>
      <c r="Q78" s="244">
        <f>ROUND(E78*P78,2)</f>
        <v>0</v>
      </c>
      <c r="R78" s="246"/>
      <c r="S78" s="246" t="s">
        <v>1990</v>
      </c>
      <c r="T78" s="247" t="s">
        <v>1991</v>
      </c>
      <c r="U78" s="222">
        <v>0</v>
      </c>
      <c r="V78" s="222">
        <f>ROUND(E78*U78,2)</f>
        <v>0</v>
      </c>
      <c r="W78" s="222"/>
      <c r="X78" s="222" t="s">
        <v>604</v>
      </c>
      <c r="Y78" s="222" t="s">
        <v>391</v>
      </c>
      <c r="Z78" s="212"/>
      <c r="AA78" s="212"/>
      <c r="AB78" s="212"/>
      <c r="AC78" s="212"/>
      <c r="AD78" s="212"/>
      <c r="AE78" s="212"/>
      <c r="AF78" s="212"/>
      <c r="AG78" s="212" t="s">
        <v>2008</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41">
        <v>35</v>
      </c>
      <c r="B79" s="242" t="s">
        <v>3882</v>
      </c>
      <c r="C79" s="252" t="s">
        <v>3883</v>
      </c>
      <c r="D79" s="243" t="s">
        <v>585</v>
      </c>
      <c r="E79" s="244">
        <v>1</v>
      </c>
      <c r="F79" s="245"/>
      <c r="G79" s="246">
        <f>ROUND(E79*F79,2)</f>
        <v>0</v>
      </c>
      <c r="H79" s="245"/>
      <c r="I79" s="246">
        <f>ROUND(E79*H79,2)</f>
        <v>0</v>
      </c>
      <c r="J79" s="245"/>
      <c r="K79" s="246">
        <f>ROUND(E79*J79,2)</f>
        <v>0</v>
      </c>
      <c r="L79" s="246">
        <v>21</v>
      </c>
      <c r="M79" s="246">
        <f>G79*(1+L79/100)</f>
        <v>0</v>
      </c>
      <c r="N79" s="244">
        <v>2.5999999999999998E-4</v>
      </c>
      <c r="O79" s="244">
        <f>ROUND(E79*N79,2)</f>
        <v>0</v>
      </c>
      <c r="P79" s="244">
        <v>0</v>
      </c>
      <c r="Q79" s="244">
        <f>ROUND(E79*P79,2)</f>
        <v>0</v>
      </c>
      <c r="R79" s="246"/>
      <c r="S79" s="246" t="s">
        <v>1990</v>
      </c>
      <c r="T79" s="247" t="s">
        <v>1991</v>
      </c>
      <c r="U79" s="222">
        <v>0</v>
      </c>
      <c r="V79" s="222">
        <f>ROUND(E79*U79,2)</f>
        <v>0</v>
      </c>
      <c r="W79" s="222"/>
      <c r="X79" s="222" t="s">
        <v>604</v>
      </c>
      <c r="Y79" s="222" t="s">
        <v>391</v>
      </c>
      <c r="Z79" s="212"/>
      <c r="AA79" s="212"/>
      <c r="AB79" s="212"/>
      <c r="AC79" s="212"/>
      <c r="AD79" s="212"/>
      <c r="AE79" s="212"/>
      <c r="AF79" s="212"/>
      <c r="AG79" s="212" t="s">
        <v>2008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41">
        <v>36</v>
      </c>
      <c r="B80" s="242" t="s">
        <v>3884</v>
      </c>
      <c r="C80" s="252" t="s">
        <v>3885</v>
      </c>
      <c r="D80" s="243" t="s">
        <v>585</v>
      </c>
      <c r="E80" s="244">
        <v>1</v>
      </c>
      <c r="F80" s="245"/>
      <c r="G80" s="246">
        <f>ROUND(E80*F80,2)</f>
        <v>0</v>
      </c>
      <c r="H80" s="245"/>
      <c r="I80" s="246">
        <f>ROUND(E80*H80,2)</f>
        <v>0</v>
      </c>
      <c r="J80" s="245"/>
      <c r="K80" s="246">
        <f>ROUND(E80*J80,2)</f>
        <v>0</v>
      </c>
      <c r="L80" s="246">
        <v>21</v>
      </c>
      <c r="M80" s="246">
        <f>G80*(1+L80/100)</f>
        <v>0</v>
      </c>
      <c r="N80" s="244">
        <v>3.6000000000000002E-4</v>
      </c>
      <c r="O80" s="244">
        <f>ROUND(E80*N80,2)</f>
        <v>0</v>
      </c>
      <c r="P80" s="244">
        <v>0</v>
      </c>
      <c r="Q80" s="244">
        <f>ROUND(E80*P80,2)</f>
        <v>0</v>
      </c>
      <c r="R80" s="246"/>
      <c r="S80" s="246" t="s">
        <v>1990</v>
      </c>
      <c r="T80" s="247" t="s">
        <v>1991</v>
      </c>
      <c r="U80" s="222">
        <v>0</v>
      </c>
      <c r="V80" s="222">
        <f>ROUND(E80*U80,2)</f>
        <v>0</v>
      </c>
      <c r="W80" s="222"/>
      <c r="X80" s="222" t="s">
        <v>604</v>
      </c>
      <c r="Y80" s="222" t="s">
        <v>391</v>
      </c>
      <c r="Z80" s="212"/>
      <c r="AA80" s="212"/>
      <c r="AB80" s="212"/>
      <c r="AC80" s="212"/>
      <c r="AD80" s="212"/>
      <c r="AE80" s="212"/>
      <c r="AF80" s="212"/>
      <c r="AG80" s="212" t="s">
        <v>2008</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x14ac:dyDescent="0.25">
      <c r="A81" s="227" t="s">
        <v>383</v>
      </c>
      <c r="B81" s="228" t="s">
        <v>220</v>
      </c>
      <c r="C81" s="251" t="s">
        <v>221</v>
      </c>
      <c r="D81" s="229"/>
      <c r="E81" s="230"/>
      <c r="F81" s="231"/>
      <c r="G81" s="231">
        <f>SUMIF(AG82:AG85,"&lt;&gt;NOR",G82:G85)</f>
        <v>0</v>
      </c>
      <c r="H81" s="231"/>
      <c r="I81" s="231">
        <f>SUM(I82:I85)</f>
        <v>0</v>
      </c>
      <c r="J81" s="231"/>
      <c r="K81" s="231">
        <f>SUM(K82:K85)</f>
        <v>0</v>
      </c>
      <c r="L81" s="231"/>
      <c r="M81" s="231">
        <f>SUM(M82:M85)</f>
        <v>0</v>
      </c>
      <c r="N81" s="230"/>
      <c r="O81" s="230">
        <f>SUM(O82:O85)</f>
        <v>0</v>
      </c>
      <c r="P81" s="230"/>
      <c r="Q81" s="230">
        <f>SUM(Q82:Q85)</f>
        <v>0</v>
      </c>
      <c r="R81" s="231"/>
      <c r="S81" s="231"/>
      <c r="T81" s="232"/>
      <c r="U81" s="226"/>
      <c r="V81" s="226">
        <f>SUM(V82:V85)</f>
        <v>0</v>
      </c>
      <c r="W81" s="226"/>
      <c r="X81" s="226"/>
      <c r="Y81" s="226"/>
      <c r="AG81" t="s">
        <v>384</v>
      </c>
    </row>
    <row r="82" spans="1:60" outlineLevel="1" x14ac:dyDescent="0.25">
      <c r="A82" s="234">
        <v>37</v>
      </c>
      <c r="B82" s="235" t="s">
        <v>3886</v>
      </c>
      <c r="C82" s="253" t="s">
        <v>3887</v>
      </c>
      <c r="D82" s="236" t="s">
        <v>446</v>
      </c>
      <c r="E82" s="237">
        <v>3.4249999999999998</v>
      </c>
      <c r="F82" s="238"/>
      <c r="G82" s="239">
        <f>ROUND(E82*F82,2)</f>
        <v>0</v>
      </c>
      <c r="H82" s="238"/>
      <c r="I82" s="239">
        <f>ROUND(E82*H82,2)</f>
        <v>0</v>
      </c>
      <c r="J82" s="238"/>
      <c r="K82" s="239">
        <f>ROUND(E82*J82,2)</f>
        <v>0</v>
      </c>
      <c r="L82" s="239">
        <v>21</v>
      </c>
      <c r="M82" s="239">
        <f>G82*(1+L82/100)</f>
        <v>0</v>
      </c>
      <c r="N82" s="237">
        <v>0</v>
      </c>
      <c r="O82" s="237">
        <f>ROUND(E82*N82,2)</f>
        <v>0</v>
      </c>
      <c r="P82" s="237">
        <v>0</v>
      </c>
      <c r="Q82" s="237">
        <f>ROUND(E82*P82,2)</f>
        <v>0</v>
      </c>
      <c r="R82" s="239"/>
      <c r="S82" s="239" t="s">
        <v>1990</v>
      </c>
      <c r="T82" s="240" t="s">
        <v>1991</v>
      </c>
      <c r="U82" s="222">
        <v>0</v>
      </c>
      <c r="V82" s="222">
        <f>ROUND(E82*U82,2)</f>
        <v>0</v>
      </c>
      <c r="W82" s="222"/>
      <c r="X82" s="222" t="s">
        <v>449</v>
      </c>
      <c r="Y82" s="222" t="s">
        <v>391</v>
      </c>
      <c r="Z82" s="212"/>
      <c r="AA82" s="212"/>
      <c r="AB82" s="212"/>
      <c r="AC82" s="212"/>
      <c r="AD82" s="212"/>
      <c r="AE82" s="212"/>
      <c r="AF82" s="212"/>
      <c r="AG82" s="212" t="s">
        <v>1992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5">
      <c r="A83" s="219"/>
      <c r="B83" s="220"/>
      <c r="C83" s="268" t="s">
        <v>3888</v>
      </c>
      <c r="D83" s="260"/>
      <c r="E83" s="261"/>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454</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68" t="s">
        <v>3889</v>
      </c>
      <c r="D84" s="260"/>
      <c r="E84" s="261"/>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454</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68" t="s">
        <v>3890</v>
      </c>
      <c r="D85" s="260"/>
      <c r="E85" s="261">
        <v>3.42</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454</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x14ac:dyDescent="0.25">
      <c r="A86" s="227" t="s">
        <v>383</v>
      </c>
      <c r="B86" s="228" t="s">
        <v>224</v>
      </c>
      <c r="C86" s="251" t="s">
        <v>225</v>
      </c>
      <c r="D86" s="229"/>
      <c r="E86" s="230"/>
      <c r="F86" s="231"/>
      <c r="G86" s="231">
        <f>SUMIF(AG87:AG93,"&lt;&gt;NOR",G87:G93)</f>
        <v>0</v>
      </c>
      <c r="H86" s="231"/>
      <c r="I86" s="231">
        <f>SUM(I87:I93)</f>
        <v>0</v>
      </c>
      <c r="J86" s="231"/>
      <c r="K86" s="231">
        <f>SUM(K87:K93)</f>
        <v>0</v>
      </c>
      <c r="L86" s="231"/>
      <c r="M86" s="231">
        <f>SUM(M87:M93)</f>
        <v>0</v>
      </c>
      <c r="N86" s="230"/>
      <c r="O86" s="230">
        <f>SUM(O87:O93)</f>
        <v>0.01</v>
      </c>
      <c r="P86" s="230"/>
      <c r="Q86" s="230">
        <f>SUM(Q87:Q93)</f>
        <v>0</v>
      </c>
      <c r="R86" s="231"/>
      <c r="S86" s="231"/>
      <c r="T86" s="232"/>
      <c r="U86" s="226"/>
      <c r="V86" s="226">
        <f>SUM(V87:V93)</f>
        <v>0</v>
      </c>
      <c r="W86" s="226"/>
      <c r="X86" s="226"/>
      <c r="Y86" s="226"/>
      <c r="AG86" t="s">
        <v>384</v>
      </c>
    </row>
    <row r="87" spans="1:60" ht="20.399999999999999" outlineLevel="1" x14ac:dyDescent="0.25">
      <c r="A87" s="241">
        <v>38</v>
      </c>
      <c r="B87" s="242" t="s">
        <v>3891</v>
      </c>
      <c r="C87" s="252" t="s">
        <v>3892</v>
      </c>
      <c r="D87" s="243" t="s">
        <v>517</v>
      </c>
      <c r="E87" s="244">
        <v>10.5</v>
      </c>
      <c r="F87" s="245"/>
      <c r="G87" s="246">
        <f>ROUND(E87*F87,2)</f>
        <v>0</v>
      </c>
      <c r="H87" s="245"/>
      <c r="I87" s="246">
        <f>ROUND(E87*H87,2)</f>
        <v>0</v>
      </c>
      <c r="J87" s="245"/>
      <c r="K87" s="246">
        <f>ROUND(E87*J87,2)</f>
        <v>0</v>
      </c>
      <c r="L87" s="246">
        <v>21</v>
      </c>
      <c r="M87" s="246">
        <f>G87*(1+L87/100)</f>
        <v>0</v>
      </c>
      <c r="N87" s="244">
        <v>2.0000000000000002E-5</v>
      </c>
      <c r="O87" s="244">
        <f>ROUND(E87*N87,2)</f>
        <v>0</v>
      </c>
      <c r="P87" s="244">
        <v>0</v>
      </c>
      <c r="Q87" s="244">
        <f>ROUND(E87*P87,2)</f>
        <v>0</v>
      </c>
      <c r="R87" s="246"/>
      <c r="S87" s="246" t="s">
        <v>1990</v>
      </c>
      <c r="T87" s="247" t="s">
        <v>1991</v>
      </c>
      <c r="U87" s="222">
        <v>0</v>
      </c>
      <c r="V87" s="222">
        <f>ROUND(E87*U87,2)</f>
        <v>0</v>
      </c>
      <c r="W87" s="222"/>
      <c r="X87" s="222" t="s">
        <v>449</v>
      </c>
      <c r="Y87" s="222" t="s">
        <v>391</v>
      </c>
      <c r="Z87" s="212"/>
      <c r="AA87" s="212"/>
      <c r="AB87" s="212"/>
      <c r="AC87" s="212"/>
      <c r="AD87" s="212"/>
      <c r="AE87" s="212"/>
      <c r="AF87" s="212"/>
      <c r="AG87" s="212" t="s">
        <v>1992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0.399999999999999" outlineLevel="1" x14ac:dyDescent="0.25">
      <c r="A88" s="241">
        <v>39</v>
      </c>
      <c r="B88" s="242" t="s">
        <v>3893</v>
      </c>
      <c r="C88" s="252" t="s">
        <v>3894</v>
      </c>
      <c r="D88" s="243" t="s">
        <v>517</v>
      </c>
      <c r="E88" s="244">
        <v>10.5</v>
      </c>
      <c r="F88" s="245"/>
      <c r="G88" s="246">
        <f>ROUND(E88*F88,2)</f>
        <v>0</v>
      </c>
      <c r="H88" s="245"/>
      <c r="I88" s="246">
        <f>ROUND(E88*H88,2)</f>
        <v>0</v>
      </c>
      <c r="J88" s="245"/>
      <c r="K88" s="246">
        <f>ROUND(E88*J88,2)</f>
        <v>0</v>
      </c>
      <c r="L88" s="246">
        <v>21</v>
      </c>
      <c r="M88" s="246">
        <f>G88*(1+L88/100)</f>
        <v>0</v>
      </c>
      <c r="N88" s="244">
        <v>2.0000000000000002E-5</v>
      </c>
      <c r="O88" s="244">
        <f>ROUND(E88*N88,2)</f>
        <v>0</v>
      </c>
      <c r="P88" s="244">
        <v>0</v>
      </c>
      <c r="Q88" s="244">
        <f>ROUND(E88*P88,2)</f>
        <v>0</v>
      </c>
      <c r="R88" s="246"/>
      <c r="S88" s="246" t="s">
        <v>1990</v>
      </c>
      <c r="T88" s="247" t="s">
        <v>1991</v>
      </c>
      <c r="U88" s="222">
        <v>0</v>
      </c>
      <c r="V88" s="222">
        <f>ROUND(E88*U88,2)</f>
        <v>0</v>
      </c>
      <c r="W88" s="222"/>
      <c r="X88" s="222" t="s">
        <v>449</v>
      </c>
      <c r="Y88" s="222" t="s">
        <v>391</v>
      </c>
      <c r="Z88" s="212"/>
      <c r="AA88" s="212"/>
      <c r="AB88" s="212"/>
      <c r="AC88" s="212"/>
      <c r="AD88" s="212"/>
      <c r="AE88" s="212"/>
      <c r="AF88" s="212"/>
      <c r="AG88" s="212" t="s">
        <v>1992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34">
        <v>40</v>
      </c>
      <c r="B89" s="235" t="s">
        <v>3895</v>
      </c>
      <c r="C89" s="253" t="s">
        <v>3896</v>
      </c>
      <c r="D89" s="236" t="s">
        <v>517</v>
      </c>
      <c r="E89" s="237">
        <v>13.904999999999999</v>
      </c>
      <c r="F89" s="238"/>
      <c r="G89" s="239">
        <f>ROUND(E89*F89,2)</f>
        <v>0</v>
      </c>
      <c r="H89" s="238"/>
      <c r="I89" s="239">
        <f>ROUND(E89*H89,2)</f>
        <v>0</v>
      </c>
      <c r="J89" s="238"/>
      <c r="K89" s="239">
        <f>ROUND(E89*J89,2)</f>
        <v>0</v>
      </c>
      <c r="L89" s="239">
        <v>21</v>
      </c>
      <c r="M89" s="239">
        <f>G89*(1+L89/100)</f>
        <v>0</v>
      </c>
      <c r="N89" s="237">
        <v>6.8000000000000005E-4</v>
      </c>
      <c r="O89" s="237">
        <f>ROUND(E89*N89,2)</f>
        <v>0.01</v>
      </c>
      <c r="P89" s="237">
        <v>0</v>
      </c>
      <c r="Q89" s="237">
        <f>ROUND(E89*P89,2)</f>
        <v>0</v>
      </c>
      <c r="R89" s="239"/>
      <c r="S89" s="239" t="s">
        <v>1990</v>
      </c>
      <c r="T89" s="240" t="s">
        <v>1991</v>
      </c>
      <c r="U89" s="222">
        <v>0</v>
      </c>
      <c r="V89" s="222">
        <f>ROUND(E89*U89,2)</f>
        <v>0</v>
      </c>
      <c r="W89" s="222"/>
      <c r="X89" s="222" t="s">
        <v>604</v>
      </c>
      <c r="Y89" s="222" t="s">
        <v>391</v>
      </c>
      <c r="Z89" s="212"/>
      <c r="AA89" s="212"/>
      <c r="AB89" s="212"/>
      <c r="AC89" s="212"/>
      <c r="AD89" s="212"/>
      <c r="AE89" s="212"/>
      <c r="AF89" s="212"/>
      <c r="AG89" s="212" t="s">
        <v>2008</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5">
      <c r="A90" s="219"/>
      <c r="B90" s="220"/>
      <c r="C90" s="268" t="s">
        <v>3897</v>
      </c>
      <c r="D90" s="260"/>
      <c r="E90" s="261"/>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454</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5">
      <c r="A91" s="219"/>
      <c r="B91" s="220"/>
      <c r="C91" s="268" t="s">
        <v>3898</v>
      </c>
      <c r="D91" s="260"/>
      <c r="E91" s="261"/>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454</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5">
      <c r="A92" s="219"/>
      <c r="B92" s="220"/>
      <c r="C92" s="268" t="s">
        <v>3899</v>
      </c>
      <c r="D92" s="260"/>
      <c r="E92" s="261"/>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454</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68" t="s">
        <v>3900</v>
      </c>
      <c r="D93" s="260"/>
      <c r="E93" s="261">
        <v>13.9</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454</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x14ac:dyDescent="0.25">
      <c r="A94" s="227" t="s">
        <v>383</v>
      </c>
      <c r="B94" s="228" t="s">
        <v>228</v>
      </c>
      <c r="C94" s="251" t="s">
        <v>229</v>
      </c>
      <c r="D94" s="229"/>
      <c r="E94" s="230"/>
      <c r="F94" s="231"/>
      <c r="G94" s="231">
        <f>SUMIF(AG95:AG101,"&lt;&gt;NOR",G95:G101)</f>
        <v>0</v>
      </c>
      <c r="H94" s="231"/>
      <c r="I94" s="231">
        <f>SUM(I95:I101)</f>
        <v>0</v>
      </c>
      <c r="J94" s="231"/>
      <c r="K94" s="231">
        <f>SUM(K95:K101)</f>
        <v>0</v>
      </c>
      <c r="L94" s="231"/>
      <c r="M94" s="231">
        <f>SUM(M95:M101)</f>
        <v>0</v>
      </c>
      <c r="N94" s="230"/>
      <c r="O94" s="230">
        <f>SUM(O95:O101)</f>
        <v>0</v>
      </c>
      <c r="P94" s="230"/>
      <c r="Q94" s="230">
        <f>SUM(Q95:Q101)</f>
        <v>0</v>
      </c>
      <c r="R94" s="231"/>
      <c r="S94" s="231"/>
      <c r="T94" s="232"/>
      <c r="U94" s="226"/>
      <c r="V94" s="226">
        <f>SUM(V95:V101)</f>
        <v>0</v>
      </c>
      <c r="W94" s="226"/>
      <c r="X94" s="226"/>
      <c r="Y94" s="226"/>
      <c r="AG94" t="s">
        <v>384</v>
      </c>
    </row>
    <row r="95" spans="1:60" outlineLevel="1" x14ac:dyDescent="0.25">
      <c r="A95" s="241">
        <v>41</v>
      </c>
      <c r="B95" s="242" t="s">
        <v>3901</v>
      </c>
      <c r="C95" s="252" t="s">
        <v>3902</v>
      </c>
      <c r="D95" s="243" t="s">
        <v>585</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1990</v>
      </c>
      <c r="T95" s="247" t="s">
        <v>1991</v>
      </c>
      <c r="U95" s="222">
        <v>0</v>
      </c>
      <c r="V95" s="222">
        <f>ROUND(E95*U95,2)</f>
        <v>0</v>
      </c>
      <c r="W95" s="222"/>
      <c r="X95" s="222" t="s">
        <v>449</v>
      </c>
      <c r="Y95" s="222" t="s">
        <v>391</v>
      </c>
      <c r="Z95" s="212"/>
      <c r="AA95" s="212"/>
      <c r="AB95" s="212"/>
      <c r="AC95" s="212"/>
      <c r="AD95" s="212"/>
      <c r="AE95" s="212"/>
      <c r="AF95" s="212"/>
      <c r="AG95" s="212" t="s">
        <v>1992</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0.399999999999999" outlineLevel="1" x14ac:dyDescent="0.25">
      <c r="A96" s="241">
        <v>42</v>
      </c>
      <c r="B96" s="242" t="s">
        <v>3903</v>
      </c>
      <c r="C96" s="252" t="s">
        <v>3904</v>
      </c>
      <c r="D96" s="243" t="s">
        <v>2766</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1990</v>
      </c>
      <c r="T96" s="247" t="s">
        <v>1991</v>
      </c>
      <c r="U96" s="222">
        <v>0</v>
      </c>
      <c r="V96" s="222">
        <f>ROUND(E96*U96,2)</f>
        <v>0</v>
      </c>
      <c r="W96" s="222"/>
      <c r="X96" s="222" t="s">
        <v>449</v>
      </c>
      <c r="Y96" s="222" t="s">
        <v>391</v>
      </c>
      <c r="Z96" s="212"/>
      <c r="AA96" s="212"/>
      <c r="AB96" s="212"/>
      <c r="AC96" s="212"/>
      <c r="AD96" s="212"/>
      <c r="AE96" s="212"/>
      <c r="AF96" s="212"/>
      <c r="AG96" s="212" t="s">
        <v>1992</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1">
        <v>43</v>
      </c>
      <c r="B97" s="242" t="s">
        <v>3905</v>
      </c>
      <c r="C97" s="252" t="s">
        <v>3906</v>
      </c>
      <c r="D97" s="243" t="s">
        <v>585</v>
      </c>
      <c r="E97" s="244">
        <v>1</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1990</v>
      </c>
      <c r="T97" s="247" t="s">
        <v>1991</v>
      </c>
      <c r="U97" s="222">
        <v>0</v>
      </c>
      <c r="V97" s="222">
        <f>ROUND(E97*U97,2)</f>
        <v>0</v>
      </c>
      <c r="W97" s="222"/>
      <c r="X97" s="222" t="s">
        <v>449</v>
      </c>
      <c r="Y97" s="222" t="s">
        <v>391</v>
      </c>
      <c r="Z97" s="212"/>
      <c r="AA97" s="212"/>
      <c r="AB97" s="212"/>
      <c r="AC97" s="212"/>
      <c r="AD97" s="212"/>
      <c r="AE97" s="212"/>
      <c r="AF97" s="212"/>
      <c r="AG97" s="212" t="s">
        <v>1992</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41">
        <v>44</v>
      </c>
      <c r="B98" s="242" t="s">
        <v>3907</v>
      </c>
      <c r="C98" s="252" t="s">
        <v>3908</v>
      </c>
      <c r="D98" s="243" t="s">
        <v>585</v>
      </c>
      <c r="E98" s="244">
        <v>2</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1990</v>
      </c>
      <c r="T98" s="247" t="s">
        <v>1991</v>
      </c>
      <c r="U98" s="222">
        <v>0</v>
      </c>
      <c r="V98" s="222">
        <f>ROUND(E98*U98,2)</f>
        <v>0</v>
      </c>
      <c r="W98" s="222"/>
      <c r="X98" s="222" t="s">
        <v>449</v>
      </c>
      <c r="Y98" s="222" t="s">
        <v>391</v>
      </c>
      <c r="Z98" s="212"/>
      <c r="AA98" s="212"/>
      <c r="AB98" s="212"/>
      <c r="AC98" s="212"/>
      <c r="AD98" s="212"/>
      <c r="AE98" s="212"/>
      <c r="AF98" s="212"/>
      <c r="AG98" s="212" t="s">
        <v>1992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41">
        <v>45</v>
      </c>
      <c r="B99" s="242" t="s">
        <v>3909</v>
      </c>
      <c r="C99" s="252" t="s">
        <v>3910</v>
      </c>
      <c r="D99" s="243" t="s">
        <v>2766</v>
      </c>
      <c r="E99" s="244">
        <v>3</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1990</v>
      </c>
      <c r="T99" s="247" t="s">
        <v>1991</v>
      </c>
      <c r="U99" s="222">
        <v>0</v>
      </c>
      <c r="V99" s="222">
        <f>ROUND(E99*U99,2)</f>
        <v>0</v>
      </c>
      <c r="W99" s="222"/>
      <c r="X99" s="222" t="s">
        <v>449</v>
      </c>
      <c r="Y99" s="222" t="s">
        <v>391</v>
      </c>
      <c r="Z99" s="212"/>
      <c r="AA99" s="212"/>
      <c r="AB99" s="212"/>
      <c r="AC99" s="212"/>
      <c r="AD99" s="212"/>
      <c r="AE99" s="212"/>
      <c r="AF99" s="212"/>
      <c r="AG99" s="212" t="s">
        <v>1992</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41">
        <v>46</v>
      </c>
      <c r="B100" s="242" t="s">
        <v>3911</v>
      </c>
      <c r="C100" s="252" t="s">
        <v>3912</v>
      </c>
      <c r="D100" s="243" t="s">
        <v>2766</v>
      </c>
      <c r="E100" s="244">
        <v>3</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1990</v>
      </c>
      <c r="T100" s="247" t="s">
        <v>1991</v>
      </c>
      <c r="U100" s="222">
        <v>0</v>
      </c>
      <c r="V100" s="222">
        <f>ROUND(E100*U100,2)</f>
        <v>0</v>
      </c>
      <c r="W100" s="222"/>
      <c r="X100" s="222" t="s">
        <v>449</v>
      </c>
      <c r="Y100" s="222" t="s">
        <v>391</v>
      </c>
      <c r="Z100" s="212"/>
      <c r="AA100" s="212"/>
      <c r="AB100" s="212"/>
      <c r="AC100" s="212"/>
      <c r="AD100" s="212"/>
      <c r="AE100" s="212"/>
      <c r="AF100" s="212"/>
      <c r="AG100" s="212" t="s">
        <v>1992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41">
        <v>47</v>
      </c>
      <c r="B101" s="242" t="s">
        <v>3913</v>
      </c>
      <c r="C101" s="252" t="s">
        <v>3914</v>
      </c>
      <c r="D101" s="243" t="s">
        <v>2766</v>
      </c>
      <c r="E101" s="244">
        <v>2</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1990</v>
      </c>
      <c r="T101" s="247" t="s">
        <v>1991</v>
      </c>
      <c r="U101" s="222">
        <v>0</v>
      </c>
      <c r="V101" s="222">
        <f>ROUND(E101*U101,2)</f>
        <v>0</v>
      </c>
      <c r="W101" s="222"/>
      <c r="X101" s="222" t="s">
        <v>449</v>
      </c>
      <c r="Y101" s="222" t="s">
        <v>391</v>
      </c>
      <c r="Z101" s="212"/>
      <c r="AA101" s="212"/>
      <c r="AB101" s="212"/>
      <c r="AC101" s="212"/>
      <c r="AD101" s="212"/>
      <c r="AE101" s="212"/>
      <c r="AF101" s="212"/>
      <c r="AG101" s="212" t="s">
        <v>1992</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5">
      <c r="A102" s="227" t="s">
        <v>383</v>
      </c>
      <c r="B102" s="228" t="s">
        <v>239</v>
      </c>
      <c r="C102" s="251" t="s">
        <v>240</v>
      </c>
      <c r="D102" s="229"/>
      <c r="E102" s="230"/>
      <c r="F102" s="231"/>
      <c r="G102" s="231">
        <f>SUMIF(AG103:AG105,"&lt;&gt;NOR",G103:G105)</f>
        <v>0</v>
      </c>
      <c r="H102" s="231"/>
      <c r="I102" s="231">
        <f>SUM(I103:I105)</f>
        <v>0</v>
      </c>
      <c r="J102" s="231"/>
      <c r="K102" s="231">
        <f>SUM(K103:K105)</f>
        <v>0</v>
      </c>
      <c r="L102" s="231"/>
      <c r="M102" s="231">
        <f>SUM(M103:M105)</f>
        <v>0</v>
      </c>
      <c r="N102" s="230"/>
      <c r="O102" s="230">
        <f>SUM(O103:O105)</f>
        <v>0</v>
      </c>
      <c r="P102" s="230"/>
      <c r="Q102" s="230">
        <f>SUM(Q103:Q105)</f>
        <v>0</v>
      </c>
      <c r="R102" s="231"/>
      <c r="S102" s="231"/>
      <c r="T102" s="232"/>
      <c r="U102" s="226"/>
      <c r="V102" s="226">
        <f>SUM(V103:V105)</f>
        <v>0</v>
      </c>
      <c r="W102" s="226"/>
      <c r="X102" s="226"/>
      <c r="Y102" s="226"/>
      <c r="AG102" t="s">
        <v>384</v>
      </c>
    </row>
    <row r="103" spans="1:60" outlineLevel="1" x14ac:dyDescent="0.25">
      <c r="A103" s="241">
        <v>48</v>
      </c>
      <c r="B103" s="242" t="s">
        <v>3915</v>
      </c>
      <c r="C103" s="252" t="s">
        <v>3916</v>
      </c>
      <c r="D103" s="243" t="s">
        <v>517</v>
      </c>
      <c r="E103" s="244">
        <v>40</v>
      </c>
      <c r="F103" s="245"/>
      <c r="G103" s="246">
        <f>ROUND(E103*F103,2)</f>
        <v>0</v>
      </c>
      <c r="H103" s="245"/>
      <c r="I103" s="246">
        <f>ROUND(E103*H103,2)</f>
        <v>0</v>
      </c>
      <c r="J103" s="245"/>
      <c r="K103" s="246">
        <f>ROUND(E103*J103,2)</f>
        <v>0</v>
      </c>
      <c r="L103" s="246">
        <v>21</v>
      </c>
      <c r="M103" s="246">
        <f>G103*(1+L103/100)</f>
        <v>0</v>
      </c>
      <c r="N103" s="244">
        <v>9.0000000000000006E-5</v>
      </c>
      <c r="O103" s="244">
        <f>ROUND(E103*N103,2)</f>
        <v>0</v>
      </c>
      <c r="P103" s="244">
        <v>0</v>
      </c>
      <c r="Q103" s="244">
        <f>ROUND(E103*P103,2)</f>
        <v>0</v>
      </c>
      <c r="R103" s="246"/>
      <c r="S103" s="246" t="s">
        <v>1990</v>
      </c>
      <c r="T103" s="247" t="s">
        <v>1991</v>
      </c>
      <c r="U103" s="222">
        <v>0</v>
      </c>
      <c r="V103" s="222">
        <f>ROUND(E103*U103,2)</f>
        <v>0</v>
      </c>
      <c r="W103" s="222"/>
      <c r="X103" s="222" t="s">
        <v>449</v>
      </c>
      <c r="Y103" s="222" t="s">
        <v>391</v>
      </c>
      <c r="Z103" s="212"/>
      <c r="AA103" s="212"/>
      <c r="AB103" s="212"/>
      <c r="AC103" s="212"/>
      <c r="AD103" s="212"/>
      <c r="AE103" s="212"/>
      <c r="AF103" s="212"/>
      <c r="AG103" s="212" t="s">
        <v>1992</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41">
        <v>49</v>
      </c>
      <c r="B104" s="242" t="s">
        <v>3917</v>
      </c>
      <c r="C104" s="252" t="s">
        <v>3918</v>
      </c>
      <c r="D104" s="243" t="s">
        <v>585</v>
      </c>
      <c r="E104" s="244">
        <v>5</v>
      </c>
      <c r="F104" s="245"/>
      <c r="G104" s="246">
        <f>ROUND(E104*F104,2)</f>
        <v>0</v>
      </c>
      <c r="H104" s="245"/>
      <c r="I104" s="246">
        <f>ROUND(E104*H104,2)</f>
        <v>0</v>
      </c>
      <c r="J104" s="245"/>
      <c r="K104" s="246">
        <f>ROUND(E104*J104,2)</f>
        <v>0</v>
      </c>
      <c r="L104" s="246">
        <v>21</v>
      </c>
      <c r="M104" s="246">
        <f>G104*(1+L104/100)</f>
        <v>0</v>
      </c>
      <c r="N104" s="244">
        <v>5.0000000000000002E-5</v>
      </c>
      <c r="O104" s="244">
        <f>ROUND(E104*N104,2)</f>
        <v>0</v>
      </c>
      <c r="P104" s="244">
        <v>0</v>
      </c>
      <c r="Q104" s="244">
        <f>ROUND(E104*P104,2)</f>
        <v>0</v>
      </c>
      <c r="R104" s="246"/>
      <c r="S104" s="246" t="s">
        <v>1990</v>
      </c>
      <c r="T104" s="247" t="s">
        <v>1991</v>
      </c>
      <c r="U104" s="222">
        <v>0</v>
      </c>
      <c r="V104" s="222">
        <f>ROUND(E104*U104,2)</f>
        <v>0</v>
      </c>
      <c r="W104" s="222"/>
      <c r="X104" s="222" t="s">
        <v>449</v>
      </c>
      <c r="Y104" s="222" t="s">
        <v>391</v>
      </c>
      <c r="Z104" s="212"/>
      <c r="AA104" s="212"/>
      <c r="AB104" s="212"/>
      <c r="AC104" s="212"/>
      <c r="AD104" s="212"/>
      <c r="AE104" s="212"/>
      <c r="AF104" s="212"/>
      <c r="AG104" s="212" t="s">
        <v>1992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5">
      <c r="A105" s="241">
        <v>50</v>
      </c>
      <c r="B105" s="242" t="s">
        <v>3919</v>
      </c>
      <c r="C105" s="252" t="s">
        <v>3920</v>
      </c>
      <c r="D105" s="243" t="s">
        <v>585</v>
      </c>
      <c r="E105" s="244">
        <v>2</v>
      </c>
      <c r="F105" s="245"/>
      <c r="G105" s="246">
        <f>ROUND(E105*F105,2)</f>
        <v>0</v>
      </c>
      <c r="H105" s="245"/>
      <c r="I105" s="246">
        <f>ROUND(E105*H105,2)</f>
        <v>0</v>
      </c>
      <c r="J105" s="245"/>
      <c r="K105" s="246">
        <f>ROUND(E105*J105,2)</f>
        <v>0</v>
      </c>
      <c r="L105" s="246">
        <v>21</v>
      </c>
      <c r="M105" s="246">
        <f>G105*(1+L105/100)</f>
        <v>0</v>
      </c>
      <c r="N105" s="244">
        <v>1E-4</v>
      </c>
      <c r="O105" s="244">
        <f>ROUND(E105*N105,2)</f>
        <v>0</v>
      </c>
      <c r="P105" s="244">
        <v>0</v>
      </c>
      <c r="Q105" s="244">
        <f>ROUND(E105*P105,2)</f>
        <v>0</v>
      </c>
      <c r="R105" s="246"/>
      <c r="S105" s="246" t="s">
        <v>1990</v>
      </c>
      <c r="T105" s="247" t="s">
        <v>1991</v>
      </c>
      <c r="U105" s="222">
        <v>0</v>
      </c>
      <c r="V105" s="222">
        <f>ROUND(E105*U105,2)</f>
        <v>0</v>
      </c>
      <c r="W105" s="222"/>
      <c r="X105" s="222" t="s">
        <v>449</v>
      </c>
      <c r="Y105" s="222" t="s">
        <v>391</v>
      </c>
      <c r="Z105" s="212"/>
      <c r="AA105" s="212"/>
      <c r="AB105" s="212"/>
      <c r="AC105" s="212"/>
      <c r="AD105" s="212"/>
      <c r="AE105" s="212"/>
      <c r="AF105" s="212"/>
      <c r="AG105" s="212" t="s">
        <v>1992</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x14ac:dyDescent="0.25">
      <c r="A106" s="227" t="s">
        <v>383</v>
      </c>
      <c r="B106" s="228" t="s">
        <v>245</v>
      </c>
      <c r="C106" s="251" t="s">
        <v>246</v>
      </c>
      <c r="D106" s="229"/>
      <c r="E106" s="230"/>
      <c r="F106" s="231"/>
      <c r="G106" s="231">
        <f>SUMIF(AG107:AG107,"&lt;&gt;NOR",G107:G107)</f>
        <v>0</v>
      </c>
      <c r="H106" s="231"/>
      <c r="I106" s="231">
        <f>SUM(I107:I107)</f>
        <v>0</v>
      </c>
      <c r="J106" s="231"/>
      <c r="K106" s="231">
        <f>SUM(K107:K107)</f>
        <v>0</v>
      </c>
      <c r="L106" s="231"/>
      <c r="M106" s="231">
        <f>SUM(M107:M107)</f>
        <v>0</v>
      </c>
      <c r="N106" s="230"/>
      <c r="O106" s="230">
        <f>SUM(O107:O107)</f>
        <v>0</v>
      </c>
      <c r="P106" s="230"/>
      <c r="Q106" s="230">
        <f>SUM(Q107:Q107)</f>
        <v>0</v>
      </c>
      <c r="R106" s="231"/>
      <c r="S106" s="231"/>
      <c r="T106" s="232"/>
      <c r="U106" s="226"/>
      <c r="V106" s="226">
        <f>SUM(V107:V107)</f>
        <v>0</v>
      </c>
      <c r="W106" s="226"/>
      <c r="X106" s="226"/>
      <c r="Y106" s="226"/>
      <c r="AG106" t="s">
        <v>384</v>
      </c>
    </row>
    <row r="107" spans="1:60" outlineLevel="1" x14ac:dyDescent="0.25">
      <c r="A107" s="241">
        <v>51</v>
      </c>
      <c r="B107" s="242" t="s">
        <v>3921</v>
      </c>
      <c r="C107" s="252" t="s">
        <v>3922</v>
      </c>
      <c r="D107" s="243" t="s">
        <v>517</v>
      </c>
      <c r="E107" s="244">
        <v>0.5</v>
      </c>
      <c r="F107" s="245"/>
      <c r="G107" s="246">
        <f>ROUND(E107*F107,2)</f>
        <v>0</v>
      </c>
      <c r="H107" s="245"/>
      <c r="I107" s="246">
        <f>ROUND(E107*H107,2)</f>
        <v>0</v>
      </c>
      <c r="J107" s="245"/>
      <c r="K107" s="246">
        <f>ROUND(E107*J107,2)</f>
        <v>0</v>
      </c>
      <c r="L107" s="246">
        <v>21</v>
      </c>
      <c r="M107" s="246">
        <f>G107*(1+L107/100)</f>
        <v>0</v>
      </c>
      <c r="N107" s="244">
        <v>1.0499999999999999E-3</v>
      </c>
      <c r="O107" s="244">
        <f>ROUND(E107*N107,2)</f>
        <v>0</v>
      </c>
      <c r="P107" s="244">
        <v>6.1999999999999998E-3</v>
      </c>
      <c r="Q107" s="244">
        <f>ROUND(E107*P107,2)</f>
        <v>0</v>
      </c>
      <c r="R107" s="246"/>
      <c r="S107" s="246" t="s">
        <v>1990</v>
      </c>
      <c r="T107" s="247" t="s">
        <v>1991</v>
      </c>
      <c r="U107" s="222">
        <v>0</v>
      </c>
      <c r="V107" s="222">
        <f>ROUND(E107*U107,2)</f>
        <v>0</v>
      </c>
      <c r="W107" s="222"/>
      <c r="X107" s="222" t="s">
        <v>449</v>
      </c>
      <c r="Y107" s="222" t="s">
        <v>391</v>
      </c>
      <c r="Z107" s="212"/>
      <c r="AA107" s="212"/>
      <c r="AB107" s="212"/>
      <c r="AC107" s="212"/>
      <c r="AD107" s="212"/>
      <c r="AE107" s="212"/>
      <c r="AF107" s="212"/>
      <c r="AG107" s="212" t="s">
        <v>1992</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x14ac:dyDescent="0.25">
      <c r="A108" s="227" t="s">
        <v>383</v>
      </c>
      <c r="B108" s="228" t="s">
        <v>261</v>
      </c>
      <c r="C108" s="251" t="s">
        <v>262</v>
      </c>
      <c r="D108" s="229"/>
      <c r="E108" s="230"/>
      <c r="F108" s="231"/>
      <c r="G108" s="231">
        <f>SUMIF(AG109:AG110,"&lt;&gt;NOR",G109:G110)</f>
        <v>0</v>
      </c>
      <c r="H108" s="231"/>
      <c r="I108" s="231">
        <f>SUM(I109:I110)</f>
        <v>0</v>
      </c>
      <c r="J108" s="231"/>
      <c r="K108" s="231">
        <f>SUM(K109:K110)</f>
        <v>0</v>
      </c>
      <c r="L108" s="231"/>
      <c r="M108" s="231">
        <f>SUM(M109:M110)</f>
        <v>0</v>
      </c>
      <c r="N108" s="230"/>
      <c r="O108" s="230">
        <f>SUM(O109:O110)</f>
        <v>0</v>
      </c>
      <c r="P108" s="230"/>
      <c r="Q108" s="230">
        <f>SUM(Q109:Q110)</f>
        <v>0</v>
      </c>
      <c r="R108" s="231"/>
      <c r="S108" s="231"/>
      <c r="T108" s="232"/>
      <c r="U108" s="226"/>
      <c r="V108" s="226">
        <f>SUM(V109:V110)</f>
        <v>0</v>
      </c>
      <c r="W108" s="226"/>
      <c r="X108" s="226"/>
      <c r="Y108" s="226"/>
      <c r="AG108" t="s">
        <v>384</v>
      </c>
    </row>
    <row r="109" spans="1:60" outlineLevel="1" x14ac:dyDescent="0.25">
      <c r="A109" s="241">
        <v>52</v>
      </c>
      <c r="B109" s="242" t="s">
        <v>3923</v>
      </c>
      <c r="C109" s="252" t="s">
        <v>3924</v>
      </c>
      <c r="D109" s="243" t="s">
        <v>562</v>
      </c>
      <c r="E109" s="244">
        <v>21.992999999999999</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1990</v>
      </c>
      <c r="T109" s="247" t="s">
        <v>1991</v>
      </c>
      <c r="U109" s="222">
        <v>0</v>
      </c>
      <c r="V109" s="222">
        <f>ROUND(E109*U109,2)</f>
        <v>0</v>
      </c>
      <c r="W109" s="222"/>
      <c r="X109" s="222" t="s">
        <v>449</v>
      </c>
      <c r="Y109" s="222" t="s">
        <v>391</v>
      </c>
      <c r="Z109" s="212"/>
      <c r="AA109" s="212"/>
      <c r="AB109" s="212"/>
      <c r="AC109" s="212"/>
      <c r="AD109" s="212"/>
      <c r="AE109" s="212"/>
      <c r="AF109" s="212"/>
      <c r="AG109" s="212" t="s">
        <v>1992</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ht="20.399999999999999" outlineLevel="1" x14ac:dyDescent="0.25">
      <c r="A110" s="241">
        <v>53</v>
      </c>
      <c r="B110" s="242" t="s">
        <v>3925</v>
      </c>
      <c r="C110" s="252" t="s">
        <v>3926</v>
      </c>
      <c r="D110" s="243" t="s">
        <v>562</v>
      </c>
      <c r="E110" s="244">
        <v>21.992999999999999</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1990</v>
      </c>
      <c r="T110" s="247" t="s">
        <v>1991</v>
      </c>
      <c r="U110" s="222">
        <v>0</v>
      </c>
      <c r="V110" s="222">
        <f>ROUND(E110*U110,2)</f>
        <v>0</v>
      </c>
      <c r="W110" s="222"/>
      <c r="X110" s="222" t="s">
        <v>449</v>
      </c>
      <c r="Y110" s="222" t="s">
        <v>391</v>
      </c>
      <c r="Z110" s="212"/>
      <c r="AA110" s="212"/>
      <c r="AB110" s="212"/>
      <c r="AC110" s="212"/>
      <c r="AD110" s="212"/>
      <c r="AE110" s="212"/>
      <c r="AF110" s="212"/>
      <c r="AG110" s="212" t="s">
        <v>1992</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x14ac:dyDescent="0.25">
      <c r="A111" s="227" t="s">
        <v>383</v>
      </c>
      <c r="B111" s="228" t="s">
        <v>307</v>
      </c>
      <c r="C111" s="251" t="s">
        <v>308</v>
      </c>
      <c r="D111" s="229"/>
      <c r="E111" s="230"/>
      <c r="F111" s="231"/>
      <c r="G111" s="231">
        <f>SUMIF(AG112:AG122,"&lt;&gt;NOR",G112:G122)</f>
        <v>0</v>
      </c>
      <c r="H111" s="231"/>
      <c r="I111" s="231">
        <f>SUM(I112:I122)</f>
        <v>0</v>
      </c>
      <c r="J111" s="231"/>
      <c r="K111" s="231">
        <f>SUM(K112:K122)</f>
        <v>0</v>
      </c>
      <c r="L111" s="231"/>
      <c r="M111" s="231">
        <f>SUM(M112:M122)</f>
        <v>0</v>
      </c>
      <c r="N111" s="230"/>
      <c r="O111" s="230">
        <f>SUM(O112:O122)</f>
        <v>0</v>
      </c>
      <c r="P111" s="230"/>
      <c r="Q111" s="230">
        <f>SUM(Q112:Q122)</f>
        <v>0</v>
      </c>
      <c r="R111" s="231"/>
      <c r="S111" s="231"/>
      <c r="T111" s="232"/>
      <c r="U111" s="226"/>
      <c r="V111" s="226">
        <f>SUM(V112:V122)</f>
        <v>0</v>
      </c>
      <c r="W111" s="226"/>
      <c r="X111" s="226"/>
      <c r="Y111" s="226"/>
      <c r="AG111" t="s">
        <v>384</v>
      </c>
    </row>
    <row r="112" spans="1:60" outlineLevel="1" x14ac:dyDescent="0.25">
      <c r="A112" s="241">
        <v>54</v>
      </c>
      <c r="B112" s="242" t="s">
        <v>3927</v>
      </c>
      <c r="C112" s="252" t="s">
        <v>3928</v>
      </c>
      <c r="D112" s="243" t="s">
        <v>517</v>
      </c>
      <c r="E112" s="244">
        <v>0.5</v>
      </c>
      <c r="F112" s="245"/>
      <c r="G112" s="246">
        <f>ROUND(E112*F112,2)</f>
        <v>0</v>
      </c>
      <c r="H112" s="245"/>
      <c r="I112" s="246">
        <f>ROUND(E112*H112,2)</f>
        <v>0</v>
      </c>
      <c r="J112" s="245"/>
      <c r="K112" s="246">
        <f>ROUND(E112*J112,2)</f>
        <v>0</v>
      </c>
      <c r="L112" s="246">
        <v>21</v>
      </c>
      <c r="M112" s="246">
        <f>G112*(1+L112/100)</f>
        <v>0</v>
      </c>
      <c r="N112" s="244">
        <v>4.6800000000000001E-3</v>
      </c>
      <c r="O112" s="244">
        <f>ROUND(E112*N112,2)</f>
        <v>0</v>
      </c>
      <c r="P112" s="244">
        <v>0</v>
      </c>
      <c r="Q112" s="244">
        <f>ROUND(E112*P112,2)</f>
        <v>0</v>
      </c>
      <c r="R112" s="246"/>
      <c r="S112" s="246" t="s">
        <v>1990</v>
      </c>
      <c r="T112" s="247" t="s">
        <v>1991</v>
      </c>
      <c r="U112" s="222">
        <v>0</v>
      </c>
      <c r="V112" s="222">
        <f>ROUND(E112*U112,2)</f>
        <v>0</v>
      </c>
      <c r="W112" s="222"/>
      <c r="X112" s="222" t="s">
        <v>449</v>
      </c>
      <c r="Y112" s="222" t="s">
        <v>391</v>
      </c>
      <c r="Z112" s="212"/>
      <c r="AA112" s="212"/>
      <c r="AB112" s="212"/>
      <c r="AC112" s="212"/>
      <c r="AD112" s="212"/>
      <c r="AE112" s="212"/>
      <c r="AF112" s="212"/>
      <c r="AG112" s="212" t="s">
        <v>1999</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41">
        <v>55</v>
      </c>
      <c r="B113" s="242" t="s">
        <v>3929</v>
      </c>
      <c r="C113" s="252" t="s">
        <v>3930</v>
      </c>
      <c r="D113" s="243" t="s">
        <v>434</v>
      </c>
      <c r="E113" s="244">
        <v>1</v>
      </c>
      <c r="F113" s="245"/>
      <c r="G113" s="246">
        <f>ROUND(E113*F113,2)</f>
        <v>0</v>
      </c>
      <c r="H113" s="245"/>
      <c r="I113" s="246">
        <f>ROUND(E113*H113,2)</f>
        <v>0</v>
      </c>
      <c r="J113" s="245"/>
      <c r="K113" s="246">
        <f>ROUND(E113*J113,2)</f>
        <v>0</v>
      </c>
      <c r="L113" s="246">
        <v>21</v>
      </c>
      <c r="M113" s="246">
        <f>G113*(1+L113/100)</f>
        <v>0</v>
      </c>
      <c r="N113" s="244">
        <v>3.3800000000000002E-3</v>
      </c>
      <c r="O113" s="244">
        <f>ROUND(E113*N113,2)</f>
        <v>0</v>
      </c>
      <c r="P113" s="244">
        <v>0</v>
      </c>
      <c r="Q113" s="244">
        <f>ROUND(E113*P113,2)</f>
        <v>0</v>
      </c>
      <c r="R113" s="246"/>
      <c r="S113" s="246" t="s">
        <v>1990</v>
      </c>
      <c r="T113" s="247" t="s">
        <v>1991</v>
      </c>
      <c r="U113" s="222">
        <v>0</v>
      </c>
      <c r="V113" s="222">
        <f>ROUND(E113*U113,2)</f>
        <v>0</v>
      </c>
      <c r="W113" s="222"/>
      <c r="X113" s="222" t="s">
        <v>449</v>
      </c>
      <c r="Y113" s="222" t="s">
        <v>391</v>
      </c>
      <c r="Z113" s="212"/>
      <c r="AA113" s="212"/>
      <c r="AB113" s="212"/>
      <c r="AC113" s="212"/>
      <c r="AD113" s="212"/>
      <c r="AE113" s="212"/>
      <c r="AF113" s="212"/>
      <c r="AG113" s="212" t="s">
        <v>1999</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41">
        <v>56</v>
      </c>
      <c r="B114" s="242" t="s">
        <v>3931</v>
      </c>
      <c r="C114" s="252" t="s">
        <v>3932</v>
      </c>
      <c r="D114" s="243" t="s">
        <v>434</v>
      </c>
      <c r="E114" s="244">
        <v>1</v>
      </c>
      <c r="F114" s="245"/>
      <c r="G114" s="246">
        <f>ROUND(E114*F114,2)</f>
        <v>0</v>
      </c>
      <c r="H114" s="245"/>
      <c r="I114" s="246">
        <f>ROUND(E114*H114,2)</f>
        <v>0</v>
      </c>
      <c r="J114" s="245"/>
      <c r="K114" s="246">
        <f>ROUND(E114*J114,2)</f>
        <v>0</v>
      </c>
      <c r="L114" s="246">
        <v>21</v>
      </c>
      <c r="M114" s="246">
        <f>G114*(1+L114/100)</f>
        <v>0</v>
      </c>
      <c r="N114" s="244">
        <v>2.2000000000000001E-4</v>
      </c>
      <c r="O114" s="244">
        <f>ROUND(E114*N114,2)</f>
        <v>0</v>
      </c>
      <c r="P114" s="244">
        <v>0</v>
      </c>
      <c r="Q114" s="244">
        <f>ROUND(E114*P114,2)</f>
        <v>0</v>
      </c>
      <c r="R114" s="246"/>
      <c r="S114" s="246" t="s">
        <v>1990</v>
      </c>
      <c r="T114" s="247" t="s">
        <v>1991</v>
      </c>
      <c r="U114" s="222">
        <v>0</v>
      </c>
      <c r="V114" s="222">
        <f>ROUND(E114*U114,2)</f>
        <v>0</v>
      </c>
      <c r="W114" s="222"/>
      <c r="X114" s="222" t="s">
        <v>449</v>
      </c>
      <c r="Y114" s="222" t="s">
        <v>391</v>
      </c>
      <c r="Z114" s="212"/>
      <c r="AA114" s="212"/>
      <c r="AB114" s="212"/>
      <c r="AC114" s="212"/>
      <c r="AD114" s="212"/>
      <c r="AE114" s="212"/>
      <c r="AF114" s="212"/>
      <c r="AG114" s="212" t="s">
        <v>1999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41">
        <v>57</v>
      </c>
      <c r="B115" s="242" t="s">
        <v>3933</v>
      </c>
      <c r="C115" s="252" t="s">
        <v>3934</v>
      </c>
      <c r="D115" s="243" t="s">
        <v>517</v>
      </c>
      <c r="E115" s="244">
        <v>1.5</v>
      </c>
      <c r="F115" s="245"/>
      <c r="G115" s="246">
        <f>ROUND(E115*F115,2)</f>
        <v>0</v>
      </c>
      <c r="H115" s="245"/>
      <c r="I115" s="246">
        <f>ROUND(E115*H115,2)</f>
        <v>0</v>
      </c>
      <c r="J115" s="245"/>
      <c r="K115" s="246">
        <f>ROUND(E115*J115,2)</f>
        <v>0</v>
      </c>
      <c r="L115" s="246">
        <v>21</v>
      </c>
      <c r="M115" s="246">
        <f>G115*(1+L115/100)</f>
        <v>0</v>
      </c>
      <c r="N115" s="244">
        <v>7.1000000000000002E-4</v>
      </c>
      <c r="O115" s="244">
        <f>ROUND(E115*N115,2)</f>
        <v>0</v>
      </c>
      <c r="P115" s="244">
        <v>0</v>
      </c>
      <c r="Q115" s="244">
        <f>ROUND(E115*P115,2)</f>
        <v>0</v>
      </c>
      <c r="R115" s="246"/>
      <c r="S115" s="246" t="s">
        <v>1990</v>
      </c>
      <c r="T115" s="247" t="s">
        <v>1991</v>
      </c>
      <c r="U115" s="222">
        <v>0</v>
      </c>
      <c r="V115" s="222">
        <f>ROUND(E115*U115,2)</f>
        <v>0</v>
      </c>
      <c r="W115" s="222"/>
      <c r="X115" s="222" t="s">
        <v>449</v>
      </c>
      <c r="Y115" s="222" t="s">
        <v>391</v>
      </c>
      <c r="Z115" s="212"/>
      <c r="AA115" s="212"/>
      <c r="AB115" s="212"/>
      <c r="AC115" s="212"/>
      <c r="AD115" s="212"/>
      <c r="AE115" s="212"/>
      <c r="AF115" s="212"/>
      <c r="AG115" s="212" t="s">
        <v>1999</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5">
      <c r="A116" s="241">
        <v>58</v>
      </c>
      <c r="B116" s="242" t="s">
        <v>3935</v>
      </c>
      <c r="C116" s="252" t="s">
        <v>3936</v>
      </c>
      <c r="D116" s="243" t="s">
        <v>517</v>
      </c>
      <c r="E116" s="244">
        <v>1.5</v>
      </c>
      <c r="F116" s="245"/>
      <c r="G116" s="246">
        <f>ROUND(E116*F116,2)</f>
        <v>0</v>
      </c>
      <c r="H116" s="245"/>
      <c r="I116" s="246">
        <f>ROUND(E116*H116,2)</f>
        <v>0</v>
      </c>
      <c r="J116" s="245"/>
      <c r="K116" s="246">
        <f>ROUND(E116*J116,2)</f>
        <v>0</v>
      </c>
      <c r="L116" s="246">
        <v>21</v>
      </c>
      <c r="M116" s="246">
        <f>G116*(1+L116/100)</f>
        <v>0</v>
      </c>
      <c r="N116" s="244">
        <v>1.6199999999999999E-3</v>
      </c>
      <c r="O116" s="244">
        <f>ROUND(E116*N116,2)</f>
        <v>0</v>
      </c>
      <c r="P116" s="244">
        <v>0</v>
      </c>
      <c r="Q116" s="244">
        <f>ROUND(E116*P116,2)</f>
        <v>0</v>
      </c>
      <c r="R116" s="246"/>
      <c r="S116" s="246" t="s">
        <v>1990</v>
      </c>
      <c r="T116" s="247" t="s">
        <v>1991</v>
      </c>
      <c r="U116" s="222">
        <v>0</v>
      </c>
      <c r="V116" s="222">
        <f>ROUND(E116*U116,2)</f>
        <v>0</v>
      </c>
      <c r="W116" s="222"/>
      <c r="X116" s="222" t="s">
        <v>449</v>
      </c>
      <c r="Y116" s="222" t="s">
        <v>391</v>
      </c>
      <c r="Z116" s="212"/>
      <c r="AA116" s="212"/>
      <c r="AB116" s="212"/>
      <c r="AC116" s="212"/>
      <c r="AD116" s="212"/>
      <c r="AE116" s="212"/>
      <c r="AF116" s="212"/>
      <c r="AG116" s="212" t="s">
        <v>1999</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5">
      <c r="A117" s="241">
        <v>59</v>
      </c>
      <c r="B117" s="242" t="s">
        <v>3937</v>
      </c>
      <c r="C117" s="252" t="s">
        <v>3938</v>
      </c>
      <c r="D117" s="243" t="s">
        <v>585</v>
      </c>
      <c r="E117" s="244">
        <v>1</v>
      </c>
      <c r="F117" s="245"/>
      <c r="G117" s="246">
        <f>ROUND(E117*F117,2)</f>
        <v>0</v>
      </c>
      <c r="H117" s="245"/>
      <c r="I117" s="246">
        <f>ROUND(E117*H117,2)</f>
        <v>0</v>
      </c>
      <c r="J117" s="245"/>
      <c r="K117" s="246">
        <f>ROUND(E117*J117,2)</f>
        <v>0</v>
      </c>
      <c r="L117" s="246">
        <v>21</v>
      </c>
      <c r="M117" s="246">
        <f>G117*(1+L117/100)</f>
        <v>0</v>
      </c>
      <c r="N117" s="244">
        <v>2.3000000000000001E-4</v>
      </c>
      <c r="O117" s="244">
        <f>ROUND(E117*N117,2)</f>
        <v>0</v>
      </c>
      <c r="P117" s="244">
        <v>0</v>
      </c>
      <c r="Q117" s="244">
        <f>ROUND(E117*P117,2)</f>
        <v>0</v>
      </c>
      <c r="R117" s="246"/>
      <c r="S117" s="246" t="s">
        <v>1990</v>
      </c>
      <c r="T117" s="247" t="s">
        <v>1991</v>
      </c>
      <c r="U117" s="222">
        <v>0</v>
      </c>
      <c r="V117" s="222">
        <f>ROUND(E117*U117,2)</f>
        <v>0</v>
      </c>
      <c r="W117" s="222"/>
      <c r="X117" s="222" t="s">
        <v>449</v>
      </c>
      <c r="Y117" s="222" t="s">
        <v>391</v>
      </c>
      <c r="Z117" s="212"/>
      <c r="AA117" s="212"/>
      <c r="AB117" s="212"/>
      <c r="AC117" s="212"/>
      <c r="AD117" s="212"/>
      <c r="AE117" s="212"/>
      <c r="AF117" s="212"/>
      <c r="AG117" s="212" t="s">
        <v>1999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41">
        <v>60</v>
      </c>
      <c r="B118" s="242" t="s">
        <v>3939</v>
      </c>
      <c r="C118" s="252" t="s">
        <v>3940</v>
      </c>
      <c r="D118" s="243" t="s">
        <v>585</v>
      </c>
      <c r="E118" s="244">
        <v>1</v>
      </c>
      <c r="F118" s="245"/>
      <c r="G118" s="246">
        <f>ROUND(E118*F118,2)</f>
        <v>0</v>
      </c>
      <c r="H118" s="245"/>
      <c r="I118" s="246">
        <f>ROUND(E118*H118,2)</f>
        <v>0</v>
      </c>
      <c r="J118" s="245"/>
      <c r="K118" s="246">
        <f>ROUND(E118*J118,2)</f>
        <v>0</v>
      </c>
      <c r="L118" s="246">
        <v>21</v>
      </c>
      <c r="M118" s="246">
        <f>G118*(1+L118/100)</f>
        <v>0</v>
      </c>
      <c r="N118" s="244">
        <v>3.8000000000000002E-4</v>
      </c>
      <c r="O118" s="244">
        <f>ROUND(E118*N118,2)</f>
        <v>0</v>
      </c>
      <c r="P118" s="244">
        <v>0</v>
      </c>
      <c r="Q118" s="244">
        <f>ROUND(E118*P118,2)</f>
        <v>0</v>
      </c>
      <c r="R118" s="246"/>
      <c r="S118" s="246" t="s">
        <v>1990</v>
      </c>
      <c r="T118" s="247" t="s">
        <v>1991</v>
      </c>
      <c r="U118" s="222">
        <v>0</v>
      </c>
      <c r="V118" s="222">
        <f>ROUND(E118*U118,2)</f>
        <v>0</v>
      </c>
      <c r="W118" s="222"/>
      <c r="X118" s="222" t="s">
        <v>449</v>
      </c>
      <c r="Y118" s="222" t="s">
        <v>391</v>
      </c>
      <c r="Z118" s="212"/>
      <c r="AA118" s="212"/>
      <c r="AB118" s="212"/>
      <c r="AC118" s="212"/>
      <c r="AD118" s="212"/>
      <c r="AE118" s="212"/>
      <c r="AF118" s="212"/>
      <c r="AG118" s="212" t="s">
        <v>1999</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41">
        <v>61</v>
      </c>
      <c r="B119" s="242" t="s">
        <v>3941</v>
      </c>
      <c r="C119" s="252" t="s">
        <v>3942</v>
      </c>
      <c r="D119" s="243" t="s">
        <v>585</v>
      </c>
      <c r="E119" s="244">
        <v>1</v>
      </c>
      <c r="F119" s="245"/>
      <c r="G119" s="246">
        <f>ROUND(E119*F119,2)</f>
        <v>0</v>
      </c>
      <c r="H119" s="245"/>
      <c r="I119" s="246">
        <f>ROUND(E119*H119,2)</f>
        <v>0</v>
      </c>
      <c r="J119" s="245"/>
      <c r="K119" s="246">
        <f>ROUND(E119*J119,2)</f>
        <v>0</v>
      </c>
      <c r="L119" s="246">
        <v>21</v>
      </c>
      <c r="M119" s="246">
        <f>G119*(1+L119/100)</f>
        <v>0</v>
      </c>
      <c r="N119" s="244">
        <v>6.0999999999999997E-4</v>
      </c>
      <c r="O119" s="244">
        <f>ROUND(E119*N119,2)</f>
        <v>0</v>
      </c>
      <c r="P119" s="244">
        <v>0</v>
      </c>
      <c r="Q119" s="244">
        <f>ROUND(E119*P119,2)</f>
        <v>0</v>
      </c>
      <c r="R119" s="246"/>
      <c r="S119" s="246" t="s">
        <v>1990</v>
      </c>
      <c r="T119" s="247" t="s">
        <v>1991</v>
      </c>
      <c r="U119" s="222">
        <v>0</v>
      </c>
      <c r="V119" s="222">
        <f>ROUND(E119*U119,2)</f>
        <v>0</v>
      </c>
      <c r="W119" s="222"/>
      <c r="X119" s="222" t="s">
        <v>449</v>
      </c>
      <c r="Y119" s="222" t="s">
        <v>391</v>
      </c>
      <c r="Z119" s="212"/>
      <c r="AA119" s="212"/>
      <c r="AB119" s="212"/>
      <c r="AC119" s="212"/>
      <c r="AD119" s="212"/>
      <c r="AE119" s="212"/>
      <c r="AF119" s="212"/>
      <c r="AG119" s="212" t="s">
        <v>1999</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5">
      <c r="A120" s="241">
        <v>62</v>
      </c>
      <c r="B120" s="242" t="s">
        <v>3943</v>
      </c>
      <c r="C120" s="252" t="s">
        <v>3944</v>
      </c>
      <c r="D120" s="243" t="s">
        <v>585</v>
      </c>
      <c r="E120" s="244">
        <v>1</v>
      </c>
      <c r="F120" s="245"/>
      <c r="G120" s="246">
        <f>ROUND(E120*F120,2)</f>
        <v>0</v>
      </c>
      <c r="H120" s="245"/>
      <c r="I120" s="246">
        <f>ROUND(E120*H120,2)</f>
        <v>0</v>
      </c>
      <c r="J120" s="245"/>
      <c r="K120" s="246">
        <f>ROUND(E120*J120,2)</f>
        <v>0</v>
      </c>
      <c r="L120" s="246">
        <v>21</v>
      </c>
      <c r="M120" s="246">
        <f>G120*(1+L120/100)</f>
        <v>0</v>
      </c>
      <c r="N120" s="244">
        <v>8.8000000000000003E-4</v>
      </c>
      <c r="O120" s="244">
        <f>ROUND(E120*N120,2)</f>
        <v>0</v>
      </c>
      <c r="P120" s="244">
        <v>0</v>
      </c>
      <c r="Q120" s="244">
        <f>ROUND(E120*P120,2)</f>
        <v>0</v>
      </c>
      <c r="R120" s="246"/>
      <c r="S120" s="246" t="s">
        <v>1990</v>
      </c>
      <c r="T120" s="247" t="s">
        <v>1991</v>
      </c>
      <c r="U120" s="222">
        <v>0</v>
      </c>
      <c r="V120" s="222">
        <f>ROUND(E120*U120,2)</f>
        <v>0</v>
      </c>
      <c r="W120" s="222"/>
      <c r="X120" s="222" t="s">
        <v>449</v>
      </c>
      <c r="Y120" s="222" t="s">
        <v>391</v>
      </c>
      <c r="Z120" s="212"/>
      <c r="AA120" s="212"/>
      <c r="AB120" s="212"/>
      <c r="AC120" s="212"/>
      <c r="AD120" s="212"/>
      <c r="AE120" s="212"/>
      <c r="AF120" s="212"/>
      <c r="AG120" s="212" t="s">
        <v>1999</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41">
        <v>63</v>
      </c>
      <c r="B121" s="242" t="s">
        <v>3945</v>
      </c>
      <c r="C121" s="252" t="s">
        <v>3946</v>
      </c>
      <c r="D121" s="243" t="s">
        <v>434</v>
      </c>
      <c r="E121" s="244">
        <v>1</v>
      </c>
      <c r="F121" s="245"/>
      <c r="G121" s="246">
        <f>ROUND(E121*F121,2)</f>
        <v>0</v>
      </c>
      <c r="H121" s="245"/>
      <c r="I121" s="246">
        <f>ROUND(E121*H121,2)</f>
        <v>0</v>
      </c>
      <c r="J121" s="245"/>
      <c r="K121" s="246">
        <f>ROUND(E121*J121,2)</f>
        <v>0</v>
      </c>
      <c r="L121" s="246">
        <v>21</v>
      </c>
      <c r="M121" s="246">
        <f>G121*(1+L121/100)</f>
        <v>0</v>
      </c>
      <c r="N121" s="244">
        <v>3.2799999999999999E-3</v>
      </c>
      <c r="O121" s="244">
        <f>ROUND(E121*N121,2)</f>
        <v>0</v>
      </c>
      <c r="P121" s="244">
        <v>0</v>
      </c>
      <c r="Q121" s="244">
        <f>ROUND(E121*P121,2)</f>
        <v>0</v>
      </c>
      <c r="R121" s="246"/>
      <c r="S121" s="246" t="s">
        <v>1990</v>
      </c>
      <c r="T121" s="247" t="s">
        <v>1991</v>
      </c>
      <c r="U121" s="222">
        <v>0</v>
      </c>
      <c r="V121" s="222">
        <f>ROUND(E121*U121,2)</f>
        <v>0</v>
      </c>
      <c r="W121" s="222"/>
      <c r="X121" s="222" t="s">
        <v>449</v>
      </c>
      <c r="Y121" s="222" t="s">
        <v>391</v>
      </c>
      <c r="Z121" s="212"/>
      <c r="AA121" s="212"/>
      <c r="AB121" s="212"/>
      <c r="AC121" s="212"/>
      <c r="AD121" s="212"/>
      <c r="AE121" s="212"/>
      <c r="AF121" s="212"/>
      <c r="AG121" s="212" t="s">
        <v>1999</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41">
        <v>64</v>
      </c>
      <c r="B122" s="242" t="s">
        <v>3947</v>
      </c>
      <c r="C122" s="252" t="s">
        <v>3948</v>
      </c>
      <c r="D122" s="243" t="s">
        <v>562</v>
      </c>
      <c r="E122" s="244">
        <v>1.4999999999999999E-2</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1990</v>
      </c>
      <c r="T122" s="247" t="s">
        <v>1991</v>
      </c>
      <c r="U122" s="222">
        <v>0</v>
      </c>
      <c r="V122" s="222">
        <f>ROUND(E122*U122,2)</f>
        <v>0</v>
      </c>
      <c r="W122" s="222"/>
      <c r="X122" s="222" t="s">
        <v>449</v>
      </c>
      <c r="Y122" s="222" t="s">
        <v>391</v>
      </c>
      <c r="Z122" s="212"/>
      <c r="AA122" s="212"/>
      <c r="AB122" s="212"/>
      <c r="AC122" s="212"/>
      <c r="AD122" s="212"/>
      <c r="AE122" s="212"/>
      <c r="AF122" s="212"/>
      <c r="AG122" s="212" t="s">
        <v>1999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x14ac:dyDescent="0.25">
      <c r="A123" s="227" t="s">
        <v>383</v>
      </c>
      <c r="B123" s="228" t="s">
        <v>313</v>
      </c>
      <c r="C123" s="251" t="s">
        <v>314</v>
      </c>
      <c r="D123" s="229"/>
      <c r="E123" s="230"/>
      <c r="F123" s="231"/>
      <c r="G123" s="231">
        <f>SUMIF(AG124:AG124,"&lt;&gt;NOR",G124:G124)</f>
        <v>0</v>
      </c>
      <c r="H123" s="231"/>
      <c r="I123" s="231">
        <f>SUM(I124:I124)</f>
        <v>0</v>
      </c>
      <c r="J123" s="231"/>
      <c r="K123" s="231">
        <f>SUM(K124:K124)</f>
        <v>0</v>
      </c>
      <c r="L123" s="231"/>
      <c r="M123" s="231">
        <f>SUM(M124:M124)</f>
        <v>0</v>
      </c>
      <c r="N123" s="230"/>
      <c r="O123" s="230">
        <f>SUM(O124:O124)</f>
        <v>0</v>
      </c>
      <c r="P123" s="230"/>
      <c r="Q123" s="230">
        <f>SUM(Q124:Q124)</f>
        <v>0</v>
      </c>
      <c r="R123" s="231"/>
      <c r="S123" s="231"/>
      <c r="T123" s="232"/>
      <c r="U123" s="226"/>
      <c r="V123" s="226">
        <f>SUM(V124:V124)</f>
        <v>0</v>
      </c>
      <c r="W123" s="226"/>
      <c r="X123" s="226"/>
      <c r="Y123" s="226"/>
      <c r="AG123" t="s">
        <v>384</v>
      </c>
    </row>
    <row r="124" spans="1:60" outlineLevel="1" x14ac:dyDescent="0.25">
      <c r="A124" s="241">
        <v>65</v>
      </c>
      <c r="B124" s="242" t="s">
        <v>3949</v>
      </c>
      <c r="C124" s="252" t="s">
        <v>3950</v>
      </c>
      <c r="D124" s="243" t="s">
        <v>585</v>
      </c>
      <c r="E124" s="244">
        <v>1</v>
      </c>
      <c r="F124" s="245"/>
      <c r="G124" s="246">
        <f>ROUND(E124*F124,2)</f>
        <v>0</v>
      </c>
      <c r="H124" s="245"/>
      <c r="I124" s="246">
        <f>ROUND(E124*H124,2)</f>
        <v>0</v>
      </c>
      <c r="J124" s="245"/>
      <c r="K124" s="246">
        <f>ROUND(E124*J124,2)</f>
        <v>0</v>
      </c>
      <c r="L124" s="246">
        <v>21</v>
      </c>
      <c r="M124" s="246">
        <f>G124*(1+L124/100)</f>
        <v>0</v>
      </c>
      <c r="N124" s="244">
        <v>3.0999999999999999E-3</v>
      </c>
      <c r="O124" s="244">
        <f>ROUND(E124*N124,2)</f>
        <v>0</v>
      </c>
      <c r="P124" s="244">
        <v>0</v>
      </c>
      <c r="Q124" s="244">
        <f>ROUND(E124*P124,2)</f>
        <v>0</v>
      </c>
      <c r="R124" s="246"/>
      <c r="S124" s="246" t="s">
        <v>1990</v>
      </c>
      <c r="T124" s="247" t="s">
        <v>1991</v>
      </c>
      <c r="U124" s="222">
        <v>0</v>
      </c>
      <c r="V124" s="222">
        <f>ROUND(E124*U124,2)</f>
        <v>0</v>
      </c>
      <c r="W124" s="222"/>
      <c r="X124" s="222" t="s">
        <v>449</v>
      </c>
      <c r="Y124" s="222" t="s">
        <v>391</v>
      </c>
      <c r="Z124" s="212"/>
      <c r="AA124" s="212"/>
      <c r="AB124" s="212"/>
      <c r="AC124" s="212"/>
      <c r="AD124" s="212"/>
      <c r="AE124" s="212"/>
      <c r="AF124" s="212"/>
      <c r="AG124" s="212" t="s">
        <v>1999</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x14ac:dyDescent="0.25">
      <c r="A125" s="227" t="s">
        <v>383</v>
      </c>
      <c r="B125" s="228" t="s">
        <v>325</v>
      </c>
      <c r="C125" s="251" t="s">
        <v>326</v>
      </c>
      <c r="D125" s="229"/>
      <c r="E125" s="230"/>
      <c r="F125" s="231"/>
      <c r="G125" s="231">
        <f>SUMIF(AG126:AG133,"&lt;&gt;NOR",G126:G133)</f>
        <v>0</v>
      </c>
      <c r="H125" s="231"/>
      <c r="I125" s="231">
        <f>SUM(I126:I133)</f>
        <v>0</v>
      </c>
      <c r="J125" s="231"/>
      <c r="K125" s="231">
        <f>SUM(K126:K133)</f>
        <v>0</v>
      </c>
      <c r="L125" s="231"/>
      <c r="M125" s="231">
        <f>SUM(M126:M133)</f>
        <v>0</v>
      </c>
      <c r="N125" s="230"/>
      <c r="O125" s="230">
        <f>SUM(O126:O133)</f>
        <v>0.01</v>
      </c>
      <c r="P125" s="230"/>
      <c r="Q125" s="230">
        <f>SUM(Q126:Q133)</f>
        <v>0</v>
      </c>
      <c r="R125" s="231"/>
      <c r="S125" s="231"/>
      <c r="T125" s="232"/>
      <c r="U125" s="226"/>
      <c r="V125" s="226">
        <f>SUM(V126:V133)</f>
        <v>0</v>
      </c>
      <c r="W125" s="226"/>
      <c r="X125" s="226"/>
      <c r="Y125" s="226"/>
      <c r="AG125" t="s">
        <v>384</v>
      </c>
    </row>
    <row r="126" spans="1:60" ht="20.399999999999999" outlineLevel="1" x14ac:dyDescent="0.25">
      <c r="A126" s="234">
        <v>66</v>
      </c>
      <c r="B126" s="235" t="s">
        <v>3951</v>
      </c>
      <c r="C126" s="253" t="s">
        <v>3952</v>
      </c>
      <c r="D126" s="236" t="s">
        <v>517</v>
      </c>
      <c r="E126" s="237">
        <v>54</v>
      </c>
      <c r="F126" s="238"/>
      <c r="G126" s="239">
        <f>ROUND(E126*F126,2)</f>
        <v>0</v>
      </c>
      <c r="H126" s="238"/>
      <c r="I126" s="239">
        <f>ROUND(E126*H126,2)</f>
        <v>0</v>
      </c>
      <c r="J126" s="238"/>
      <c r="K126" s="239">
        <f>ROUND(E126*J126,2)</f>
        <v>0</v>
      </c>
      <c r="L126" s="239">
        <v>21</v>
      </c>
      <c r="M126" s="239">
        <f>G126*(1+L126/100)</f>
        <v>0</v>
      </c>
      <c r="N126" s="237">
        <v>0</v>
      </c>
      <c r="O126" s="237">
        <f>ROUND(E126*N126,2)</f>
        <v>0</v>
      </c>
      <c r="P126" s="237">
        <v>0</v>
      </c>
      <c r="Q126" s="237">
        <f>ROUND(E126*P126,2)</f>
        <v>0</v>
      </c>
      <c r="R126" s="239"/>
      <c r="S126" s="239" t="s">
        <v>1990</v>
      </c>
      <c r="T126" s="240" t="s">
        <v>1991</v>
      </c>
      <c r="U126" s="222">
        <v>0</v>
      </c>
      <c r="V126" s="222">
        <f>ROUND(E126*U126,2)</f>
        <v>0</v>
      </c>
      <c r="W126" s="222"/>
      <c r="X126" s="222" t="s">
        <v>449</v>
      </c>
      <c r="Y126" s="222" t="s">
        <v>391</v>
      </c>
      <c r="Z126" s="212"/>
      <c r="AA126" s="212"/>
      <c r="AB126" s="212"/>
      <c r="AC126" s="212"/>
      <c r="AD126" s="212"/>
      <c r="AE126" s="212"/>
      <c r="AF126" s="212"/>
      <c r="AG126" s="212" t="s">
        <v>1999</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5">
      <c r="A127" s="219"/>
      <c r="B127" s="220"/>
      <c r="C127" s="268" t="s">
        <v>3953</v>
      </c>
      <c r="D127" s="260"/>
      <c r="E127" s="261"/>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454</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5">
      <c r="A128" s="219"/>
      <c r="B128" s="220"/>
      <c r="C128" s="268" t="s">
        <v>3954</v>
      </c>
      <c r="D128" s="260"/>
      <c r="E128" s="261">
        <v>54</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454</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5">
      <c r="A129" s="234">
        <v>67</v>
      </c>
      <c r="B129" s="235" t="s">
        <v>3955</v>
      </c>
      <c r="C129" s="253" t="s">
        <v>3956</v>
      </c>
      <c r="D129" s="236" t="s">
        <v>517</v>
      </c>
      <c r="E129" s="237">
        <v>62.1</v>
      </c>
      <c r="F129" s="238"/>
      <c r="G129" s="239">
        <f>ROUND(E129*F129,2)</f>
        <v>0</v>
      </c>
      <c r="H129" s="238"/>
      <c r="I129" s="239">
        <f>ROUND(E129*H129,2)</f>
        <v>0</v>
      </c>
      <c r="J129" s="238"/>
      <c r="K129" s="239">
        <f>ROUND(E129*J129,2)</f>
        <v>0</v>
      </c>
      <c r="L129" s="239">
        <v>21</v>
      </c>
      <c r="M129" s="239">
        <f>G129*(1+L129/100)</f>
        <v>0</v>
      </c>
      <c r="N129" s="237">
        <v>1.3999999999999999E-4</v>
      </c>
      <c r="O129" s="237">
        <f>ROUND(E129*N129,2)</f>
        <v>0.01</v>
      </c>
      <c r="P129" s="237">
        <v>0</v>
      </c>
      <c r="Q129" s="237">
        <f>ROUND(E129*P129,2)</f>
        <v>0</v>
      </c>
      <c r="R129" s="239"/>
      <c r="S129" s="239" t="s">
        <v>1990</v>
      </c>
      <c r="T129" s="240" t="s">
        <v>1991</v>
      </c>
      <c r="U129" s="222">
        <v>0</v>
      </c>
      <c r="V129" s="222">
        <f>ROUND(E129*U129,2)</f>
        <v>0</v>
      </c>
      <c r="W129" s="222"/>
      <c r="X129" s="222" t="s">
        <v>604</v>
      </c>
      <c r="Y129" s="222" t="s">
        <v>391</v>
      </c>
      <c r="Z129" s="212"/>
      <c r="AA129" s="212"/>
      <c r="AB129" s="212"/>
      <c r="AC129" s="212"/>
      <c r="AD129" s="212"/>
      <c r="AE129" s="212"/>
      <c r="AF129" s="212"/>
      <c r="AG129" s="212" t="s">
        <v>2008</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5">
      <c r="A130" s="219"/>
      <c r="B130" s="220"/>
      <c r="C130" s="254" t="s">
        <v>1995</v>
      </c>
      <c r="D130" s="248"/>
      <c r="E130" s="248"/>
      <c r="F130" s="248"/>
      <c r="G130" s="248"/>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395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5">
      <c r="A131" s="219"/>
      <c r="B131" s="220"/>
      <c r="C131" s="255" t="s">
        <v>3957</v>
      </c>
      <c r="D131" s="250"/>
      <c r="E131" s="250"/>
      <c r="F131" s="250"/>
      <c r="G131" s="250"/>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395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5">
      <c r="A132" s="219"/>
      <c r="B132" s="220"/>
      <c r="C132" s="268" t="s">
        <v>3958</v>
      </c>
      <c r="D132" s="260"/>
      <c r="E132" s="261"/>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454</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5">
      <c r="A133" s="219"/>
      <c r="B133" s="220"/>
      <c r="C133" s="268" t="s">
        <v>3959</v>
      </c>
      <c r="D133" s="260"/>
      <c r="E133" s="261">
        <v>62.1</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454</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x14ac:dyDescent="0.25">
      <c r="A134" s="3"/>
      <c r="B134" s="4"/>
      <c r="C134" s="256"/>
      <c r="D134" s="6"/>
      <c r="E134" s="3"/>
      <c r="F134" s="3"/>
      <c r="G134" s="3"/>
      <c r="H134" s="3"/>
      <c r="I134" s="3"/>
      <c r="J134" s="3"/>
      <c r="K134" s="3"/>
      <c r="L134" s="3"/>
      <c r="M134" s="3"/>
      <c r="N134" s="3"/>
      <c r="O134" s="3"/>
      <c r="P134" s="3"/>
      <c r="Q134" s="3"/>
      <c r="R134" s="3"/>
      <c r="S134" s="3"/>
      <c r="T134" s="3"/>
      <c r="U134" s="3"/>
      <c r="V134" s="3"/>
      <c r="W134" s="3"/>
      <c r="X134" s="3"/>
      <c r="Y134" s="3"/>
      <c r="AE134">
        <v>12</v>
      </c>
      <c r="AF134">
        <v>21</v>
      </c>
      <c r="AG134" t="s">
        <v>369</v>
      </c>
    </row>
    <row r="135" spans="1:60" x14ac:dyDescent="0.25">
      <c r="A135" s="215"/>
      <c r="B135" s="216" t="s">
        <v>29</v>
      </c>
      <c r="C135" s="257"/>
      <c r="D135" s="217"/>
      <c r="E135" s="218"/>
      <c r="F135" s="218"/>
      <c r="G135" s="233">
        <f>G8+G47+G81+G86+G94+G102+G106+G108+G111+G123+G125</f>
        <v>0</v>
      </c>
      <c r="H135" s="3"/>
      <c r="I135" s="3"/>
      <c r="J135" s="3"/>
      <c r="K135" s="3"/>
      <c r="L135" s="3"/>
      <c r="M135" s="3"/>
      <c r="N135" s="3"/>
      <c r="O135" s="3"/>
      <c r="P135" s="3"/>
      <c r="Q135" s="3"/>
      <c r="R135" s="3"/>
      <c r="S135" s="3"/>
      <c r="T135" s="3"/>
      <c r="U135" s="3"/>
      <c r="V135" s="3"/>
      <c r="W135" s="3"/>
      <c r="X135" s="3"/>
      <c r="Y135" s="3"/>
      <c r="AE135">
        <f>SUMIF(L7:L133,AE134,G7:G133)</f>
        <v>0</v>
      </c>
      <c r="AF135">
        <f>SUMIF(L7:L133,AF134,G7:G133)</f>
        <v>0</v>
      </c>
      <c r="AG135" t="s">
        <v>440</v>
      </c>
    </row>
    <row r="136" spans="1:60" x14ac:dyDescent="0.25">
      <c r="A136" s="259" t="s">
        <v>1936</v>
      </c>
      <c r="B136" s="259"/>
      <c r="C136" s="256"/>
      <c r="D136" s="6"/>
      <c r="E136" s="3"/>
      <c r="F136" s="3"/>
      <c r="G136" s="3"/>
      <c r="H136" s="3"/>
      <c r="I136" s="3"/>
      <c r="J136" s="3"/>
      <c r="K136" s="3"/>
      <c r="L136" s="3"/>
      <c r="M136" s="3"/>
      <c r="N136" s="3"/>
      <c r="O136" s="3"/>
      <c r="P136" s="3"/>
      <c r="Q136" s="3"/>
      <c r="R136" s="3"/>
      <c r="S136" s="3"/>
      <c r="T136" s="3"/>
      <c r="U136" s="3"/>
      <c r="V136" s="3"/>
      <c r="W136" s="3"/>
      <c r="X136" s="3"/>
      <c r="Y136" s="3"/>
    </row>
    <row r="137" spans="1:60" x14ac:dyDescent="0.25">
      <c r="A137" s="3"/>
      <c r="B137" s="4" t="s">
        <v>3960</v>
      </c>
      <c r="C137" s="256" t="s">
        <v>3961</v>
      </c>
      <c r="D137" s="6"/>
      <c r="E137" s="3"/>
      <c r="F137" s="3"/>
      <c r="G137" s="3"/>
      <c r="H137" s="3"/>
      <c r="I137" s="3"/>
      <c r="J137" s="3"/>
      <c r="K137" s="3"/>
      <c r="L137" s="3"/>
      <c r="M137" s="3"/>
      <c r="N137" s="3"/>
      <c r="O137" s="3"/>
      <c r="P137" s="3"/>
      <c r="Q137" s="3"/>
      <c r="R137" s="3"/>
      <c r="S137" s="3"/>
      <c r="T137" s="3"/>
      <c r="U137" s="3"/>
      <c r="V137" s="3"/>
      <c r="W137" s="3"/>
      <c r="X137" s="3"/>
      <c r="Y137" s="3"/>
      <c r="AG137" t="s">
        <v>1939</v>
      </c>
    </row>
    <row r="138" spans="1:60" x14ac:dyDescent="0.25">
      <c r="A138" s="3"/>
      <c r="B138" s="4" t="s">
        <v>3962</v>
      </c>
      <c r="C138" s="256" t="s">
        <v>3784</v>
      </c>
      <c r="D138" s="6"/>
      <c r="E138" s="3"/>
      <c r="F138" s="3"/>
      <c r="G138" s="3"/>
      <c r="H138" s="3"/>
      <c r="I138" s="3"/>
      <c r="J138" s="3"/>
      <c r="K138" s="3"/>
      <c r="L138" s="3"/>
      <c r="M138" s="3"/>
      <c r="N138" s="3"/>
      <c r="O138" s="3"/>
      <c r="P138" s="3"/>
      <c r="Q138" s="3"/>
      <c r="R138" s="3"/>
      <c r="S138" s="3"/>
      <c r="T138" s="3"/>
      <c r="U138" s="3"/>
      <c r="V138" s="3"/>
      <c r="W138" s="3"/>
      <c r="X138" s="3"/>
      <c r="Y138" s="3"/>
      <c r="AG138" t="s">
        <v>1942</v>
      </c>
    </row>
    <row r="139" spans="1:60" x14ac:dyDescent="0.25">
      <c r="A139" s="3"/>
      <c r="B139" s="4"/>
      <c r="C139" s="256" t="s">
        <v>1943</v>
      </c>
      <c r="D139" s="6"/>
      <c r="E139" s="3"/>
      <c r="F139" s="3"/>
      <c r="G139" s="3"/>
      <c r="H139" s="3"/>
      <c r="I139" s="3"/>
      <c r="J139" s="3"/>
      <c r="K139" s="3"/>
      <c r="L139" s="3"/>
      <c r="M139" s="3"/>
      <c r="N139" s="3"/>
      <c r="O139" s="3"/>
      <c r="P139" s="3"/>
      <c r="Q139" s="3"/>
      <c r="R139" s="3"/>
      <c r="S139" s="3"/>
      <c r="T139" s="3"/>
      <c r="U139" s="3"/>
      <c r="V139" s="3"/>
      <c r="W139" s="3"/>
      <c r="X139" s="3"/>
      <c r="Y139" s="3"/>
      <c r="AG139" t="s">
        <v>1944</v>
      </c>
    </row>
    <row r="140" spans="1:60" x14ac:dyDescent="0.25">
      <c r="A140" s="3"/>
      <c r="B140" s="4"/>
      <c r="C140" s="256"/>
      <c r="D140" s="6"/>
      <c r="E140" s="3"/>
      <c r="F140" s="3"/>
      <c r="G140" s="3"/>
      <c r="H140" s="3"/>
      <c r="I140" s="3"/>
      <c r="J140" s="3"/>
      <c r="K140" s="3"/>
      <c r="L140" s="3"/>
      <c r="M140" s="3"/>
      <c r="N140" s="3"/>
      <c r="O140" s="3"/>
      <c r="P140" s="3"/>
      <c r="Q140" s="3"/>
      <c r="R140" s="3"/>
      <c r="S140" s="3"/>
      <c r="T140" s="3"/>
      <c r="U140" s="3"/>
      <c r="V140" s="3"/>
      <c r="W140" s="3"/>
      <c r="X140" s="3"/>
      <c r="Y140" s="3"/>
    </row>
    <row r="141" spans="1:60" x14ac:dyDescent="0.25">
      <c r="C141" s="258"/>
      <c r="D141" s="10"/>
      <c r="AG141" t="s">
        <v>442</v>
      </c>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Oxy6BmRfPenzYf93CE6gPoHmmJoY7fomqoBZ723yzaZvbOEvjmc8xAD7OL734n7LT+pXenIXdX4GhGpugZdAuA==" saltValue="+Up02LnSjWvq0PdDAQosAw==" spinCount="100000" sheet="1" formatRows="0"/>
  <mergeCells count="17">
    <mergeCell ref="C131:G131"/>
    <mergeCell ref="C67:G67"/>
    <mergeCell ref="C69:G69"/>
    <mergeCell ref="C70:G70"/>
    <mergeCell ref="C72:G72"/>
    <mergeCell ref="C73:G73"/>
    <mergeCell ref="C130:G130"/>
    <mergeCell ref="A1:G1"/>
    <mergeCell ref="C2:G2"/>
    <mergeCell ref="C3:G3"/>
    <mergeCell ref="C4:G4"/>
    <mergeCell ref="A136:B136"/>
    <mergeCell ref="C58:G58"/>
    <mergeCell ref="C59:G59"/>
    <mergeCell ref="C61:G61"/>
    <mergeCell ref="C62:G62"/>
    <mergeCell ref="C66:G6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100" t="s">
        <v>6</v>
      </c>
      <c r="B1" s="100"/>
      <c r="C1" s="101"/>
      <c r="D1" s="100"/>
      <c r="E1" s="100"/>
      <c r="F1" s="100"/>
      <c r="G1" s="100"/>
    </row>
    <row r="2" spans="1:7" ht="24.9" customHeight="1" x14ac:dyDescent="0.25">
      <c r="A2" s="49" t="s">
        <v>7</v>
      </c>
      <c r="B2" s="48"/>
      <c r="C2" s="102"/>
      <c r="D2" s="102"/>
      <c r="E2" s="102"/>
      <c r="F2" s="102"/>
      <c r="G2" s="103"/>
    </row>
    <row r="3" spans="1:7" ht="24.9" customHeight="1" x14ac:dyDescent="0.25">
      <c r="A3" s="49" t="s">
        <v>8</v>
      </c>
      <c r="B3" s="48"/>
      <c r="C3" s="102"/>
      <c r="D3" s="102"/>
      <c r="E3" s="102"/>
      <c r="F3" s="102"/>
      <c r="G3" s="103"/>
    </row>
    <row r="4" spans="1:7" ht="24.9" customHeight="1" x14ac:dyDescent="0.25">
      <c r="A4" s="49" t="s">
        <v>9</v>
      </c>
      <c r="B4" s="48"/>
      <c r="C4" s="102"/>
      <c r="D4" s="102"/>
      <c r="E4" s="102"/>
      <c r="F4" s="102"/>
      <c r="G4" s="103"/>
    </row>
    <row r="5" spans="1:7" x14ac:dyDescent="0.25">
      <c r="B5" s="4"/>
      <c r="C5" s="5"/>
      <c r="D5" s="6"/>
    </row>
  </sheetData>
  <sheetProtection algorithmName="SHA-512" hashValue="Rdw4agEB0vAlIvYQmR3I2ovF+A2o+1bJkY/bGD3nolzO3BUvVgBfKNT1J+bRlRWoptRyfAf1436FT1hBchEn3A==" saltValue="pTxRgXhBbBoiPG7Enu2NS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137B8-4792-4188-9AA0-5E20DA264544}">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354</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357</v>
      </c>
      <c r="C3" s="201" t="s">
        <v>60</v>
      </c>
      <c r="D3" s="199"/>
      <c r="E3" s="199"/>
      <c r="F3" s="199"/>
      <c r="G3" s="200"/>
      <c r="AC3" s="176" t="s">
        <v>358</v>
      </c>
      <c r="AG3" t="s">
        <v>359</v>
      </c>
    </row>
    <row r="4" spans="1:60" ht="25.05" customHeight="1" x14ac:dyDescent="0.25">
      <c r="A4" s="202" t="s">
        <v>9</v>
      </c>
      <c r="B4" s="203" t="s">
        <v>59</v>
      </c>
      <c r="C4" s="204" t="s">
        <v>60</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352</v>
      </c>
      <c r="C8" s="251" t="s">
        <v>27</v>
      </c>
      <c r="D8" s="229"/>
      <c r="E8" s="230"/>
      <c r="F8" s="231"/>
      <c r="G8" s="231">
        <f>SUMIF(AG9:AG26,"&lt;&gt;NOR",G9:G26)</f>
        <v>0</v>
      </c>
      <c r="H8" s="231"/>
      <c r="I8" s="231">
        <f>SUM(I9:I26)</f>
        <v>0</v>
      </c>
      <c r="J8" s="231"/>
      <c r="K8" s="231">
        <f>SUM(K9:K26)</f>
        <v>0</v>
      </c>
      <c r="L8" s="231"/>
      <c r="M8" s="231">
        <f>SUM(M9:M26)</f>
        <v>0</v>
      </c>
      <c r="N8" s="230"/>
      <c r="O8" s="230">
        <f>SUM(O9:O26)</f>
        <v>0</v>
      </c>
      <c r="P8" s="230"/>
      <c r="Q8" s="230">
        <f>SUM(Q9:Q26)</f>
        <v>0</v>
      </c>
      <c r="R8" s="231"/>
      <c r="S8" s="231"/>
      <c r="T8" s="232"/>
      <c r="U8" s="226"/>
      <c r="V8" s="226">
        <f>SUM(V9:V26)</f>
        <v>0</v>
      </c>
      <c r="W8" s="226"/>
      <c r="X8" s="226"/>
      <c r="Y8" s="226"/>
      <c r="AG8" t="s">
        <v>384</v>
      </c>
    </row>
    <row r="9" spans="1:60" outlineLevel="1" x14ac:dyDescent="0.25">
      <c r="A9" s="241">
        <v>1</v>
      </c>
      <c r="B9" s="242" t="s">
        <v>385</v>
      </c>
      <c r="C9" s="252" t="s">
        <v>386</v>
      </c>
      <c r="D9" s="243" t="s">
        <v>387</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388</v>
      </c>
      <c r="T9" s="247" t="s">
        <v>389</v>
      </c>
      <c r="U9" s="222">
        <v>0</v>
      </c>
      <c r="V9" s="222">
        <f>ROUND(E9*U9,2)</f>
        <v>0</v>
      </c>
      <c r="W9" s="222"/>
      <c r="X9" s="222" t="s">
        <v>390</v>
      </c>
      <c r="Y9" s="222" t="s">
        <v>391</v>
      </c>
      <c r="Z9" s="212"/>
      <c r="AA9" s="212"/>
      <c r="AB9" s="212"/>
      <c r="AC9" s="212"/>
      <c r="AD9" s="212"/>
      <c r="AE9" s="212"/>
      <c r="AF9" s="212"/>
      <c r="AG9" s="212" t="s">
        <v>392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393</v>
      </c>
      <c r="C10" s="253" t="s">
        <v>394</v>
      </c>
      <c r="D10" s="236" t="s">
        <v>387</v>
      </c>
      <c r="E10" s="237">
        <v>1</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388</v>
      </c>
      <c r="T10" s="240" t="s">
        <v>389</v>
      </c>
      <c r="U10" s="222">
        <v>0</v>
      </c>
      <c r="V10" s="222">
        <f>ROUND(E10*U10,2)</f>
        <v>0</v>
      </c>
      <c r="W10" s="222"/>
      <c r="X10" s="222" t="s">
        <v>390</v>
      </c>
      <c r="Y10" s="222" t="s">
        <v>391</v>
      </c>
      <c r="Z10" s="212"/>
      <c r="AA10" s="212"/>
      <c r="AB10" s="212"/>
      <c r="AC10" s="212"/>
      <c r="AD10" s="212"/>
      <c r="AE10" s="212"/>
      <c r="AF10" s="212"/>
      <c r="AG10" s="212" t="s">
        <v>392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54" t="s">
        <v>441</v>
      </c>
      <c r="D11" s="248"/>
      <c r="E11" s="248"/>
      <c r="F11" s="248"/>
      <c r="G11" s="248"/>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55" t="s">
        <v>396</v>
      </c>
      <c r="D12" s="250"/>
      <c r="E12" s="250"/>
      <c r="F12" s="250"/>
      <c r="G12" s="250"/>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49" t="str">
        <f>C12</f>
        <v>Vyhotovení protokolu o vytyčení stavby se seznamem souřadnic vytyčených bodů a jejich polohopisnými (S-JTSK) a výškopisnými (Bpv) hodnotami.</v>
      </c>
      <c r="BB12" s="212"/>
      <c r="BC12" s="212"/>
      <c r="BD12" s="212"/>
      <c r="BE12" s="212"/>
      <c r="BF12" s="212"/>
      <c r="BG12" s="212"/>
      <c r="BH12" s="212"/>
    </row>
    <row r="13" spans="1:60" outlineLevel="1" x14ac:dyDescent="0.25">
      <c r="A13" s="234">
        <v>3</v>
      </c>
      <c r="B13" s="235" t="s">
        <v>397</v>
      </c>
      <c r="C13" s="253" t="s">
        <v>398</v>
      </c>
      <c r="D13" s="236" t="s">
        <v>387</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388</v>
      </c>
      <c r="T13" s="240" t="s">
        <v>389</v>
      </c>
      <c r="U13" s="222">
        <v>0</v>
      </c>
      <c r="V13" s="222">
        <f>ROUND(E13*U13,2)</f>
        <v>0</v>
      </c>
      <c r="W13" s="222"/>
      <c r="X13" s="222" t="s">
        <v>390</v>
      </c>
      <c r="Y13" s="222" t="s">
        <v>391</v>
      </c>
      <c r="Z13" s="212"/>
      <c r="AA13" s="212"/>
      <c r="AB13" s="212"/>
      <c r="AC13" s="212"/>
      <c r="AD13" s="212"/>
      <c r="AE13" s="212"/>
      <c r="AF13" s="212"/>
      <c r="AG13" s="212" t="s">
        <v>392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54" t="s">
        <v>399</v>
      </c>
      <c r="D14" s="248"/>
      <c r="E14" s="248"/>
      <c r="F14" s="248"/>
      <c r="G14" s="248"/>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395</v>
      </c>
      <c r="AH14" s="212"/>
      <c r="AI14" s="212"/>
      <c r="AJ14" s="212"/>
      <c r="AK14" s="212"/>
      <c r="AL14" s="212"/>
      <c r="AM14" s="212"/>
      <c r="AN14" s="212"/>
      <c r="AO14" s="212"/>
      <c r="AP14" s="212"/>
      <c r="AQ14" s="212"/>
      <c r="AR14" s="212"/>
      <c r="AS14" s="212"/>
      <c r="AT14" s="212"/>
      <c r="AU14" s="212"/>
      <c r="AV14" s="212"/>
      <c r="AW14" s="212"/>
      <c r="AX14" s="212"/>
      <c r="AY14" s="212"/>
      <c r="AZ14" s="212"/>
      <c r="BA14" s="249" t="str">
        <f>C14</f>
        <v>Zaměření a vytýčení stávajících inženýrských sítí v místě stavby z hlediska jejich ochrany při provádění stavby.</v>
      </c>
      <c r="BB14" s="212"/>
      <c r="BC14" s="212"/>
      <c r="BD14" s="212"/>
      <c r="BE14" s="212"/>
      <c r="BF14" s="212"/>
      <c r="BG14" s="212"/>
      <c r="BH14" s="212"/>
    </row>
    <row r="15" spans="1:60" outlineLevel="1" x14ac:dyDescent="0.25">
      <c r="A15" s="234">
        <v>4</v>
      </c>
      <c r="B15" s="235" t="s">
        <v>400</v>
      </c>
      <c r="C15" s="253" t="s">
        <v>401</v>
      </c>
      <c r="D15" s="236" t="s">
        <v>387</v>
      </c>
      <c r="E15" s="237">
        <v>1</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388</v>
      </c>
      <c r="T15" s="240" t="s">
        <v>389</v>
      </c>
      <c r="U15" s="222">
        <v>0</v>
      </c>
      <c r="V15" s="222">
        <f>ROUND(E15*U15,2)</f>
        <v>0</v>
      </c>
      <c r="W15" s="222"/>
      <c r="X15" s="222" t="s">
        <v>390</v>
      </c>
      <c r="Y15" s="222" t="s">
        <v>391</v>
      </c>
      <c r="Z15" s="212"/>
      <c r="AA15" s="212"/>
      <c r="AB15" s="212"/>
      <c r="AC15" s="212"/>
      <c r="AD15" s="212"/>
      <c r="AE15" s="212"/>
      <c r="AF15" s="212"/>
      <c r="AG15" s="212" t="s">
        <v>402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1" outlineLevel="2" x14ac:dyDescent="0.25">
      <c r="A16" s="219"/>
      <c r="B16" s="220"/>
      <c r="C16" s="254" t="s">
        <v>403</v>
      </c>
      <c r="D16" s="248"/>
      <c r="E16" s="248"/>
      <c r="F16" s="248"/>
      <c r="G16" s="248"/>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395</v>
      </c>
      <c r="AH16" s="212"/>
      <c r="AI16" s="212"/>
      <c r="AJ16" s="212"/>
      <c r="AK16" s="212"/>
      <c r="AL16" s="212"/>
      <c r="AM16" s="212"/>
      <c r="AN16" s="212"/>
      <c r="AO16" s="212"/>
      <c r="AP16" s="212"/>
      <c r="AQ16" s="212"/>
      <c r="AR16" s="212"/>
      <c r="AS16" s="212"/>
      <c r="AT16" s="212"/>
      <c r="AU16" s="212"/>
      <c r="AV16" s="212"/>
      <c r="AW16" s="212"/>
      <c r="AX16" s="212"/>
      <c r="AY16" s="212"/>
      <c r="AZ16" s="212"/>
      <c r="BA16" s="249" t="str">
        <f>C16</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6" s="212"/>
      <c r="BC16" s="212"/>
      <c r="BD16" s="212"/>
      <c r="BE16" s="212"/>
      <c r="BF16" s="212"/>
      <c r="BG16" s="212"/>
      <c r="BH16" s="212"/>
    </row>
    <row r="17" spans="1:60" outlineLevel="1" x14ac:dyDescent="0.25">
      <c r="A17" s="234">
        <v>5</v>
      </c>
      <c r="B17" s="235" t="s">
        <v>404</v>
      </c>
      <c r="C17" s="253" t="s">
        <v>405</v>
      </c>
      <c r="D17" s="236" t="s">
        <v>387</v>
      </c>
      <c r="E17" s="237">
        <v>1</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c r="S17" s="239" t="s">
        <v>388</v>
      </c>
      <c r="T17" s="240" t="s">
        <v>389</v>
      </c>
      <c r="U17" s="222">
        <v>0</v>
      </c>
      <c r="V17" s="222">
        <f>ROUND(E17*U17,2)</f>
        <v>0</v>
      </c>
      <c r="W17" s="222"/>
      <c r="X17" s="222" t="s">
        <v>390</v>
      </c>
      <c r="Y17" s="222" t="s">
        <v>391</v>
      </c>
      <c r="Z17" s="212"/>
      <c r="AA17" s="212"/>
      <c r="AB17" s="212"/>
      <c r="AC17" s="212"/>
      <c r="AD17" s="212"/>
      <c r="AE17" s="212"/>
      <c r="AF17" s="212"/>
      <c r="AG17" s="212" t="s">
        <v>402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1.2" outlineLevel="2" x14ac:dyDescent="0.25">
      <c r="A18" s="219"/>
      <c r="B18" s="220"/>
      <c r="C18" s="254" t="s">
        <v>406</v>
      </c>
      <c r="D18" s="248"/>
      <c r="E18" s="248"/>
      <c r="F18" s="248"/>
      <c r="G18" s="248"/>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395</v>
      </c>
      <c r="AH18" s="212"/>
      <c r="AI18" s="212"/>
      <c r="AJ18" s="212"/>
      <c r="AK18" s="212"/>
      <c r="AL18" s="212"/>
      <c r="AM18" s="212"/>
      <c r="AN18" s="212"/>
      <c r="AO18" s="212"/>
      <c r="AP18" s="212"/>
      <c r="AQ18" s="212"/>
      <c r="AR18" s="212"/>
      <c r="AS18" s="212"/>
      <c r="AT18" s="212"/>
      <c r="AU18" s="212"/>
      <c r="AV18" s="212"/>
      <c r="AW18" s="212"/>
      <c r="AX18" s="212"/>
      <c r="AY18" s="212"/>
      <c r="AZ18" s="212"/>
      <c r="BA18" s="249" t="str">
        <f>C18</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8" s="212"/>
      <c r="BC18" s="212"/>
      <c r="BD18" s="212"/>
      <c r="BE18" s="212"/>
      <c r="BF18" s="212"/>
      <c r="BG18" s="212"/>
      <c r="BH18" s="212"/>
    </row>
    <row r="19" spans="1:60" outlineLevel="1" x14ac:dyDescent="0.25">
      <c r="A19" s="234">
        <v>6</v>
      </c>
      <c r="B19" s="235" t="s">
        <v>407</v>
      </c>
      <c r="C19" s="253" t="s">
        <v>408</v>
      </c>
      <c r="D19" s="236" t="s">
        <v>387</v>
      </c>
      <c r="E19" s="237">
        <v>1</v>
      </c>
      <c r="F19" s="238"/>
      <c r="G19" s="239">
        <f>ROUND(E19*F19,2)</f>
        <v>0</v>
      </c>
      <c r="H19" s="238"/>
      <c r="I19" s="239">
        <f>ROUND(E19*H19,2)</f>
        <v>0</v>
      </c>
      <c r="J19" s="238"/>
      <c r="K19" s="239">
        <f>ROUND(E19*J19,2)</f>
        <v>0</v>
      </c>
      <c r="L19" s="239">
        <v>21</v>
      </c>
      <c r="M19" s="239">
        <f>G19*(1+L19/100)</f>
        <v>0</v>
      </c>
      <c r="N19" s="237">
        <v>0</v>
      </c>
      <c r="O19" s="237">
        <f>ROUND(E19*N19,2)</f>
        <v>0</v>
      </c>
      <c r="P19" s="237">
        <v>0</v>
      </c>
      <c r="Q19" s="237">
        <f>ROUND(E19*P19,2)</f>
        <v>0</v>
      </c>
      <c r="R19" s="239"/>
      <c r="S19" s="239" t="s">
        <v>388</v>
      </c>
      <c r="T19" s="240" t="s">
        <v>389</v>
      </c>
      <c r="U19" s="222">
        <v>0</v>
      </c>
      <c r="V19" s="222">
        <f>ROUND(E19*U19,2)</f>
        <v>0</v>
      </c>
      <c r="W19" s="222"/>
      <c r="X19" s="222" t="s">
        <v>390</v>
      </c>
      <c r="Y19" s="222" t="s">
        <v>391</v>
      </c>
      <c r="Z19" s="212"/>
      <c r="AA19" s="212"/>
      <c r="AB19" s="212"/>
      <c r="AC19" s="212"/>
      <c r="AD19" s="212"/>
      <c r="AE19" s="212"/>
      <c r="AF19" s="212"/>
      <c r="AG19" s="212" t="s">
        <v>402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1" outlineLevel="2" x14ac:dyDescent="0.25">
      <c r="A20" s="219"/>
      <c r="B20" s="220"/>
      <c r="C20" s="254" t="s">
        <v>409</v>
      </c>
      <c r="D20" s="248"/>
      <c r="E20" s="248"/>
      <c r="F20" s="248"/>
      <c r="G20" s="248"/>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395</v>
      </c>
      <c r="AH20" s="212"/>
      <c r="AI20" s="212"/>
      <c r="AJ20" s="212"/>
      <c r="AK20" s="212"/>
      <c r="AL20" s="212"/>
      <c r="AM20" s="212"/>
      <c r="AN20" s="212"/>
      <c r="AO20" s="212"/>
      <c r="AP20" s="212"/>
      <c r="AQ20" s="212"/>
      <c r="AR20" s="212"/>
      <c r="AS20" s="212"/>
      <c r="AT20" s="212"/>
      <c r="AU20" s="212"/>
      <c r="AV20" s="212"/>
      <c r="AW20" s="212"/>
      <c r="AX20" s="212"/>
      <c r="AY20" s="212"/>
      <c r="AZ20" s="212"/>
      <c r="BA20" s="249" t="str">
        <f>C20</f>
        <v>Odstranění objektů zařízení staveniště včetně přípojek energií a jejich odvoz. Položka zahrnuje i náklady na úpravu povrchů po odstranění zařízení staveniště a úklid ploch, na kterých bylo zařízení staveniště provozováno.</v>
      </c>
      <c r="BB20" s="212"/>
      <c r="BC20" s="212"/>
      <c r="BD20" s="212"/>
      <c r="BE20" s="212"/>
      <c r="BF20" s="212"/>
      <c r="BG20" s="212"/>
      <c r="BH20" s="212"/>
    </row>
    <row r="21" spans="1:60" outlineLevel="1" x14ac:dyDescent="0.25">
      <c r="A21" s="234">
        <v>7</v>
      </c>
      <c r="B21" s="235" t="s">
        <v>410</v>
      </c>
      <c r="C21" s="253" t="s">
        <v>411</v>
      </c>
      <c r="D21" s="236" t="s">
        <v>387</v>
      </c>
      <c r="E21" s="237">
        <v>1</v>
      </c>
      <c r="F21" s="238"/>
      <c r="G21" s="239">
        <f>ROUND(E21*F21,2)</f>
        <v>0</v>
      </c>
      <c r="H21" s="238"/>
      <c r="I21" s="239">
        <f>ROUND(E21*H21,2)</f>
        <v>0</v>
      </c>
      <c r="J21" s="238"/>
      <c r="K21" s="239">
        <f>ROUND(E21*J21,2)</f>
        <v>0</v>
      </c>
      <c r="L21" s="239">
        <v>21</v>
      </c>
      <c r="M21" s="239">
        <f>G21*(1+L21/100)</f>
        <v>0</v>
      </c>
      <c r="N21" s="237">
        <v>0</v>
      </c>
      <c r="O21" s="237">
        <f>ROUND(E21*N21,2)</f>
        <v>0</v>
      </c>
      <c r="P21" s="237">
        <v>0</v>
      </c>
      <c r="Q21" s="237">
        <f>ROUND(E21*P21,2)</f>
        <v>0</v>
      </c>
      <c r="R21" s="239"/>
      <c r="S21" s="239" t="s">
        <v>388</v>
      </c>
      <c r="T21" s="240" t="s">
        <v>389</v>
      </c>
      <c r="U21" s="222">
        <v>0</v>
      </c>
      <c r="V21" s="222">
        <f>ROUND(E21*U21,2)</f>
        <v>0</v>
      </c>
      <c r="W21" s="222"/>
      <c r="X21" s="222" t="s">
        <v>390</v>
      </c>
      <c r="Y21" s="222" t="s">
        <v>391</v>
      </c>
      <c r="Z21" s="212"/>
      <c r="AA21" s="212"/>
      <c r="AB21" s="212"/>
      <c r="AC21" s="212"/>
      <c r="AD21" s="212"/>
      <c r="AE21" s="212"/>
      <c r="AF21" s="212"/>
      <c r="AG21" s="212" t="s">
        <v>412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1.2" outlineLevel="2" x14ac:dyDescent="0.25">
      <c r="A22" s="219"/>
      <c r="B22" s="220"/>
      <c r="C22" s="254" t="s">
        <v>413</v>
      </c>
      <c r="D22" s="248"/>
      <c r="E22" s="248"/>
      <c r="F22" s="248"/>
      <c r="G22" s="248"/>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395</v>
      </c>
      <c r="AH22" s="212"/>
      <c r="AI22" s="212"/>
      <c r="AJ22" s="212"/>
      <c r="AK22" s="212"/>
      <c r="AL22" s="212"/>
      <c r="AM22" s="212"/>
      <c r="AN22" s="212"/>
      <c r="AO22" s="212"/>
      <c r="AP22" s="212"/>
      <c r="AQ22" s="212"/>
      <c r="AR22" s="212"/>
      <c r="AS22" s="212"/>
      <c r="AT22" s="212"/>
      <c r="AU22" s="212"/>
      <c r="AV22" s="212"/>
      <c r="AW22" s="212"/>
      <c r="AX22" s="212"/>
      <c r="AY22" s="212"/>
      <c r="AZ22" s="212"/>
      <c r="BA22" s="249" t="str">
        <f>C22</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22" s="212"/>
      <c r="BC22" s="212"/>
      <c r="BD22" s="212"/>
      <c r="BE22" s="212"/>
      <c r="BF22" s="212"/>
      <c r="BG22" s="212"/>
      <c r="BH22" s="212"/>
    </row>
    <row r="23" spans="1:60" outlineLevel="1" x14ac:dyDescent="0.25">
      <c r="A23" s="234">
        <v>8</v>
      </c>
      <c r="B23" s="235" t="s">
        <v>414</v>
      </c>
      <c r="C23" s="253" t="s">
        <v>415</v>
      </c>
      <c r="D23" s="236" t="s">
        <v>387</v>
      </c>
      <c r="E23" s="237">
        <v>1</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c r="S23" s="239" t="s">
        <v>388</v>
      </c>
      <c r="T23" s="240" t="s">
        <v>389</v>
      </c>
      <c r="U23" s="222">
        <v>0</v>
      </c>
      <c r="V23" s="222">
        <f>ROUND(E23*U23,2)</f>
        <v>0</v>
      </c>
      <c r="W23" s="222"/>
      <c r="X23" s="222" t="s">
        <v>390</v>
      </c>
      <c r="Y23" s="222" t="s">
        <v>391</v>
      </c>
      <c r="Z23" s="212"/>
      <c r="AA23" s="212"/>
      <c r="AB23" s="212"/>
      <c r="AC23" s="212"/>
      <c r="AD23" s="212"/>
      <c r="AE23" s="212"/>
      <c r="AF23" s="212"/>
      <c r="AG23" s="212" t="s">
        <v>402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54" t="s">
        <v>416</v>
      </c>
      <c r="D24" s="248"/>
      <c r="E24" s="248"/>
      <c r="F24" s="248"/>
      <c r="G24" s="248"/>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395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34">
        <v>9</v>
      </c>
      <c r="B25" s="235" t="s">
        <v>417</v>
      </c>
      <c r="C25" s="253" t="s">
        <v>418</v>
      </c>
      <c r="D25" s="236" t="s">
        <v>387</v>
      </c>
      <c r="E25" s="237">
        <v>1</v>
      </c>
      <c r="F25" s="238"/>
      <c r="G25" s="239">
        <f>ROUND(E25*F25,2)</f>
        <v>0</v>
      </c>
      <c r="H25" s="238"/>
      <c r="I25" s="239">
        <f>ROUND(E25*H25,2)</f>
        <v>0</v>
      </c>
      <c r="J25" s="238"/>
      <c r="K25" s="239">
        <f>ROUND(E25*J25,2)</f>
        <v>0</v>
      </c>
      <c r="L25" s="239">
        <v>21</v>
      </c>
      <c r="M25" s="239">
        <f>G25*(1+L25/100)</f>
        <v>0</v>
      </c>
      <c r="N25" s="237">
        <v>0</v>
      </c>
      <c r="O25" s="237">
        <f>ROUND(E25*N25,2)</f>
        <v>0</v>
      </c>
      <c r="P25" s="237">
        <v>0</v>
      </c>
      <c r="Q25" s="237">
        <f>ROUND(E25*P25,2)</f>
        <v>0</v>
      </c>
      <c r="R25" s="239"/>
      <c r="S25" s="239" t="s">
        <v>388</v>
      </c>
      <c r="T25" s="240" t="s">
        <v>389</v>
      </c>
      <c r="U25" s="222">
        <v>0</v>
      </c>
      <c r="V25" s="222">
        <f>ROUND(E25*U25,2)</f>
        <v>0</v>
      </c>
      <c r="W25" s="222"/>
      <c r="X25" s="222" t="s">
        <v>390</v>
      </c>
      <c r="Y25" s="222" t="s">
        <v>391</v>
      </c>
      <c r="Z25" s="212"/>
      <c r="AA25" s="212"/>
      <c r="AB25" s="212"/>
      <c r="AC25" s="212"/>
      <c r="AD25" s="212"/>
      <c r="AE25" s="212"/>
      <c r="AF25" s="212"/>
      <c r="AG25" s="212" t="s">
        <v>392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5">
      <c r="A26" s="219"/>
      <c r="B26" s="220"/>
      <c r="C26" s="254" t="s">
        <v>419</v>
      </c>
      <c r="D26" s="248"/>
      <c r="E26" s="248"/>
      <c r="F26" s="248"/>
      <c r="G26" s="248"/>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395</v>
      </c>
      <c r="AH26" s="212"/>
      <c r="AI26" s="212"/>
      <c r="AJ26" s="212"/>
      <c r="AK26" s="212"/>
      <c r="AL26" s="212"/>
      <c r="AM26" s="212"/>
      <c r="AN26" s="212"/>
      <c r="AO26" s="212"/>
      <c r="AP26" s="212"/>
      <c r="AQ26" s="212"/>
      <c r="AR26" s="212"/>
      <c r="AS26" s="212"/>
      <c r="AT26" s="212"/>
      <c r="AU26" s="212"/>
      <c r="AV26" s="212"/>
      <c r="AW26" s="212"/>
      <c r="AX26" s="212"/>
      <c r="AY26" s="212"/>
      <c r="AZ26" s="212"/>
      <c r="BA26" s="249" t="str">
        <f>C26</f>
        <v>Náklady zhotovitele, které vzniknou v souvislosti s povinnostmi zhotovitele při předání a převzetí díla.</v>
      </c>
      <c r="BB26" s="212"/>
      <c r="BC26" s="212"/>
      <c r="BD26" s="212"/>
      <c r="BE26" s="212"/>
      <c r="BF26" s="212"/>
      <c r="BG26" s="212"/>
      <c r="BH26" s="212"/>
    </row>
    <row r="27" spans="1:60" x14ac:dyDescent="0.25">
      <c r="A27" s="227" t="s">
        <v>383</v>
      </c>
      <c r="B27" s="228" t="s">
        <v>353</v>
      </c>
      <c r="C27" s="251" t="s">
        <v>28</v>
      </c>
      <c r="D27" s="229"/>
      <c r="E27" s="230"/>
      <c r="F27" s="231"/>
      <c r="G27" s="231">
        <f>SUMIF(AG28:AG38,"&lt;&gt;NOR",G28:G38)</f>
        <v>0</v>
      </c>
      <c r="H27" s="231"/>
      <c r="I27" s="231">
        <f>SUM(I28:I38)</f>
        <v>0</v>
      </c>
      <c r="J27" s="231"/>
      <c r="K27" s="231">
        <f>SUM(K28:K38)</f>
        <v>0</v>
      </c>
      <c r="L27" s="231"/>
      <c r="M27" s="231">
        <f>SUM(M28:M38)</f>
        <v>0</v>
      </c>
      <c r="N27" s="230"/>
      <c r="O27" s="230">
        <f>SUM(O28:O38)</f>
        <v>0</v>
      </c>
      <c r="P27" s="230"/>
      <c r="Q27" s="230">
        <f>SUM(Q28:Q38)</f>
        <v>0</v>
      </c>
      <c r="R27" s="231"/>
      <c r="S27" s="231"/>
      <c r="T27" s="232"/>
      <c r="U27" s="226"/>
      <c r="V27" s="226">
        <f>SUM(V28:V38)</f>
        <v>0</v>
      </c>
      <c r="W27" s="226"/>
      <c r="X27" s="226"/>
      <c r="Y27" s="226"/>
      <c r="AG27" t="s">
        <v>384</v>
      </c>
    </row>
    <row r="28" spans="1:60" outlineLevel="1" x14ac:dyDescent="0.25">
      <c r="A28" s="234">
        <v>10</v>
      </c>
      <c r="B28" s="235" t="s">
        <v>420</v>
      </c>
      <c r="C28" s="253" t="s">
        <v>421</v>
      </c>
      <c r="D28" s="236" t="s">
        <v>387</v>
      </c>
      <c r="E28" s="237">
        <v>1</v>
      </c>
      <c r="F28" s="238"/>
      <c r="G28" s="239">
        <f>ROUND(E28*F28,2)</f>
        <v>0</v>
      </c>
      <c r="H28" s="238"/>
      <c r="I28" s="239">
        <f>ROUND(E28*H28,2)</f>
        <v>0</v>
      </c>
      <c r="J28" s="238"/>
      <c r="K28" s="239">
        <f>ROUND(E28*J28,2)</f>
        <v>0</v>
      </c>
      <c r="L28" s="239">
        <v>21</v>
      </c>
      <c r="M28" s="239">
        <f>G28*(1+L28/100)</f>
        <v>0</v>
      </c>
      <c r="N28" s="237">
        <v>0</v>
      </c>
      <c r="O28" s="237">
        <f>ROUND(E28*N28,2)</f>
        <v>0</v>
      </c>
      <c r="P28" s="237">
        <v>0</v>
      </c>
      <c r="Q28" s="237">
        <f>ROUND(E28*P28,2)</f>
        <v>0</v>
      </c>
      <c r="R28" s="239"/>
      <c r="S28" s="239" t="s">
        <v>388</v>
      </c>
      <c r="T28" s="240" t="s">
        <v>389</v>
      </c>
      <c r="U28" s="222">
        <v>0</v>
      </c>
      <c r="V28" s="222">
        <f>ROUND(E28*U28,2)</f>
        <v>0</v>
      </c>
      <c r="W28" s="222"/>
      <c r="X28" s="222" t="s">
        <v>390</v>
      </c>
      <c r="Y28" s="222" t="s">
        <v>391</v>
      </c>
      <c r="Z28" s="212"/>
      <c r="AA28" s="212"/>
      <c r="AB28" s="212"/>
      <c r="AC28" s="212"/>
      <c r="AD28" s="212"/>
      <c r="AE28" s="212"/>
      <c r="AF28" s="212"/>
      <c r="AG28" s="212" t="s">
        <v>392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5">
      <c r="A29" s="219"/>
      <c r="B29" s="220"/>
      <c r="C29" s="254" t="s">
        <v>422</v>
      </c>
      <c r="D29" s="248"/>
      <c r="E29" s="248"/>
      <c r="F29" s="248"/>
      <c r="G29" s="248"/>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395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34">
        <v>11</v>
      </c>
      <c r="B30" s="235" t="s">
        <v>423</v>
      </c>
      <c r="C30" s="253" t="s">
        <v>424</v>
      </c>
      <c r="D30" s="236" t="s">
        <v>387</v>
      </c>
      <c r="E30" s="237">
        <v>1</v>
      </c>
      <c r="F30" s="238"/>
      <c r="G30" s="239">
        <f>ROUND(E30*F30,2)</f>
        <v>0</v>
      </c>
      <c r="H30" s="238"/>
      <c r="I30" s="239">
        <f>ROUND(E30*H30,2)</f>
        <v>0</v>
      </c>
      <c r="J30" s="238"/>
      <c r="K30" s="239">
        <f>ROUND(E30*J30,2)</f>
        <v>0</v>
      </c>
      <c r="L30" s="239">
        <v>21</v>
      </c>
      <c r="M30" s="239">
        <f>G30*(1+L30/100)</f>
        <v>0</v>
      </c>
      <c r="N30" s="237">
        <v>0</v>
      </c>
      <c r="O30" s="237">
        <f>ROUND(E30*N30,2)</f>
        <v>0</v>
      </c>
      <c r="P30" s="237">
        <v>0</v>
      </c>
      <c r="Q30" s="237">
        <f>ROUND(E30*P30,2)</f>
        <v>0</v>
      </c>
      <c r="R30" s="239"/>
      <c r="S30" s="239" t="s">
        <v>388</v>
      </c>
      <c r="T30" s="240" t="s">
        <v>389</v>
      </c>
      <c r="U30" s="222">
        <v>0</v>
      </c>
      <c r="V30" s="222">
        <f>ROUND(E30*U30,2)</f>
        <v>0</v>
      </c>
      <c r="W30" s="222"/>
      <c r="X30" s="222" t="s">
        <v>390</v>
      </c>
      <c r="Y30" s="222" t="s">
        <v>391</v>
      </c>
      <c r="Z30" s="212"/>
      <c r="AA30" s="212"/>
      <c r="AB30" s="212"/>
      <c r="AC30" s="212"/>
      <c r="AD30" s="212"/>
      <c r="AE30" s="212"/>
      <c r="AF30" s="212"/>
      <c r="AG30" s="212" t="s">
        <v>392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5">
      <c r="A31" s="219"/>
      <c r="B31" s="220"/>
      <c r="C31" s="254" t="s">
        <v>425</v>
      </c>
      <c r="D31" s="248"/>
      <c r="E31" s="248"/>
      <c r="F31" s="248"/>
      <c r="G31" s="248"/>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395</v>
      </c>
      <c r="AH31" s="212"/>
      <c r="AI31" s="212"/>
      <c r="AJ31" s="212"/>
      <c r="AK31" s="212"/>
      <c r="AL31" s="212"/>
      <c r="AM31" s="212"/>
      <c r="AN31" s="212"/>
      <c r="AO31" s="212"/>
      <c r="AP31" s="212"/>
      <c r="AQ31" s="212"/>
      <c r="AR31" s="212"/>
      <c r="AS31" s="212"/>
      <c r="AT31" s="212"/>
      <c r="AU31" s="212"/>
      <c r="AV31" s="212"/>
      <c r="AW31" s="212"/>
      <c r="AX31" s="212"/>
      <c r="AY31" s="212"/>
      <c r="AZ31" s="212"/>
      <c r="BA31" s="249" t="str">
        <f>C31</f>
        <v>Náklady na vyhotovení dokumentace skutečného provedení stavby a její předání objednateli v požadované formě a požadovaném počtu.</v>
      </c>
      <c r="BB31" s="212"/>
      <c r="BC31" s="212"/>
      <c r="BD31" s="212"/>
      <c r="BE31" s="212"/>
      <c r="BF31" s="212"/>
      <c r="BG31" s="212"/>
      <c r="BH31" s="212"/>
    </row>
    <row r="32" spans="1:60" outlineLevel="1" x14ac:dyDescent="0.25">
      <c r="A32" s="234">
        <v>12</v>
      </c>
      <c r="B32" s="235" t="s">
        <v>426</v>
      </c>
      <c r="C32" s="253" t="s">
        <v>427</v>
      </c>
      <c r="D32" s="236" t="s">
        <v>387</v>
      </c>
      <c r="E32" s="237">
        <v>1</v>
      </c>
      <c r="F32" s="238"/>
      <c r="G32" s="239">
        <f>ROUND(E32*F32,2)</f>
        <v>0</v>
      </c>
      <c r="H32" s="238"/>
      <c r="I32" s="239">
        <f>ROUND(E32*H32,2)</f>
        <v>0</v>
      </c>
      <c r="J32" s="238"/>
      <c r="K32" s="239">
        <f>ROUND(E32*J32,2)</f>
        <v>0</v>
      </c>
      <c r="L32" s="239">
        <v>21</v>
      </c>
      <c r="M32" s="239">
        <f>G32*(1+L32/100)</f>
        <v>0</v>
      </c>
      <c r="N32" s="237">
        <v>0</v>
      </c>
      <c r="O32" s="237">
        <f>ROUND(E32*N32,2)</f>
        <v>0</v>
      </c>
      <c r="P32" s="237">
        <v>0</v>
      </c>
      <c r="Q32" s="237">
        <f>ROUND(E32*P32,2)</f>
        <v>0</v>
      </c>
      <c r="R32" s="239"/>
      <c r="S32" s="239" t="s">
        <v>388</v>
      </c>
      <c r="T32" s="240" t="s">
        <v>389</v>
      </c>
      <c r="U32" s="222">
        <v>0</v>
      </c>
      <c r="V32" s="222">
        <f>ROUND(E32*U32,2)</f>
        <v>0</v>
      </c>
      <c r="W32" s="222"/>
      <c r="X32" s="222" t="s">
        <v>390</v>
      </c>
      <c r="Y32" s="222" t="s">
        <v>391</v>
      </c>
      <c r="Z32" s="212"/>
      <c r="AA32" s="212"/>
      <c r="AB32" s="212"/>
      <c r="AC32" s="212"/>
      <c r="AD32" s="212"/>
      <c r="AE32" s="212"/>
      <c r="AF32" s="212"/>
      <c r="AG32" s="212" t="s">
        <v>392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5">
      <c r="A33" s="219"/>
      <c r="B33" s="220"/>
      <c r="C33" s="254" t="s">
        <v>428</v>
      </c>
      <c r="D33" s="248"/>
      <c r="E33" s="248"/>
      <c r="F33" s="248"/>
      <c r="G33" s="248"/>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395</v>
      </c>
      <c r="AH33" s="212"/>
      <c r="AI33" s="212"/>
      <c r="AJ33" s="212"/>
      <c r="AK33" s="212"/>
      <c r="AL33" s="212"/>
      <c r="AM33" s="212"/>
      <c r="AN33" s="212"/>
      <c r="AO33" s="212"/>
      <c r="AP33" s="212"/>
      <c r="AQ33" s="212"/>
      <c r="AR33" s="212"/>
      <c r="AS33" s="212"/>
      <c r="AT33" s="212"/>
      <c r="AU33" s="212"/>
      <c r="AV33" s="212"/>
      <c r="AW33" s="212"/>
      <c r="AX33" s="212"/>
      <c r="AY33" s="212"/>
      <c r="AZ33" s="212"/>
      <c r="BA33" s="249" t="str">
        <f>C33</f>
        <v>Náklady na provedení skutečného zaměření stavby v rozsahu nezbytném pro zápis změny do katastru nemovitostí.</v>
      </c>
      <c r="BB33" s="212"/>
      <c r="BC33" s="212"/>
      <c r="BD33" s="212"/>
      <c r="BE33" s="212"/>
      <c r="BF33" s="212"/>
      <c r="BG33" s="212"/>
      <c r="BH33" s="212"/>
    </row>
    <row r="34" spans="1:60" outlineLevel="1" x14ac:dyDescent="0.25">
      <c r="A34" s="234">
        <v>13</v>
      </c>
      <c r="B34" s="235" t="s">
        <v>429</v>
      </c>
      <c r="C34" s="253" t="s">
        <v>430</v>
      </c>
      <c r="D34" s="236" t="s">
        <v>387</v>
      </c>
      <c r="E34" s="237">
        <v>1</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c r="S34" s="239" t="s">
        <v>388</v>
      </c>
      <c r="T34" s="240" t="s">
        <v>389</v>
      </c>
      <c r="U34" s="222">
        <v>0</v>
      </c>
      <c r="V34" s="222">
        <f>ROUND(E34*U34,2)</f>
        <v>0</v>
      </c>
      <c r="W34" s="222"/>
      <c r="X34" s="222" t="s">
        <v>390</v>
      </c>
      <c r="Y34" s="222" t="s">
        <v>391</v>
      </c>
      <c r="Z34" s="212"/>
      <c r="AA34" s="212"/>
      <c r="AB34" s="212"/>
      <c r="AC34" s="212"/>
      <c r="AD34" s="212"/>
      <c r="AE34" s="212"/>
      <c r="AF34" s="212"/>
      <c r="AG34" s="212" t="s">
        <v>392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1" outlineLevel="2" x14ac:dyDescent="0.25">
      <c r="A35" s="219"/>
      <c r="B35" s="220"/>
      <c r="C35" s="254" t="s">
        <v>431</v>
      </c>
      <c r="D35" s="248"/>
      <c r="E35" s="248"/>
      <c r="F35" s="248"/>
      <c r="G35" s="248"/>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395</v>
      </c>
      <c r="AH35" s="212"/>
      <c r="AI35" s="212"/>
      <c r="AJ35" s="212"/>
      <c r="AK35" s="212"/>
      <c r="AL35" s="212"/>
      <c r="AM35" s="212"/>
      <c r="AN35" s="212"/>
      <c r="AO35" s="212"/>
      <c r="AP35" s="212"/>
      <c r="AQ35" s="212"/>
      <c r="AR35" s="212"/>
      <c r="AS35" s="212"/>
      <c r="AT35" s="212"/>
      <c r="AU35" s="212"/>
      <c r="AV35" s="212"/>
      <c r="AW35" s="212"/>
      <c r="AX35" s="212"/>
      <c r="AY35" s="212"/>
      <c r="AZ35" s="212"/>
      <c r="BA35" s="249" t="str">
        <f>C35</f>
        <v>Náklady zhotovitele spojené se zabezpečením a poskytnutím zajišťovacích bankovních záruk, pokud je zadavatel požaduje v obchodních podmínkách.</v>
      </c>
      <c r="BB35" s="212"/>
      <c r="BC35" s="212"/>
      <c r="BD35" s="212"/>
      <c r="BE35" s="212"/>
      <c r="BF35" s="212"/>
      <c r="BG35" s="212"/>
      <c r="BH35" s="212"/>
    </row>
    <row r="36" spans="1:60" outlineLevel="1" x14ac:dyDescent="0.25">
      <c r="A36" s="241">
        <v>14</v>
      </c>
      <c r="B36" s="242" t="s">
        <v>432</v>
      </c>
      <c r="C36" s="252" t="s">
        <v>433</v>
      </c>
      <c r="D36" s="243" t="s">
        <v>434</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435</v>
      </c>
      <c r="T36" s="247" t="s">
        <v>389</v>
      </c>
      <c r="U36" s="222">
        <v>0</v>
      </c>
      <c r="V36" s="222">
        <f>ROUND(E36*U36,2)</f>
        <v>0</v>
      </c>
      <c r="W36" s="222"/>
      <c r="X36" s="222" t="s">
        <v>390</v>
      </c>
      <c r="Y36" s="222" t="s">
        <v>391</v>
      </c>
      <c r="Z36" s="212"/>
      <c r="AA36" s="212"/>
      <c r="AB36" s="212"/>
      <c r="AC36" s="212"/>
      <c r="AD36" s="212"/>
      <c r="AE36" s="212"/>
      <c r="AF36" s="212"/>
      <c r="AG36" s="212" t="s">
        <v>392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1">
        <v>15</v>
      </c>
      <c r="B37" s="242" t="s">
        <v>436</v>
      </c>
      <c r="C37" s="252" t="s">
        <v>437</v>
      </c>
      <c r="D37" s="243" t="s">
        <v>434</v>
      </c>
      <c r="E37" s="244">
        <v>1</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435</v>
      </c>
      <c r="T37" s="247" t="s">
        <v>389</v>
      </c>
      <c r="U37" s="222">
        <v>0</v>
      </c>
      <c r="V37" s="222">
        <f>ROUND(E37*U37,2)</f>
        <v>0</v>
      </c>
      <c r="W37" s="222"/>
      <c r="X37" s="222" t="s">
        <v>390</v>
      </c>
      <c r="Y37" s="222" t="s">
        <v>391</v>
      </c>
      <c r="Z37" s="212"/>
      <c r="AA37" s="212"/>
      <c r="AB37" s="212"/>
      <c r="AC37" s="212"/>
      <c r="AD37" s="212"/>
      <c r="AE37" s="212"/>
      <c r="AF37" s="212"/>
      <c r="AG37" s="212" t="s">
        <v>392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34">
        <v>16</v>
      </c>
      <c r="B38" s="235" t="s">
        <v>438</v>
      </c>
      <c r="C38" s="253" t="s">
        <v>439</v>
      </c>
      <c r="D38" s="236" t="s">
        <v>434</v>
      </c>
      <c r="E38" s="237">
        <v>1</v>
      </c>
      <c r="F38" s="238"/>
      <c r="G38" s="239">
        <f>ROUND(E38*F38,2)</f>
        <v>0</v>
      </c>
      <c r="H38" s="238"/>
      <c r="I38" s="239">
        <f>ROUND(E38*H38,2)</f>
        <v>0</v>
      </c>
      <c r="J38" s="238"/>
      <c r="K38" s="239">
        <f>ROUND(E38*J38,2)</f>
        <v>0</v>
      </c>
      <c r="L38" s="239">
        <v>21</v>
      </c>
      <c r="M38" s="239">
        <f>G38*(1+L38/100)</f>
        <v>0</v>
      </c>
      <c r="N38" s="237">
        <v>0</v>
      </c>
      <c r="O38" s="237">
        <f>ROUND(E38*N38,2)</f>
        <v>0</v>
      </c>
      <c r="P38" s="237">
        <v>0</v>
      </c>
      <c r="Q38" s="237">
        <f>ROUND(E38*P38,2)</f>
        <v>0</v>
      </c>
      <c r="R38" s="239"/>
      <c r="S38" s="239" t="s">
        <v>435</v>
      </c>
      <c r="T38" s="240" t="s">
        <v>389</v>
      </c>
      <c r="U38" s="222">
        <v>0</v>
      </c>
      <c r="V38" s="222">
        <f>ROUND(E38*U38,2)</f>
        <v>0</v>
      </c>
      <c r="W38" s="222"/>
      <c r="X38" s="222" t="s">
        <v>390</v>
      </c>
      <c r="Y38" s="222" t="s">
        <v>391</v>
      </c>
      <c r="Z38" s="212"/>
      <c r="AA38" s="212"/>
      <c r="AB38" s="212"/>
      <c r="AC38" s="212"/>
      <c r="AD38" s="212"/>
      <c r="AE38" s="212"/>
      <c r="AF38" s="212"/>
      <c r="AG38" s="212" t="s">
        <v>392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5">
      <c r="A39" s="3"/>
      <c r="B39" s="4"/>
      <c r="C39" s="256"/>
      <c r="D39" s="6"/>
      <c r="E39" s="3"/>
      <c r="F39" s="3"/>
      <c r="G39" s="3"/>
      <c r="H39" s="3"/>
      <c r="I39" s="3"/>
      <c r="J39" s="3"/>
      <c r="K39" s="3"/>
      <c r="L39" s="3"/>
      <c r="M39" s="3"/>
      <c r="N39" s="3"/>
      <c r="O39" s="3"/>
      <c r="P39" s="3"/>
      <c r="Q39" s="3"/>
      <c r="R39" s="3"/>
      <c r="S39" s="3"/>
      <c r="T39" s="3"/>
      <c r="U39" s="3"/>
      <c r="V39" s="3"/>
      <c r="W39" s="3"/>
      <c r="X39" s="3"/>
      <c r="Y39" s="3"/>
      <c r="AE39">
        <v>12</v>
      </c>
      <c r="AF39">
        <v>21</v>
      </c>
      <c r="AG39" t="s">
        <v>369</v>
      </c>
    </row>
    <row r="40" spans="1:60" x14ac:dyDescent="0.25">
      <c r="A40" s="215"/>
      <c r="B40" s="216" t="s">
        <v>29</v>
      </c>
      <c r="C40" s="257"/>
      <c r="D40" s="217"/>
      <c r="E40" s="218"/>
      <c r="F40" s="218"/>
      <c r="G40" s="233">
        <f>G8+G27</f>
        <v>0</v>
      </c>
      <c r="H40" s="3"/>
      <c r="I40" s="3"/>
      <c r="J40" s="3"/>
      <c r="K40" s="3"/>
      <c r="L40" s="3"/>
      <c r="M40" s="3"/>
      <c r="N40" s="3"/>
      <c r="O40" s="3"/>
      <c r="P40" s="3"/>
      <c r="Q40" s="3"/>
      <c r="R40" s="3"/>
      <c r="S40" s="3"/>
      <c r="T40" s="3"/>
      <c r="U40" s="3"/>
      <c r="V40" s="3"/>
      <c r="W40" s="3"/>
      <c r="X40" s="3"/>
      <c r="Y40" s="3"/>
      <c r="AE40">
        <f>SUMIF(L7:L38,AE39,G7:G38)</f>
        <v>0</v>
      </c>
      <c r="AF40">
        <f>SUMIF(L7:L38,AF39,G7:G38)</f>
        <v>0</v>
      </c>
      <c r="AG40" t="s">
        <v>440</v>
      </c>
    </row>
    <row r="41" spans="1:60" x14ac:dyDescent="0.25">
      <c r="C41" s="258"/>
      <c r="D41" s="10"/>
      <c r="AG41" t="s">
        <v>442</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8SvF8CWVsfXKc9Vkmphr43Aj8MH9r1TkFpi/2pe5w2gLDSK8KO3zQrUxCQfiGcoOD59Rz4flJt1xHWR0FstmDg==" saltValue="xbHB3cFOiH+A9r4DoLGB5Q==" spinCount="100000" sheet="1" formatRows="0"/>
  <mergeCells count="17">
    <mergeCell ref="C26:G26"/>
    <mergeCell ref="C29:G29"/>
    <mergeCell ref="C31:G31"/>
    <mergeCell ref="C33:G33"/>
    <mergeCell ref="C35:G35"/>
    <mergeCell ref="C14:G14"/>
    <mergeCell ref="C16:G16"/>
    <mergeCell ref="C18:G18"/>
    <mergeCell ref="C20:G20"/>
    <mergeCell ref="C22:G22"/>
    <mergeCell ref="C24:G24"/>
    <mergeCell ref="A1:G1"/>
    <mergeCell ref="C2:G2"/>
    <mergeCell ref="C3:G3"/>
    <mergeCell ref="C4:G4"/>
    <mergeCell ref="C11:G11"/>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97A22-646F-4427-A360-942DD5E91E6F}">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64</v>
      </c>
      <c r="C4" s="204" t="s">
        <v>65</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207</v>
      </c>
      <c r="C8" s="251" t="s">
        <v>208</v>
      </c>
      <c r="D8" s="229"/>
      <c r="E8" s="230"/>
      <c r="F8" s="231"/>
      <c r="G8" s="231">
        <f>SUMIF(AG9:AG71,"&lt;&gt;NOR",G9:G71)</f>
        <v>0</v>
      </c>
      <c r="H8" s="231"/>
      <c r="I8" s="231">
        <f>SUM(I9:I71)</f>
        <v>0</v>
      </c>
      <c r="J8" s="231"/>
      <c r="K8" s="231">
        <f>SUM(K9:K71)</f>
        <v>0</v>
      </c>
      <c r="L8" s="231"/>
      <c r="M8" s="231">
        <f>SUM(M9:M71)</f>
        <v>0</v>
      </c>
      <c r="N8" s="230"/>
      <c r="O8" s="230">
        <f>SUM(O9:O71)</f>
        <v>0</v>
      </c>
      <c r="P8" s="230"/>
      <c r="Q8" s="230">
        <f>SUM(Q9:Q71)</f>
        <v>0</v>
      </c>
      <c r="R8" s="231"/>
      <c r="S8" s="231"/>
      <c r="T8" s="232"/>
      <c r="U8" s="226"/>
      <c r="V8" s="226">
        <f>SUM(V9:V71)</f>
        <v>102.92999999999999</v>
      </c>
      <c r="W8" s="226"/>
      <c r="X8" s="226"/>
      <c r="Y8" s="226"/>
      <c r="AG8" t="s">
        <v>384</v>
      </c>
    </row>
    <row r="9" spans="1:60" outlineLevel="1" x14ac:dyDescent="0.25">
      <c r="A9" s="234">
        <v>1</v>
      </c>
      <c r="B9" s="235" t="s">
        <v>444</v>
      </c>
      <c r="C9" s="253" t="s">
        <v>445</v>
      </c>
      <c r="D9" s="236" t="s">
        <v>446</v>
      </c>
      <c r="E9" s="237">
        <v>20.10275</v>
      </c>
      <c r="F9" s="238"/>
      <c r="G9" s="239">
        <f>ROUND(E9*F9,2)</f>
        <v>0</v>
      </c>
      <c r="H9" s="238"/>
      <c r="I9" s="239">
        <f>ROUND(E9*H9,2)</f>
        <v>0</v>
      </c>
      <c r="J9" s="238"/>
      <c r="K9" s="239">
        <f>ROUND(E9*J9,2)</f>
        <v>0</v>
      </c>
      <c r="L9" s="239">
        <v>21</v>
      </c>
      <c r="M9" s="239">
        <f>G9*(1+L9/100)</f>
        <v>0</v>
      </c>
      <c r="N9" s="237">
        <v>0</v>
      </c>
      <c r="O9" s="237">
        <f>ROUND(E9*N9,2)</f>
        <v>0</v>
      </c>
      <c r="P9" s="237">
        <v>0</v>
      </c>
      <c r="Q9" s="237">
        <f>ROUND(E9*P9,2)</f>
        <v>0</v>
      </c>
      <c r="R9" s="239" t="s">
        <v>447</v>
      </c>
      <c r="S9" s="239" t="s">
        <v>388</v>
      </c>
      <c r="T9" s="240" t="s">
        <v>448</v>
      </c>
      <c r="U9" s="222">
        <v>9.5200000000000007E-2</v>
      </c>
      <c r="V9" s="222">
        <f>ROUND(E9*U9,2)</f>
        <v>1.91</v>
      </c>
      <c r="W9" s="222"/>
      <c r="X9" s="222" t="s">
        <v>449</v>
      </c>
      <c r="Y9" s="222" t="s">
        <v>391</v>
      </c>
      <c r="Z9" s="212"/>
      <c r="AA9" s="212"/>
      <c r="AB9" s="212"/>
      <c r="AC9" s="212"/>
      <c r="AD9" s="212"/>
      <c r="AE9" s="212"/>
      <c r="AF9" s="212"/>
      <c r="AG9" s="212" t="s">
        <v>450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7" t="s">
        <v>451</v>
      </c>
      <c r="D10" s="266"/>
      <c r="E10" s="266"/>
      <c r="F10" s="266"/>
      <c r="G10" s="26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452</v>
      </c>
      <c r="AH10" s="212"/>
      <c r="AI10" s="212"/>
      <c r="AJ10" s="212"/>
      <c r="AK10" s="212"/>
      <c r="AL10" s="212"/>
      <c r="AM10" s="212"/>
      <c r="AN10" s="212"/>
      <c r="AO10" s="212"/>
      <c r="AP10" s="212"/>
      <c r="AQ10" s="212"/>
      <c r="AR10" s="212"/>
      <c r="AS10" s="212"/>
      <c r="AT10" s="212"/>
      <c r="AU10" s="212"/>
      <c r="AV10" s="212"/>
      <c r="AW10" s="212"/>
      <c r="AX10" s="212"/>
      <c r="AY10" s="212"/>
      <c r="AZ10" s="212"/>
      <c r="BA10" s="249" t="str">
        <f>C10</f>
        <v>nebo lesní půdy, s vodorovným přemístěním na hromady v místě upotřebení nebo na dočasné či trvalé skládky se složením</v>
      </c>
      <c r="BB10" s="212"/>
      <c r="BC10" s="212"/>
      <c r="BD10" s="212"/>
      <c r="BE10" s="212"/>
      <c r="BF10" s="212"/>
      <c r="BG10" s="212"/>
      <c r="BH10" s="212"/>
    </row>
    <row r="11" spans="1:60" outlineLevel="2" x14ac:dyDescent="0.25">
      <c r="A11" s="219"/>
      <c r="B11" s="220"/>
      <c r="C11" s="268" t="s">
        <v>453</v>
      </c>
      <c r="D11" s="260"/>
      <c r="E11" s="261">
        <v>14.8125</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454</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5">
      <c r="A12" s="219"/>
      <c r="B12" s="220"/>
      <c r="C12" s="268" t="s">
        <v>455</v>
      </c>
      <c r="D12" s="260"/>
      <c r="E12" s="261">
        <v>0.32</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454</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5">
      <c r="A13" s="219"/>
      <c r="B13" s="220"/>
      <c r="C13" s="268" t="s">
        <v>456</v>
      </c>
      <c r="D13" s="260"/>
      <c r="E13" s="261">
        <v>4.9702500000000001</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454</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4">
        <v>2</v>
      </c>
      <c r="B14" s="235" t="s">
        <v>457</v>
      </c>
      <c r="C14" s="253" t="s">
        <v>458</v>
      </c>
      <c r="D14" s="236" t="s">
        <v>446</v>
      </c>
      <c r="E14" s="237">
        <v>62.931959999999997</v>
      </c>
      <c r="F14" s="238"/>
      <c r="G14" s="239">
        <f>ROUND(E14*F14,2)</f>
        <v>0</v>
      </c>
      <c r="H14" s="238"/>
      <c r="I14" s="239">
        <f>ROUND(E14*H14,2)</f>
        <v>0</v>
      </c>
      <c r="J14" s="238"/>
      <c r="K14" s="239">
        <f>ROUND(E14*J14,2)</f>
        <v>0</v>
      </c>
      <c r="L14" s="239">
        <v>21</v>
      </c>
      <c r="M14" s="239">
        <f>G14*(1+L14/100)</f>
        <v>0</v>
      </c>
      <c r="N14" s="237">
        <v>0</v>
      </c>
      <c r="O14" s="237">
        <f>ROUND(E14*N14,2)</f>
        <v>0</v>
      </c>
      <c r="P14" s="237">
        <v>0</v>
      </c>
      <c r="Q14" s="237">
        <f>ROUND(E14*P14,2)</f>
        <v>0</v>
      </c>
      <c r="R14" s="239" t="s">
        <v>447</v>
      </c>
      <c r="S14" s="239" t="s">
        <v>388</v>
      </c>
      <c r="T14" s="240" t="s">
        <v>448</v>
      </c>
      <c r="U14" s="222">
        <v>0.36799999999999999</v>
      </c>
      <c r="V14" s="222">
        <f>ROUND(E14*U14,2)</f>
        <v>23.16</v>
      </c>
      <c r="W14" s="222"/>
      <c r="X14" s="222" t="s">
        <v>449</v>
      </c>
      <c r="Y14" s="222" t="s">
        <v>391</v>
      </c>
      <c r="Z14" s="212"/>
      <c r="AA14" s="212"/>
      <c r="AB14" s="212"/>
      <c r="AC14" s="212"/>
      <c r="AD14" s="212"/>
      <c r="AE14" s="212"/>
      <c r="AF14" s="212"/>
      <c r="AG14" s="212" t="s">
        <v>450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5">
      <c r="A15" s="219"/>
      <c r="B15" s="220"/>
      <c r="C15" s="267" t="s">
        <v>459</v>
      </c>
      <c r="D15" s="266"/>
      <c r="E15" s="266"/>
      <c r="F15" s="266"/>
      <c r="G15" s="26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452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2" x14ac:dyDescent="0.25">
      <c r="A16" s="219"/>
      <c r="B16" s="220"/>
      <c r="C16" s="268" t="s">
        <v>460</v>
      </c>
      <c r="D16" s="260"/>
      <c r="E16" s="261">
        <v>62.931959999999997</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454</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34">
        <v>3</v>
      </c>
      <c r="B17" s="235" t="s">
        <v>461</v>
      </c>
      <c r="C17" s="253" t="s">
        <v>462</v>
      </c>
      <c r="D17" s="236" t="s">
        <v>446</v>
      </c>
      <c r="E17" s="237">
        <v>58.611499999999999</v>
      </c>
      <c r="F17" s="238"/>
      <c r="G17" s="239">
        <f>ROUND(E17*F17,2)</f>
        <v>0</v>
      </c>
      <c r="H17" s="238"/>
      <c r="I17" s="239">
        <f>ROUND(E17*H17,2)</f>
        <v>0</v>
      </c>
      <c r="J17" s="238"/>
      <c r="K17" s="239">
        <f>ROUND(E17*J17,2)</f>
        <v>0</v>
      </c>
      <c r="L17" s="239">
        <v>21</v>
      </c>
      <c r="M17" s="239">
        <f>G17*(1+L17/100)</f>
        <v>0</v>
      </c>
      <c r="N17" s="237">
        <v>0</v>
      </c>
      <c r="O17" s="237">
        <f>ROUND(E17*N17,2)</f>
        <v>0</v>
      </c>
      <c r="P17" s="237">
        <v>0</v>
      </c>
      <c r="Q17" s="237">
        <f>ROUND(E17*P17,2)</f>
        <v>0</v>
      </c>
      <c r="R17" s="239" t="s">
        <v>447</v>
      </c>
      <c r="S17" s="239" t="s">
        <v>388</v>
      </c>
      <c r="T17" s="240" t="s">
        <v>448</v>
      </c>
      <c r="U17" s="222">
        <v>0.23</v>
      </c>
      <c r="V17" s="222">
        <f>ROUND(E17*U17,2)</f>
        <v>13.48</v>
      </c>
      <c r="W17" s="222"/>
      <c r="X17" s="222" t="s">
        <v>449</v>
      </c>
      <c r="Y17" s="222" t="s">
        <v>391</v>
      </c>
      <c r="Z17" s="212"/>
      <c r="AA17" s="212"/>
      <c r="AB17" s="212"/>
      <c r="AC17" s="212"/>
      <c r="AD17" s="212"/>
      <c r="AE17" s="212"/>
      <c r="AF17" s="212"/>
      <c r="AG17" s="212" t="s">
        <v>450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1" outlineLevel="2" x14ac:dyDescent="0.25">
      <c r="A18" s="219"/>
      <c r="B18" s="220"/>
      <c r="C18" s="267" t="s">
        <v>463</v>
      </c>
      <c r="D18" s="266"/>
      <c r="E18" s="266"/>
      <c r="F18" s="266"/>
      <c r="G18" s="266"/>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452</v>
      </c>
      <c r="AH18" s="212"/>
      <c r="AI18" s="212"/>
      <c r="AJ18" s="212"/>
      <c r="AK18" s="212"/>
      <c r="AL18" s="212"/>
      <c r="AM18" s="212"/>
      <c r="AN18" s="212"/>
      <c r="AO18" s="212"/>
      <c r="AP18" s="212"/>
      <c r="AQ18" s="212"/>
      <c r="AR18" s="212"/>
      <c r="AS18" s="212"/>
      <c r="AT18" s="212"/>
      <c r="AU18" s="212"/>
      <c r="AV18" s="212"/>
      <c r="AW18" s="212"/>
      <c r="AX18" s="212"/>
      <c r="AY18" s="212"/>
      <c r="AZ18" s="212"/>
      <c r="BA18" s="249" t="str">
        <f>C18</f>
        <v>zapažených i nezapažených s urovnáním dna do předepsaného profilu a spádu, s přehozením výkopku na přilehlém terénu na vzdálenost do 3 m od podélné osy rýhy nebo s naložením výkopku na dopravní prostředek.</v>
      </c>
      <c r="BB18" s="212"/>
      <c r="BC18" s="212"/>
      <c r="BD18" s="212"/>
      <c r="BE18" s="212"/>
      <c r="BF18" s="212"/>
      <c r="BG18" s="212"/>
      <c r="BH18" s="212"/>
    </row>
    <row r="19" spans="1:60" outlineLevel="2" x14ac:dyDescent="0.25">
      <c r="A19" s="219"/>
      <c r="B19" s="220"/>
      <c r="C19" s="268" t="s">
        <v>464</v>
      </c>
      <c r="D19" s="260"/>
      <c r="E19" s="261">
        <v>31.773</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454</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5">
      <c r="A20" s="219"/>
      <c r="B20" s="220"/>
      <c r="C20" s="268" t="s">
        <v>465</v>
      </c>
      <c r="D20" s="260"/>
      <c r="E20" s="261">
        <v>8.0875000000000004</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454</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5">
      <c r="A21" s="219"/>
      <c r="B21" s="220"/>
      <c r="C21" s="268" t="s">
        <v>466</v>
      </c>
      <c r="D21" s="260"/>
      <c r="E21" s="261">
        <v>1.36</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454</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5">
      <c r="A22" s="219"/>
      <c r="B22" s="220"/>
      <c r="C22" s="268" t="s">
        <v>467</v>
      </c>
      <c r="D22" s="260"/>
      <c r="E22" s="261">
        <v>17.390999999999998</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454</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4">
        <v>4</v>
      </c>
      <c r="B23" s="235" t="s">
        <v>468</v>
      </c>
      <c r="C23" s="253" t="s">
        <v>469</v>
      </c>
      <c r="D23" s="236" t="s">
        <v>446</v>
      </c>
      <c r="E23" s="237">
        <v>45.06</v>
      </c>
      <c r="F23" s="238"/>
      <c r="G23" s="239">
        <f>ROUND(E23*F23,2)</f>
        <v>0</v>
      </c>
      <c r="H23" s="238"/>
      <c r="I23" s="239">
        <f>ROUND(E23*H23,2)</f>
        <v>0</v>
      </c>
      <c r="J23" s="238"/>
      <c r="K23" s="239">
        <f>ROUND(E23*J23,2)</f>
        <v>0</v>
      </c>
      <c r="L23" s="239">
        <v>21</v>
      </c>
      <c r="M23" s="239">
        <f>G23*(1+L23/100)</f>
        <v>0</v>
      </c>
      <c r="N23" s="237">
        <v>0</v>
      </c>
      <c r="O23" s="237">
        <f>ROUND(E23*N23,2)</f>
        <v>0</v>
      </c>
      <c r="P23" s="237">
        <v>0</v>
      </c>
      <c r="Q23" s="237">
        <f>ROUND(E23*P23,2)</f>
        <v>0</v>
      </c>
      <c r="R23" s="239" t="s">
        <v>447</v>
      </c>
      <c r="S23" s="239" t="s">
        <v>388</v>
      </c>
      <c r="T23" s="240" t="s">
        <v>448</v>
      </c>
      <c r="U23" s="222">
        <v>7.3999999999999996E-2</v>
      </c>
      <c r="V23" s="222">
        <f>ROUND(E23*U23,2)</f>
        <v>3.33</v>
      </c>
      <c r="W23" s="222"/>
      <c r="X23" s="222" t="s">
        <v>449</v>
      </c>
      <c r="Y23" s="222" t="s">
        <v>391</v>
      </c>
      <c r="Z23" s="212"/>
      <c r="AA23" s="212"/>
      <c r="AB23" s="212"/>
      <c r="AC23" s="212"/>
      <c r="AD23" s="212"/>
      <c r="AE23" s="212"/>
      <c r="AF23" s="212"/>
      <c r="AG23" s="212" t="s">
        <v>450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5">
      <c r="A24" s="219"/>
      <c r="B24" s="220"/>
      <c r="C24" s="267" t="s">
        <v>470</v>
      </c>
      <c r="D24" s="266"/>
      <c r="E24" s="266"/>
      <c r="F24" s="266"/>
      <c r="G24" s="266"/>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452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5">
      <c r="A25" s="219"/>
      <c r="B25" s="220"/>
      <c r="C25" s="268" t="s">
        <v>471</v>
      </c>
      <c r="D25" s="260"/>
      <c r="E25" s="261">
        <v>25.853999999999999</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454</v>
      </c>
      <c r="AH25" s="212">
        <v>5</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68" t="s">
        <v>472</v>
      </c>
      <c r="D26" s="260"/>
      <c r="E26" s="261">
        <v>9.3059999999999992</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454</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5">
      <c r="A27" s="219"/>
      <c r="B27" s="220"/>
      <c r="C27" s="268" t="s">
        <v>473</v>
      </c>
      <c r="D27" s="260"/>
      <c r="E27" s="261">
        <v>4.3</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454</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5">
      <c r="A28" s="219"/>
      <c r="B28" s="220"/>
      <c r="C28" s="268" t="s">
        <v>474</v>
      </c>
      <c r="D28" s="260"/>
      <c r="E28" s="261">
        <v>5.6</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454</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5</v>
      </c>
      <c r="B29" s="235" t="s">
        <v>475</v>
      </c>
      <c r="C29" s="253" t="s">
        <v>476</v>
      </c>
      <c r="D29" s="236" t="s">
        <v>446</v>
      </c>
      <c r="E29" s="237">
        <v>96.213459999999998</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t="s">
        <v>447</v>
      </c>
      <c r="S29" s="239" t="s">
        <v>388</v>
      </c>
      <c r="T29" s="240" t="s">
        <v>448</v>
      </c>
      <c r="U29" s="222">
        <v>1.0999999999999999E-2</v>
      </c>
      <c r="V29" s="222">
        <f>ROUND(E29*U29,2)</f>
        <v>1.06</v>
      </c>
      <c r="W29" s="222"/>
      <c r="X29" s="222" t="s">
        <v>449</v>
      </c>
      <c r="Y29" s="222" t="s">
        <v>391</v>
      </c>
      <c r="Z29" s="212"/>
      <c r="AA29" s="212"/>
      <c r="AB29" s="212"/>
      <c r="AC29" s="212"/>
      <c r="AD29" s="212"/>
      <c r="AE29" s="212"/>
      <c r="AF29" s="212"/>
      <c r="AG29" s="212" t="s">
        <v>450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67" t="s">
        <v>470</v>
      </c>
      <c r="D30" s="266"/>
      <c r="E30" s="266"/>
      <c r="F30" s="266"/>
      <c r="G30" s="266"/>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452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5">
      <c r="A31" s="219"/>
      <c r="B31" s="220"/>
      <c r="C31" s="268" t="s">
        <v>477</v>
      </c>
      <c r="D31" s="260"/>
      <c r="E31" s="261">
        <v>62.931959999999997</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454</v>
      </c>
      <c r="AH31" s="212">
        <v>5</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5">
      <c r="A32" s="219"/>
      <c r="B32" s="220"/>
      <c r="C32" s="268" t="s">
        <v>478</v>
      </c>
      <c r="D32" s="260"/>
      <c r="E32" s="261">
        <v>58.611499999999999</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454</v>
      </c>
      <c r="AH32" s="212">
        <v>5</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5">
      <c r="A33" s="219"/>
      <c r="B33" s="220"/>
      <c r="C33" s="268" t="s">
        <v>479</v>
      </c>
      <c r="D33" s="260"/>
      <c r="E33" s="261">
        <v>-25.33</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454</v>
      </c>
      <c r="AH33" s="212">
        <v>5</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0.399999999999999" outlineLevel="1" x14ac:dyDescent="0.25">
      <c r="A34" s="234">
        <v>6</v>
      </c>
      <c r="B34" s="235" t="s">
        <v>480</v>
      </c>
      <c r="C34" s="253" t="s">
        <v>481</v>
      </c>
      <c r="D34" s="236" t="s">
        <v>446</v>
      </c>
      <c r="E34" s="237">
        <v>481.06732</v>
      </c>
      <c r="F34" s="238"/>
      <c r="G34" s="239">
        <f>ROUND(E34*F34,2)</f>
        <v>0</v>
      </c>
      <c r="H34" s="238"/>
      <c r="I34" s="239">
        <f>ROUND(E34*H34,2)</f>
        <v>0</v>
      </c>
      <c r="J34" s="238"/>
      <c r="K34" s="239">
        <f>ROUND(E34*J34,2)</f>
        <v>0</v>
      </c>
      <c r="L34" s="239">
        <v>21</v>
      </c>
      <c r="M34" s="239">
        <f>G34*(1+L34/100)</f>
        <v>0</v>
      </c>
      <c r="N34" s="237">
        <v>0</v>
      </c>
      <c r="O34" s="237">
        <f>ROUND(E34*N34,2)</f>
        <v>0</v>
      </c>
      <c r="P34" s="237">
        <v>0</v>
      </c>
      <c r="Q34" s="237">
        <f>ROUND(E34*P34,2)</f>
        <v>0</v>
      </c>
      <c r="R34" s="239" t="s">
        <v>447</v>
      </c>
      <c r="S34" s="239" t="s">
        <v>388</v>
      </c>
      <c r="T34" s="240" t="s">
        <v>448</v>
      </c>
      <c r="U34" s="222">
        <v>0</v>
      </c>
      <c r="V34" s="222">
        <f>ROUND(E34*U34,2)</f>
        <v>0</v>
      </c>
      <c r="W34" s="222"/>
      <c r="X34" s="222" t="s">
        <v>449</v>
      </c>
      <c r="Y34" s="222" t="s">
        <v>391</v>
      </c>
      <c r="Z34" s="212"/>
      <c r="AA34" s="212"/>
      <c r="AB34" s="212"/>
      <c r="AC34" s="212"/>
      <c r="AD34" s="212"/>
      <c r="AE34" s="212"/>
      <c r="AF34" s="212"/>
      <c r="AG34" s="212" t="s">
        <v>450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5">
      <c r="A35" s="219"/>
      <c r="B35" s="220"/>
      <c r="C35" s="267" t="s">
        <v>470</v>
      </c>
      <c r="D35" s="266"/>
      <c r="E35" s="266"/>
      <c r="F35" s="266"/>
      <c r="G35" s="26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452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5">
      <c r="A36" s="219"/>
      <c r="B36" s="220"/>
      <c r="C36" s="268" t="s">
        <v>482</v>
      </c>
      <c r="D36" s="260"/>
      <c r="E36" s="261">
        <v>481.06732</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454</v>
      </c>
      <c r="AH36" s="212">
        <v>5</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0.399999999999999" outlineLevel="1" x14ac:dyDescent="0.25">
      <c r="A37" s="234">
        <v>7</v>
      </c>
      <c r="B37" s="235" t="s">
        <v>483</v>
      </c>
      <c r="C37" s="253" t="s">
        <v>484</v>
      </c>
      <c r="D37" s="236" t="s">
        <v>446</v>
      </c>
      <c r="E37" s="237">
        <v>25.33</v>
      </c>
      <c r="F37" s="238"/>
      <c r="G37" s="239">
        <f>ROUND(E37*F37,2)</f>
        <v>0</v>
      </c>
      <c r="H37" s="238"/>
      <c r="I37" s="239">
        <f>ROUND(E37*H37,2)</f>
        <v>0</v>
      </c>
      <c r="J37" s="238"/>
      <c r="K37" s="239">
        <f>ROUND(E37*J37,2)</f>
        <v>0</v>
      </c>
      <c r="L37" s="239">
        <v>21</v>
      </c>
      <c r="M37" s="239">
        <f>G37*(1+L37/100)</f>
        <v>0</v>
      </c>
      <c r="N37" s="237">
        <v>0</v>
      </c>
      <c r="O37" s="237">
        <f>ROUND(E37*N37,2)</f>
        <v>0</v>
      </c>
      <c r="P37" s="237">
        <v>0</v>
      </c>
      <c r="Q37" s="237">
        <f>ROUND(E37*P37,2)</f>
        <v>0</v>
      </c>
      <c r="R37" s="239" t="s">
        <v>447</v>
      </c>
      <c r="S37" s="239" t="s">
        <v>388</v>
      </c>
      <c r="T37" s="240" t="s">
        <v>448</v>
      </c>
      <c r="U37" s="222">
        <v>0.65200000000000002</v>
      </c>
      <c r="V37" s="222">
        <f>ROUND(E37*U37,2)</f>
        <v>16.52</v>
      </c>
      <c r="W37" s="222"/>
      <c r="X37" s="222" t="s">
        <v>449</v>
      </c>
      <c r="Y37" s="222" t="s">
        <v>391</v>
      </c>
      <c r="Z37" s="212"/>
      <c r="AA37" s="212"/>
      <c r="AB37" s="212"/>
      <c r="AC37" s="212"/>
      <c r="AD37" s="212"/>
      <c r="AE37" s="212"/>
      <c r="AF37" s="212"/>
      <c r="AG37" s="212" t="s">
        <v>450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0.399999999999999" outlineLevel="2" x14ac:dyDescent="0.25">
      <c r="A38" s="219"/>
      <c r="B38" s="220"/>
      <c r="C38" s="268" t="s">
        <v>485</v>
      </c>
      <c r="D38" s="260"/>
      <c r="E38" s="261">
        <v>4.0919999999999996</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454</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5">
      <c r="A39" s="219"/>
      <c r="B39" s="220"/>
      <c r="C39" s="268" t="s">
        <v>486</v>
      </c>
      <c r="D39" s="260"/>
      <c r="E39" s="261">
        <v>2.3650000000000002</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454</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5">
      <c r="A40" s="219"/>
      <c r="B40" s="220"/>
      <c r="C40" s="268" t="s">
        <v>487</v>
      </c>
      <c r="D40" s="260"/>
      <c r="E40" s="261">
        <v>6.47</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454</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5">
      <c r="A41" s="219"/>
      <c r="B41" s="220"/>
      <c r="C41" s="269" t="s">
        <v>488</v>
      </c>
      <c r="D41" s="262"/>
      <c r="E41" s="263">
        <v>12.927</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454</v>
      </c>
      <c r="AH41" s="212">
        <v>1</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5">
      <c r="A42" s="219"/>
      <c r="B42" s="220"/>
      <c r="C42" s="268" t="s">
        <v>489</v>
      </c>
      <c r="D42" s="260"/>
      <c r="E42" s="261">
        <v>4.6529999999999996</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454</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5">
      <c r="A43" s="219"/>
      <c r="B43" s="220"/>
      <c r="C43" s="268" t="s">
        <v>490</v>
      </c>
      <c r="D43" s="260"/>
      <c r="E43" s="261">
        <v>2.15</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454</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69" t="s">
        <v>488</v>
      </c>
      <c r="D44" s="262"/>
      <c r="E44" s="263">
        <v>6.8029999999999999</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454</v>
      </c>
      <c r="AH44" s="212">
        <v>1</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5">
      <c r="A45" s="219"/>
      <c r="B45" s="220"/>
      <c r="C45" s="268" t="s">
        <v>491</v>
      </c>
      <c r="D45" s="260"/>
      <c r="E45" s="261">
        <v>5.6</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454</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4">
        <v>8</v>
      </c>
      <c r="B46" s="235" t="s">
        <v>492</v>
      </c>
      <c r="C46" s="253" t="s">
        <v>493</v>
      </c>
      <c r="D46" s="236" t="s">
        <v>446</v>
      </c>
      <c r="E46" s="237">
        <v>2.15</v>
      </c>
      <c r="F46" s="238"/>
      <c r="G46" s="239">
        <f>ROUND(E46*F46,2)</f>
        <v>0</v>
      </c>
      <c r="H46" s="238"/>
      <c r="I46" s="239">
        <f>ROUND(E46*H46,2)</f>
        <v>0</v>
      </c>
      <c r="J46" s="238"/>
      <c r="K46" s="239">
        <f>ROUND(E46*J46,2)</f>
        <v>0</v>
      </c>
      <c r="L46" s="239">
        <v>21</v>
      </c>
      <c r="M46" s="239">
        <f>G46*(1+L46/100)</f>
        <v>0</v>
      </c>
      <c r="N46" s="237">
        <v>0</v>
      </c>
      <c r="O46" s="237">
        <f>ROUND(E46*N46,2)</f>
        <v>0</v>
      </c>
      <c r="P46" s="237">
        <v>0</v>
      </c>
      <c r="Q46" s="237">
        <f>ROUND(E46*P46,2)</f>
        <v>0</v>
      </c>
      <c r="R46" s="239" t="s">
        <v>447</v>
      </c>
      <c r="S46" s="239" t="s">
        <v>388</v>
      </c>
      <c r="T46" s="240" t="s">
        <v>448</v>
      </c>
      <c r="U46" s="222">
        <v>0.20200000000000001</v>
      </c>
      <c r="V46" s="222">
        <f>ROUND(E46*U46,2)</f>
        <v>0.43</v>
      </c>
      <c r="W46" s="222"/>
      <c r="X46" s="222" t="s">
        <v>449</v>
      </c>
      <c r="Y46" s="222" t="s">
        <v>391</v>
      </c>
      <c r="Z46" s="212"/>
      <c r="AA46" s="212"/>
      <c r="AB46" s="212"/>
      <c r="AC46" s="212"/>
      <c r="AD46" s="212"/>
      <c r="AE46" s="212"/>
      <c r="AF46" s="212"/>
      <c r="AG46" s="212" t="s">
        <v>450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5">
      <c r="A47" s="219"/>
      <c r="B47" s="220"/>
      <c r="C47" s="267" t="s">
        <v>494</v>
      </c>
      <c r="D47" s="266"/>
      <c r="E47" s="266"/>
      <c r="F47" s="266"/>
      <c r="G47" s="266"/>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452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5">
      <c r="A48" s="219"/>
      <c r="B48" s="220"/>
      <c r="C48" s="255" t="s">
        <v>495</v>
      </c>
      <c r="D48" s="250"/>
      <c r="E48" s="250"/>
      <c r="F48" s="250"/>
      <c r="G48" s="250"/>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395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5">
      <c r="A49" s="219"/>
      <c r="B49" s="220"/>
      <c r="C49" s="268" t="s">
        <v>490</v>
      </c>
      <c r="D49" s="260"/>
      <c r="E49" s="261">
        <v>2.15</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454</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34">
        <v>9</v>
      </c>
      <c r="B50" s="235" t="s">
        <v>492</v>
      </c>
      <c r="C50" s="253" t="s">
        <v>493</v>
      </c>
      <c r="D50" s="236" t="s">
        <v>446</v>
      </c>
      <c r="E50" s="237">
        <v>12.927</v>
      </c>
      <c r="F50" s="238"/>
      <c r="G50" s="239">
        <f>ROUND(E50*F50,2)</f>
        <v>0</v>
      </c>
      <c r="H50" s="238"/>
      <c r="I50" s="239">
        <f>ROUND(E50*H50,2)</f>
        <v>0</v>
      </c>
      <c r="J50" s="238"/>
      <c r="K50" s="239">
        <f>ROUND(E50*J50,2)</f>
        <v>0</v>
      </c>
      <c r="L50" s="239">
        <v>21</v>
      </c>
      <c r="M50" s="239">
        <f>G50*(1+L50/100)</f>
        <v>0</v>
      </c>
      <c r="N50" s="237">
        <v>0</v>
      </c>
      <c r="O50" s="237">
        <f>ROUND(E50*N50,2)</f>
        <v>0</v>
      </c>
      <c r="P50" s="237">
        <v>0</v>
      </c>
      <c r="Q50" s="237">
        <f>ROUND(E50*P50,2)</f>
        <v>0</v>
      </c>
      <c r="R50" s="239" t="s">
        <v>447</v>
      </c>
      <c r="S50" s="239" t="s">
        <v>388</v>
      </c>
      <c r="T50" s="240" t="s">
        <v>448</v>
      </c>
      <c r="U50" s="222">
        <v>0.20200000000000001</v>
      </c>
      <c r="V50" s="222">
        <f>ROUND(E50*U50,2)</f>
        <v>2.61</v>
      </c>
      <c r="W50" s="222"/>
      <c r="X50" s="222" t="s">
        <v>449</v>
      </c>
      <c r="Y50" s="222" t="s">
        <v>391</v>
      </c>
      <c r="Z50" s="212"/>
      <c r="AA50" s="212"/>
      <c r="AB50" s="212"/>
      <c r="AC50" s="212"/>
      <c r="AD50" s="212"/>
      <c r="AE50" s="212"/>
      <c r="AF50" s="212"/>
      <c r="AG50" s="212" t="s">
        <v>450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5">
      <c r="A51" s="219"/>
      <c r="B51" s="220"/>
      <c r="C51" s="267" t="s">
        <v>494</v>
      </c>
      <c r="D51" s="266"/>
      <c r="E51" s="266"/>
      <c r="F51" s="266"/>
      <c r="G51" s="266"/>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452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55" t="s">
        <v>495</v>
      </c>
      <c r="D52" s="250"/>
      <c r="E52" s="250"/>
      <c r="F52" s="250"/>
      <c r="G52" s="250"/>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395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0.399999999999999" outlineLevel="2" x14ac:dyDescent="0.25">
      <c r="A53" s="219"/>
      <c r="B53" s="220"/>
      <c r="C53" s="268" t="s">
        <v>496</v>
      </c>
      <c r="D53" s="260"/>
      <c r="E53" s="261">
        <v>4.0919999999999996</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454</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5">
      <c r="A54" s="219"/>
      <c r="B54" s="220"/>
      <c r="C54" s="268" t="s">
        <v>486</v>
      </c>
      <c r="D54" s="260"/>
      <c r="E54" s="261">
        <v>2.3650000000000002</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454</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5">
      <c r="A55" s="219"/>
      <c r="B55" s="220"/>
      <c r="C55" s="268" t="s">
        <v>487</v>
      </c>
      <c r="D55" s="260"/>
      <c r="E55" s="261">
        <v>6.47</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454</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34">
        <v>10</v>
      </c>
      <c r="B56" s="235" t="s">
        <v>497</v>
      </c>
      <c r="C56" s="253" t="s">
        <v>498</v>
      </c>
      <c r="D56" s="236" t="s">
        <v>446</v>
      </c>
      <c r="E56" s="237">
        <v>13</v>
      </c>
      <c r="F56" s="238"/>
      <c r="G56" s="239">
        <f>ROUND(E56*F56,2)</f>
        <v>0</v>
      </c>
      <c r="H56" s="238"/>
      <c r="I56" s="239">
        <f>ROUND(E56*H56,2)</f>
        <v>0</v>
      </c>
      <c r="J56" s="238"/>
      <c r="K56" s="239">
        <f>ROUND(E56*J56,2)</f>
        <v>0</v>
      </c>
      <c r="L56" s="239">
        <v>21</v>
      </c>
      <c r="M56" s="239">
        <f>G56*(1+L56/100)</f>
        <v>0</v>
      </c>
      <c r="N56" s="237">
        <v>0</v>
      </c>
      <c r="O56" s="237">
        <f>ROUND(E56*N56,2)</f>
        <v>0</v>
      </c>
      <c r="P56" s="237">
        <v>0</v>
      </c>
      <c r="Q56" s="237">
        <f>ROUND(E56*P56,2)</f>
        <v>0</v>
      </c>
      <c r="R56" s="239" t="s">
        <v>447</v>
      </c>
      <c r="S56" s="239" t="s">
        <v>388</v>
      </c>
      <c r="T56" s="240" t="s">
        <v>448</v>
      </c>
      <c r="U56" s="222">
        <v>1.587</v>
      </c>
      <c r="V56" s="222">
        <f>ROUND(E56*U56,2)</f>
        <v>20.63</v>
      </c>
      <c r="W56" s="222"/>
      <c r="X56" s="222" t="s">
        <v>449</v>
      </c>
      <c r="Y56" s="222" t="s">
        <v>391</v>
      </c>
      <c r="Z56" s="212"/>
      <c r="AA56" s="212"/>
      <c r="AB56" s="212"/>
      <c r="AC56" s="212"/>
      <c r="AD56" s="212"/>
      <c r="AE56" s="212"/>
      <c r="AF56" s="212"/>
      <c r="AG56" s="212" t="s">
        <v>450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1" outlineLevel="2" x14ac:dyDescent="0.25">
      <c r="A57" s="219"/>
      <c r="B57" s="220"/>
      <c r="C57" s="267" t="s">
        <v>499</v>
      </c>
      <c r="D57" s="266"/>
      <c r="E57" s="266"/>
      <c r="F57" s="266"/>
      <c r="G57" s="266"/>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452</v>
      </c>
      <c r="AH57" s="212"/>
      <c r="AI57" s="212"/>
      <c r="AJ57" s="212"/>
      <c r="AK57" s="212"/>
      <c r="AL57" s="212"/>
      <c r="AM57" s="212"/>
      <c r="AN57" s="212"/>
      <c r="AO57" s="212"/>
      <c r="AP57" s="212"/>
      <c r="AQ57" s="212"/>
      <c r="AR57" s="212"/>
      <c r="AS57" s="212"/>
      <c r="AT57" s="212"/>
      <c r="AU57" s="212"/>
      <c r="AV57" s="212"/>
      <c r="AW57" s="212"/>
      <c r="AX57" s="212"/>
      <c r="AY57" s="212"/>
      <c r="AZ57" s="212"/>
      <c r="BA57" s="249" t="str">
        <f>C57</f>
        <v>sypaninou z vhodných hornin tř. 1 - 4 nebo materiálem připraveným podél výkopu ve vzdálenosti do 3 m od jeho kraje, pro jakoukoliv hloubku výkopu a jakoukoliv míru zhutnění,</v>
      </c>
      <c r="BB57" s="212"/>
      <c r="BC57" s="212"/>
      <c r="BD57" s="212"/>
      <c r="BE57" s="212"/>
      <c r="BF57" s="212"/>
      <c r="BG57" s="212"/>
      <c r="BH57" s="212"/>
    </row>
    <row r="58" spans="1:60" outlineLevel="2" x14ac:dyDescent="0.25">
      <c r="A58" s="219"/>
      <c r="B58" s="220"/>
      <c r="C58" s="268" t="s">
        <v>500</v>
      </c>
      <c r="D58" s="260"/>
      <c r="E58" s="261">
        <v>13</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454</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34">
        <v>11</v>
      </c>
      <c r="B59" s="235" t="s">
        <v>501</v>
      </c>
      <c r="C59" s="253" t="s">
        <v>502</v>
      </c>
      <c r="D59" s="236" t="s">
        <v>446</v>
      </c>
      <c r="E59" s="237">
        <v>5.6</v>
      </c>
      <c r="F59" s="238"/>
      <c r="G59" s="239">
        <f>ROUND(E59*F59,2)</f>
        <v>0</v>
      </c>
      <c r="H59" s="238"/>
      <c r="I59" s="239">
        <f>ROUND(E59*H59,2)</f>
        <v>0</v>
      </c>
      <c r="J59" s="238"/>
      <c r="K59" s="239">
        <f>ROUND(E59*J59,2)</f>
        <v>0</v>
      </c>
      <c r="L59" s="239">
        <v>21</v>
      </c>
      <c r="M59" s="239">
        <f>G59*(1+L59/100)</f>
        <v>0</v>
      </c>
      <c r="N59" s="237">
        <v>0</v>
      </c>
      <c r="O59" s="237">
        <f>ROUND(E59*N59,2)</f>
        <v>0</v>
      </c>
      <c r="P59" s="237">
        <v>0</v>
      </c>
      <c r="Q59" s="237">
        <f>ROUND(E59*P59,2)</f>
        <v>0</v>
      </c>
      <c r="R59" s="239" t="s">
        <v>447</v>
      </c>
      <c r="S59" s="239" t="s">
        <v>388</v>
      </c>
      <c r="T59" s="240" t="s">
        <v>448</v>
      </c>
      <c r="U59" s="222">
        <v>2.1949999999999998</v>
      </c>
      <c r="V59" s="222">
        <f>ROUND(E59*U59,2)</f>
        <v>12.29</v>
      </c>
      <c r="W59" s="222"/>
      <c r="X59" s="222" t="s">
        <v>449</v>
      </c>
      <c r="Y59" s="222" t="s">
        <v>391</v>
      </c>
      <c r="Z59" s="212"/>
      <c r="AA59" s="212"/>
      <c r="AB59" s="212"/>
      <c r="AC59" s="212"/>
      <c r="AD59" s="212"/>
      <c r="AE59" s="212"/>
      <c r="AF59" s="212"/>
      <c r="AG59" s="212" t="s">
        <v>450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5">
      <c r="A60" s="219"/>
      <c r="B60" s="220"/>
      <c r="C60" s="267" t="s">
        <v>503</v>
      </c>
      <c r="D60" s="266"/>
      <c r="E60" s="266"/>
      <c r="F60" s="266"/>
      <c r="G60" s="266"/>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452</v>
      </c>
      <c r="AH60" s="212"/>
      <c r="AI60" s="212"/>
      <c r="AJ60" s="212"/>
      <c r="AK60" s="212"/>
      <c r="AL60" s="212"/>
      <c r="AM60" s="212"/>
      <c r="AN60" s="212"/>
      <c r="AO60" s="212"/>
      <c r="AP60" s="212"/>
      <c r="AQ60" s="212"/>
      <c r="AR60" s="212"/>
      <c r="AS60" s="212"/>
      <c r="AT60" s="212"/>
      <c r="AU60" s="212"/>
      <c r="AV60" s="212"/>
      <c r="AW60" s="212"/>
      <c r="AX60" s="212"/>
      <c r="AY60" s="212"/>
      <c r="AZ60" s="212"/>
      <c r="BA60" s="249" t="str">
        <f>C60</f>
        <v>sypaninou z vhodných hornin tř. 1 - 4 nebo materiálem, uloženým ve vzdálenosti do 30 m od vnějšího kraje objektu, pro jakoukoliv míru zhutnění,</v>
      </c>
      <c r="BB60" s="212"/>
      <c r="BC60" s="212"/>
      <c r="BD60" s="212"/>
      <c r="BE60" s="212"/>
      <c r="BF60" s="212"/>
      <c r="BG60" s="212"/>
      <c r="BH60" s="212"/>
    </row>
    <row r="61" spans="1:60" outlineLevel="2" x14ac:dyDescent="0.25">
      <c r="A61" s="219"/>
      <c r="B61" s="220"/>
      <c r="C61" s="268" t="s">
        <v>491</v>
      </c>
      <c r="D61" s="260"/>
      <c r="E61" s="261">
        <v>5.6</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454</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34">
        <v>12</v>
      </c>
      <c r="B62" s="235" t="s">
        <v>504</v>
      </c>
      <c r="C62" s="253" t="s">
        <v>505</v>
      </c>
      <c r="D62" s="236" t="s">
        <v>506</v>
      </c>
      <c r="E62" s="237">
        <v>296.25</v>
      </c>
      <c r="F62" s="238"/>
      <c r="G62" s="239">
        <f>ROUND(E62*F62,2)</f>
        <v>0</v>
      </c>
      <c r="H62" s="238"/>
      <c r="I62" s="239">
        <f>ROUND(E62*H62,2)</f>
        <v>0</v>
      </c>
      <c r="J62" s="238"/>
      <c r="K62" s="239">
        <f>ROUND(E62*J62,2)</f>
        <v>0</v>
      </c>
      <c r="L62" s="239">
        <v>21</v>
      </c>
      <c r="M62" s="239">
        <f>G62*(1+L62/100)</f>
        <v>0</v>
      </c>
      <c r="N62" s="237">
        <v>0</v>
      </c>
      <c r="O62" s="237">
        <f>ROUND(E62*N62,2)</f>
        <v>0</v>
      </c>
      <c r="P62" s="237">
        <v>0</v>
      </c>
      <c r="Q62" s="237">
        <f>ROUND(E62*P62,2)</f>
        <v>0</v>
      </c>
      <c r="R62" s="239" t="s">
        <v>447</v>
      </c>
      <c r="S62" s="239" t="s">
        <v>388</v>
      </c>
      <c r="T62" s="240" t="s">
        <v>448</v>
      </c>
      <c r="U62" s="222">
        <v>1.7999999999999999E-2</v>
      </c>
      <c r="V62" s="222">
        <f>ROUND(E62*U62,2)</f>
        <v>5.33</v>
      </c>
      <c r="W62" s="222"/>
      <c r="X62" s="222" t="s">
        <v>449</v>
      </c>
      <c r="Y62" s="222" t="s">
        <v>391</v>
      </c>
      <c r="Z62" s="212"/>
      <c r="AA62" s="212"/>
      <c r="AB62" s="212"/>
      <c r="AC62" s="212"/>
      <c r="AD62" s="212"/>
      <c r="AE62" s="212"/>
      <c r="AF62" s="212"/>
      <c r="AG62" s="212" t="s">
        <v>450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5">
      <c r="A63" s="219"/>
      <c r="B63" s="220"/>
      <c r="C63" s="267" t="s">
        <v>507</v>
      </c>
      <c r="D63" s="266"/>
      <c r="E63" s="266"/>
      <c r="F63" s="266"/>
      <c r="G63" s="266"/>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452</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5">
      <c r="A64" s="219"/>
      <c r="B64" s="220"/>
      <c r="C64" s="268" t="s">
        <v>508</v>
      </c>
      <c r="D64" s="260"/>
      <c r="E64" s="261">
        <v>296.25</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454</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34">
        <v>13</v>
      </c>
      <c r="B65" s="235" t="s">
        <v>504</v>
      </c>
      <c r="C65" s="253" t="s">
        <v>505</v>
      </c>
      <c r="D65" s="236" t="s">
        <v>506</v>
      </c>
      <c r="E65" s="237">
        <v>120.905</v>
      </c>
      <c r="F65" s="238"/>
      <c r="G65" s="239">
        <f>ROUND(E65*F65,2)</f>
        <v>0</v>
      </c>
      <c r="H65" s="238"/>
      <c r="I65" s="239">
        <f>ROUND(E65*H65,2)</f>
        <v>0</v>
      </c>
      <c r="J65" s="238"/>
      <c r="K65" s="239">
        <f>ROUND(E65*J65,2)</f>
        <v>0</v>
      </c>
      <c r="L65" s="239">
        <v>21</v>
      </c>
      <c r="M65" s="239">
        <f>G65*(1+L65/100)</f>
        <v>0</v>
      </c>
      <c r="N65" s="237">
        <v>0</v>
      </c>
      <c r="O65" s="237">
        <f>ROUND(E65*N65,2)</f>
        <v>0</v>
      </c>
      <c r="P65" s="237">
        <v>0</v>
      </c>
      <c r="Q65" s="237">
        <f>ROUND(E65*P65,2)</f>
        <v>0</v>
      </c>
      <c r="R65" s="239" t="s">
        <v>447</v>
      </c>
      <c r="S65" s="239" t="s">
        <v>388</v>
      </c>
      <c r="T65" s="240" t="s">
        <v>448</v>
      </c>
      <c r="U65" s="222">
        <v>1.7999999999999999E-2</v>
      </c>
      <c r="V65" s="222">
        <f>ROUND(E65*U65,2)</f>
        <v>2.1800000000000002</v>
      </c>
      <c r="W65" s="222"/>
      <c r="X65" s="222" t="s">
        <v>449</v>
      </c>
      <c r="Y65" s="222" t="s">
        <v>391</v>
      </c>
      <c r="Z65" s="212"/>
      <c r="AA65" s="212"/>
      <c r="AB65" s="212"/>
      <c r="AC65" s="212"/>
      <c r="AD65" s="212"/>
      <c r="AE65" s="212"/>
      <c r="AF65" s="212"/>
      <c r="AG65" s="212" t="s">
        <v>450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5">
      <c r="A66" s="219"/>
      <c r="B66" s="220"/>
      <c r="C66" s="267" t="s">
        <v>507</v>
      </c>
      <c r="D66" s="266"/>
      <c r="E66" s="266"/>
      <c r="F66" s="266"/>
      <c r="G66" s="266"/>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452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68" t="s">
        <v>509</v>
      </c>
      <c r="D67" s="260"/>
      <c r="E67" s="261">
        <v>99.405000000000001</v>
      </c>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454</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5">
      <c r="A68" s="219"/>
      <c r="B68" s="220"/>
      <c r="C68" s="268" t="s">
        <v>510</v>
      </c>
      <c r="D68" s="260"/>
      <c r="E68" s="261">
        <v>21.5</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454</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34">
        <v>14</v>
      </c>
      <c r="B69" s="235" t="s">
        <v>511</v>
      </c>
      <c r="C69" s="253" t="s">
        <v>512</v>
      </c>
      <c r="D69" s="236" t="s">
        <v>446</v>
      </c>
      <c r="E69" s="237">
        <v>96.213459999999998</v>
      </c>
      <c r="F69" s="238"/>
      <c r="G69" s="239">
        <f>ROUND(E69*F69,2)</f>
        <v>0</v>
      </c>
      <c r="H69" s="238"/>
      <c r="I69" s="239">
        <f>ROUND(E69*H69,2)</f>
        <v>0</v>
      </c>
      <c r="J69" s="238"/>
      <c r="K69" s="239">
        <f>ROUND(E69*J69,2)</f>
        <v>0</v>
      </c>
      <c r="L69" s="239">
        <v>21</v>
      </c>
      <c r="M69" s="239">
        <f>G69*(1+L69/100)</f>
        <v>0</v>
      </c>
      <c r="N69" s="237">
        <v>0</v>
      </c>
      <c r="O69" s="237">
        <f>ROUND(E69*N69,2)</f>
        <v>0</v>
      </c>
      <c r="P69" s="237">
        <v>0</v>
      </c>
      <c r="Q69" s="237">
        <f>ROUND(E69*P69,2)</f>
        <v>0</v>
      </c>
      <c r="R69" s="239" t="s">
        <v>447</v>
      </c>
      <c r="S69" s="239" t="s">
        <v>388</v>
      </c>
      <c r="T69" s="240" t="s">
        <v>448</v>
      </c>
      <c r="U69" s="222">
        <v>0</v>
      </c>
      <c r="V69" s="222">
        <f>ROUND(E69*U69,2)</f>
        <v>0</v>
      </c>
      <c r="W69" s="222"/>
      <c r="X69" s="222" t="s">
        <v>449</v>
      </c>
      <c r="Y69" s="222" t="s">
        <v>391</v>
      </c>
      <c r="Z69" s="212"/>
      <c r="AA69" s="212"/>
      <c r="AB69" s="212"/>
      <c r="AC69" s="212"/>
      <c r="AD69" s="212"/>
      <c r="AE69" s="212"/>
      <c r="AF69" s="212"/>
      <c r="AG69" s="212" t="s">
        <v>450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5">
      <c r="A70" s="219"/>
      <c r="B70" s="220"/>
      <c r="C70" s="254" t="s">
        <v>513</v>
      </c>
      <c r="D70" s="248"/>
      <c r="E70" s="248"/>
      <c r="F70" s="248"/>
      <c r="G70" s="248"/>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5">
      <c r="A71" s="219"/>
      <c r="B71" s="220"/>
      <c r="C71" s="268" t="s">
        <v>514</v>
      </c>
      <c r="D71" s="260"/>
      <c r="E71" s="261">
        <v>96.213459999999998</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454</v>
      </c>
      <c r="AH71" s="212">
        <v>5</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x14ac:dyDescent="0.25">
      <c r="A72" s="227" t="s">
        <v>383</v>
      </c>
      <c r="B72" s="228" t="s">
        <v>114</v>
      </c>
      <c r="C72" s="251" t="s">
        <v>211</v>
      </c>
      <c r="D72" s="229"/>
      <c r="E72" s="230"/>
      <c r="F72" s="231"/>
      <c r="G72" s="231">
        <f>SUMIF(AG73:AG165,"&lt;&gt;NOR",G73:G165)</f>
        <v>0</v>
      </c>
      <c r="H72" s="231"/>
      <c r="I72" s="231">
        <f>SUM(I73:I165)</f>
        <v>0</v>
      </c>
      <c r="J72" s="231"/>
      <c r="K72" s="231">
        <f>SUM(K73:K165)</f>
        <v>0</v>
      </c>
      <c r="L72" s="231"/>
      <c r="M72" s="231">
        <f>SUM(M73:M165)</f>
        <v>0</v>
      </c>
      <c r="N72" s="230"/>
      <c r="O72" s="230">
        <f>SUM(O73:O165)</f>
        <v>388.68999999999994</v>
      </c>
      <c r="P72" s="230"/>
      <c r="Q72" s="230">
        <f>SUM(Q73:Q165)</f>
        <v>0</v>
      </c>
      <c r="R72" s="231"/>
      <c r="S72" s="231"/>
      <c r="T72" s="232"/>
      <c r="U72" s="226"/>
      <c r="V72" s="226">
        <f>SUM(V73:V165)</f>
        <v>363.53</v>
      </c>
      <c r="W72" s="226"/>
      <c r="X72" s="226"/>
      <c r="Y72" s="226"/>
      <c r="AG72" t="s">
        <v>384</v>
      </c>
    </row>
    <row r="73" spans="1:60" outlineLevel="1" x14ac:dyDescent="0.25">
      <c r="A73" s="234">
        <v>15</v>
      </c>
      <c r="B73" s="235" t="s">
        <v>515</v>
      </c>
      <c r="C73" s="253" t="s">
        <v>516</v>
      </c>
      <c r="D73" s="236" t="s">
        <v>517</v>
      </c>
      <c r="E73" s="237">
        <v>65</v>
      </c>
      <c r="F73" s="238"/>
      <c r="G73" s="239">
        <f>ROUND(E73*F73,2)</f>
        <v>0</v>
      </c>
      <c r="H73" s="238"/>
      <c r="I73" s="239">
        <f>ROUND(E73*H73,2)</f>
        <v>0</v>
      </c>
      <c r="J73" s="238"/>
      <c r="K73" s="239">
        <f>ROUND(E73*J73,2)</f>
        <v>0</v>
      </c>
      <c r="L73" s="239">
        <v>21</v>
      </c>
      <c r="M73" s="239">
        <f>G73*(1+L73/100)</f>
        <v>0</v>
      </c>
      <c r="N73" s="237">
        <v>0</v>
      </c>
      <c r="O73" s="237">
        <f>ROUND(E73*N73,2)</f>
        <v>0</v>
      </c>
      <c r="P73" s="237">
        <v>0</v>
      </c>
      <c r="Q73" s="237">
        <f>ROUND(E73*P73,2)</f>
        <v>0</v>
      </c>
      <c r="R73" s="239" t="s">
        <v>518</v>
      </c>
      <c r="S73" s="239" t="s">
        <v>388</v>
      </c>
      <c r="T73" s="240" t="s">
        <v>448</v>
      </c>
      <c r="U73" s="222">
        <v>7.1499999999999994E-2</v>
      </c>
      <c r="V73" s="222">
        <f>ROUND(E73*U73,2)</f>
        <v>4.6500000000000004</v>
      </c>
      <c r="W73" s="222"/>
      <c r="X73" s="222" t="s">
        <v>449</v>
      </c>
      <c r="Y73" s="222" t="s">
        <v>391</v>
      </c>
      <c r="Z73" s="212"/>
      <c r="AA73" s="212"/>
      <c r="AB73" s="212"/>
      <c r="AC73" s="212"/>
      <c r="AD73" s="212"/>
      <c r="AE73" s="212"/>
      <c r="AF73" s="212"/>
      <c r="AG73" s="212" t="s">
        <v>450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5">
      <c r="A74" s="219"/>
      <c r="B74" s="220"/>
      <c r="C74" s="268" t="s">
        <v>519</v>
      </c>
      <c r="D74" s="260"/>
      <c r="E74" s="261">
        <v>65</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454</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34">
        <v>16</v>
      </c>
      <c r="B75" s="235" t="s">
        <v>520</v>
      </c>
      <c r="C75" s="253" t="s">
        <v>521</v>
      </c>
      <c r="D75" s="236" t="s">
        <v>446</v>
      </c>
      <c r="E75" s="237">
        <v>36.701999999999998</v>
      </c>
      <c r="F75" s="238"/>
      <c r="G75" s="239">
        <f>ROUND(E75*F75,2)</f>
        <v>0</v>
      </c>
      <c r="H75" s="238"/>
      <c r="I75" s="239">
        <f>ROUND(E75*H75,2)</f>
        <v>0</v>
      </c>
      <c r="J75" s="238"/>
      <c r="K75" s="239">
        <f>ROUND(E75*J75,2)</f>
        <v>0</v>
      </c>
      <c r="L75" s="239">
        <v>21</v>
      </c>
      <c r="M75" s="239">
        <f>G75*(1+L75/100)</f>
        <v>0</v>
      </c>
      <c r="N75" s="237">
        <v>0</v>
      </c>
      <c r="O75" s="237">
        <f>ROUND(E75*N75,2)</f>
        <v>0</v>
      </c>
      <c r="P75" s="237">
        <v>0</v>
      </c>
      <c r="Q75" s="237">
        <f>ROUND(E75*P75,2)</f>
        <v>0</v>
      </c>
      <c r="R75" s="239" t="s">
        <v>522</v>
      </c>
      <c r="S75" s="239" t="s">
        <v>388</v>
      </c>
      <c r="T75" s="240" t="s">
        <v>448</v>
      </c>
      <c r="U75" s="222">
        <v>0.48</v>
      </c>
      <c r="V75" s="222">
        <f>ROUND(E75*U75,2)</f>
        <v>17.62</v>
      </c>
      <c r="W75" s="222"/>
      <c r="X75" s="222" t="s">
        <v>449</v>
      </c>
      <c r="Y75" s="222" t="s">
        <v>391</v>
      </c>
      <c r="Z75" s="212"/>
      <c r="AA75" s="212"/>
      <c r="AB75" s="212"/>
      <c r="AC75" s="212"/>
      <c r="AD75" s="212"/>
      <c r="AE75" s="212"/>
      <c r="AF75" s="212"/>
      <c r="AG75" s="212" t="s">
        <v>450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5">
      <c r="A76" s="219"/>
      <c r="B76" s="220"/>
      <c r="C76" s="268" t="s">
        <v>523</v>
      </c>
      <c r="D76" s="260"/>
      <c r="E76" s="261">
        <v>36.497250000000001</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454</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5">
      <c r="A77" s="219"/>
      <c r="B77" s="220"/>
      <c r="C77" s="268" t="s">
        <v>524</v>
      </c>
      <c r="D77" s="260"/>
      <c r="E77" s="261">
        <v>0.20474999999999999</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454</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34">
        <v>17</v>
      </c>
      <c r="B78" s="235" t="s">
        <v>520</v>
      </c>
      <c r="C78" s="253" t="s">
        <v>521</v>
      </c>
      <c r="D78" s="236" t="s">
        <v>446</v>
      </c>
      <c r="E78" s="237">
        <v>40.909610000000001</v>
      </c>
      <c r="F78" s="238"/>
      <c r="G78" s="239">
        <f>ROUND(E78*F78,2)</f>
        <v>0</v>
      </c>
      <c r="H78" s="238"/>
      <c r="I78" s="239">
        <f>ROUND(E78*H78,2)</f>
        <v>0</v>
      </c>
      <c r="J78" s="238"/>
      <c r="K78" s="239">
        <f>ROUND(E78*J78,2)</f>
        <v>0</v>
      </c>
      <c r="L78" s="239">
        <v>21</v>
      </c>
      <c r="M78" s="239">
        <f>G78*(1+L78/100)</f>
        <v>0</v>
      </c>
      <c r="N78" s="237">
        <v>0</v>
      </c>
      <c r="O78" s="237">
        <f>ROUND(E78*N78,2)</f>
        <v>0</v>
      </c>
      <c r="P78" s="237">
        <v>0</v>
      </c>
      <c r="Q78" s="237">
        <f>ROUND(E78*P78,2)</f>
        <v>0</v>
      </c>
      <c r="R78" s="239" t="s">
        <v>522</v>
      </c>
      <c r="S78" s="239" t="s">
        <v>388</v>
      </c>
      <c r="T78" s="240" t="s">
        <v>448</v>
      </c>
      <c r="U78" s="222">
        <v>0.48</v>
      </c>
      <c r="V78" s="222">
        <f>ROUND(E78*U78,2)</f>
        <v>19.64</v>
      </c>
      <c r="W78" s="222"/>
      <c r="X78" s="222" t="s">
        <v>449</v>
      </c>
      <c r="Y78" s="222" t="s">
        <v>391</v>
      </c>
      <c r="Z78" s="212"/>
      <c r="AA78" s="212"/>
      <c r="AB78" s="212"/>
      <c r="AC78" s="212"/>
      <c r="AD78" s="212"/>
      <c r="AE78" s="212"/>
      <c r="AF78" s="212"/>
      <c r="AG78" s="212" t="s">
        <v>450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5">
      <c r="A79" s="219"/>
      <c r="B79" s="220"/>
      <c r="C79" s="270" t="s">
        <v>525</v>
      </c>
      <c r="D79" s="264"/>
      <c r="E79" s="265"/>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454</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5">
      <c r="A80" s="219"/>
      <c r="B80" s="220"/>
      <c r="C80" s="271" t="s">
        <v>526</v>
      </c>
      <c r="D80" s="264"/>
      <c r="E80" s="265">
        <v>22.428000000000001</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454</v>
      </c>
      <c r="AH80" s="212">
        <v>2</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5">
      <c r="A81" s="219"/>
      <c r="B81" s="220"/>
      <c r="C81" s="271" t="s">
        <v>527</v>
      </c>
      <c r="D81" s="264"/>
      <c r="E81" s="265">
        <v>6.03</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454</v>
      </c>
      <c r="AH81" s="212">
        <v>2</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5">
      <c r="A82" s="219"/>
      <c r="B82" s="220"/>
      <c r="C82" s="271" t="s">
        <v>528</v>
      </c>
      <c r="D82" s="264"/>
      <c r="E82" s="265">
        <v>6.2460000000000004</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454</v>
      </c>
      <c r="AH82" s="212">
        <v>2</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5">
      <c r="A83" s="219"/>
      <c r="B83" s="220"/>
      <c r="C83" s="270" t="s">
        <v>529</v>
      </c>
      <c r="D83" s="264"/>
      <c r="E83" s="265"/>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454</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68" t="s">
        <v>530</v>
      </c>
      <c r="D84" s="260"/>
      <c r="E84" s="261">
        <v>35.262450000000001</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454</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5">
      <c r="A85" s="219"/>
      <c r="B85" s="220"/>
      <c r="C85" s="268" t="s">
        <v>531</v>
      </c>
      <c r="D85" s="260"/>
      <c r="E85" s="261">
        <v>3.63</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454</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5">
      <c r="A86" s="219"/>
      <c r="B86" s="220"/>
      <c r="C86" s="269" t="s">
        <v>488</v>
      </c>
      <c r="D86" s="262"/>
      <c r="E86" s="263">
        <v>38.892449999999997</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454</v>
      </c>
      <c r="AH86" s="212">
        <v>1</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5">
      <c r="A87" s="219"/>
      <c r="B87" s="220"/>
      <c r="C87" s="268" t="s">
        <v>532</v>
      </c>
      <c r="D87" s="260"/>
      <c r="E87" s="261">
        <v>1.21716</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454</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5">
      <c r="A88" s="219"/>
      <c r="B88" s="220"/>
      <c r="C88" s="268" t="s">
        <v>533</v>
      </c>
      <c r="D88" s="260"/>
      <c r="E88" s="261">
        <v>0.8</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454</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5">
      <c r="A89" s="219"/>
      <c r="B89" s="220"/>
      <c r="C89" s="269" t="s">
        <v>488</v>
      </c>
      <c r="D89" s="262"/>
      <c r="E89" s="263">
        <v>2.0171600000000001</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454</v>
      </c>
      <c r="AH89" s="212">
        <v>1</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34">
        <v>18</v>
      </c>
      <c r="B90" s="235" t="s">
        <v>534</v>
      </c>
      <c r="C90" s="253" t="s">
        <v>535</v>
      </c>
      <c r="D90" s="236" t="s">
        <v>446</v>
      </c>
      <c r="E90" s="237">
        <v>3.1206</v>
      </c>
      <c r="F90" s="238"/>
      <c r="G90" s="239">
        <f>ROUND(E90*F90,2)</f>
        <v>0</v>
      </c>
      <c r="H90" s="238"/>
      <c r="I90" s="239">
        <f>ROUND(E90*H90,2)</f>
        <v>0</v>
      </c>
      <c r="J90" s="238"/>
      <c r="K90" s="239">
        <f>ROUND(E90*J90,2)</f>
        <v>0</v>
      </c>
      <c r="L90" s="239">
        <v>21</v>
      </c>
      <c r="M90" s="239">
        <f>G90*(1+L90/100)</f>
        <v>0</v>
      </c>
      <c r="N90" s="237">
        <v>2.5251399999999999</v>
      </c>
      <c r="O90" s="237">
        <f>ROUND(E90*N90,2)</f>
        <v>7.88</v>
      </c>
      <c r="P90" s="237">
        <v>0</v>
      </c>
      <c r="Q90" s="237">
        <f>ROUND(E90*P90,2)</f>
        <v>0</v>
      </c>
      <c r="R90" s="239" t="s">
        <v>522</v>
      </c>
      <c r="S90" s="239" t="s">
        <v>388</v>
      </c>
      <c r="T90" s="240" t="s">
        <v>448</v>
      </c>
      <c r="U90" s="222">
        <v>1.17</v>
      </c>
      <c r="V90" s="222">
        <f>ROUND(E90*U90,2)</f>
        <v>3.65</v>
      </c>
      <c r="W90" s="222"/>
      <c r="X90" s="222" t="s">
        <v>449</v>
      </c>
      <c r="Y90" s="222" t="s">
        <v>391</v>
      </c>
      <c r="Z90" s="212"/>
      <c r="AA90" s="212"/>
      <c r="AB90" s="212"/>
      <c r="AC90" s="212"/>
      <c r="AD90" s="212"/>
      <c r="AE90" s="212"/>
      <c r="AF90" s="212"/>
      <c r="AG90" s="212" t="s">
        <v>450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5">
      <c r="A91" s="219"/>
      <c r="B91" s="220"/>
      <c r="C91" s="267" t="s">
        <v>536</v>
      </c>
      <c r="D91" s="266"/>
      <c r="E91" s="266"/>
      <c r="F91" s="266"/>
      <c r="G91" s="266"/>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452</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5">
      <c r="A92" s="219"/>
      <c r="B92" s="220"/>
      <c r="C92" s="268" t="s">
        <v>537</v>
      </c>
      <c r="D92" s="260"/>
      <c r="E92" s="261">
        <v>1.96245</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454</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5">
      <c r="A93" s="219"/>
      <c r="B93" s="220"/>
      <c r="C93" s="268" t="s">
        <v>538</v>
      </c>
      <c r="D93" s="260"/>
      <c r="E93" s="261">
        <v>0.52763000000000004</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454</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5">
      <c r="A94" s="219"/>
      <c r="B94" s="220"/>
      <c r="C94" s="268" t="s">
        <v>539</v>
      </c>
      <c r="D94" s="260"/>
      <c r="E94" s="261">
        <v>0.54652999999999996</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454</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5">
      <c r="A95" s="219"/>
      <c r="B95" s="220"/>
      <c r="C95" s="268" t="s">
        <v>540</v>
      </c>
      <c r="D95" s="260"/>
      <c r="E95" s="261">
        <v>8.4000000000000005E-2</v>
      </c>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454</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34">
        <v>19</v>
      </c>
      <c r="B96" s="235" t="s">
        <v>541</v>
      </c>
      <c r="C96" s="253" t="s">
        <v>542</v>
      </c>
      <c r="D96" s="236" t="s">
        <v>446</v>
      </c>
      <c r="E96" s="237">
        <v>39.32</v>
      </c>
      <c r="F96" s="238"/>
      <c r="G96" s="239">
        <f>ROUND(E96*F96,2)</f>
        <v>0</v>
      </c>
      <c r="H96" s="238"/>
      <c r="I96" s="239">
        <f>ROUND(E96*H96,2)</f>
        <v>0</v>
      </c>
      <c r="J96" s="238"/>
      <c r="K96" s="239">
        <f>ROUND(E96*J96,2)</f>
        <v>0</v>
      </c>
      <c r="L96" s="239">
        <v>21</v>
      </c>
      <c r="M96" s="239">
        <f>G96*(1+L96/100)</f>
        <v>0</v>
      </c>
      <c r="N96" s="237">
        <v>2.16</v>
      </c>
      <c r="O96" s="237">
        <f>ROUND(E96*N96,2)</f>
        <v>84.93</v>
      </c>
      <c r="P96" s="237">
        <v>0</v>
      </c>
      <c r="Q96" s="237">
        <f>ROUND(E96*P96,2)</f>
        <v>0</v>
      </c>
      <c r="R96" s="239" t="s">
        <v>543</v>
      </c>
      <c r="S96" s="239" t="s">
        <v>388</v>
      </c>
      <c r="T96" s="240" t="s">
        <v>448</v>
      </c>
      <c r="U96" s="222">
        <v>1.085</v>
      </c>
      <c r="V96" s="222">
        <f>ROUND(E96*U96,2)</f>
        <v>42.66</v>
      </c>
      <c r="W96" s="222"/>
      <c r="X96" s="222" t="s">
        <v>449</v>
      </c>
      <c r="Y96" s="222" t="s">
        <v>391</v>
      </c>
      <c r="Z96" s="212"/>
      <c r="AA96" s="212"/>
      <c r="AB96" s="212"/>
      <c r="AC96" s="212"/>
      <c r="AD96" s="212"/>
      <c r="AE96" s="212"/>
      <c r="AF96" s="212"/>
      <c r="AG96" s="212" t="s">
        <v>450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5">
      <c r="A97" s="219"/>
      <c r="B97" s="220"/>
      <c r="C97" s="270" t="s">
        <v>525</v>
      </c>
      <c r="D97" s="264"/>
      <c r="E97" s="265"/>
      <c r="F97" s="222"/>
      <c r="G97" s="22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454</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5">
      <c r="A98" s="219"/>
      <c r="B98" s="220"/>
      <c r="C98" s="271" t="s">
        <v>544</v>
      </c>
      <c r="D98" s="264"/>
      <c r="E98" s="265">
        <v>55.22625</v>
      </c>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454</v>
      </c>
      <c r="AH98" s="212">
        <v>2</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5">
      <c r="A99" s="219"/>
      <c r="B99" s="220"/>
      <c r="C99" s="271" t="s">
        <v>545</v>
      </c>
      <c r="D99" s="264"/>
      <c r="E99" s="265">
        <v>45.228749999999998</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454</v>
      </c>
      <c r="AH99" s="212">
        <v>2</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5">
      <c r="A100" s="219"/>
      <c r="B100" s="220"/>
      <c r="C100" s="271" t="s">
        <v>546</v>
      </c>
      <c r="D100" s="264"/>
      <c r="E100" s="265">
        <v>96.168750000000003</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454</v>
      </c>
      <c r="AH100" s="212">
        <v>2</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5">
      <c r="A101" s="219"/>
      <c r="B101" s="220"/>
      <c r="C101" s="270" t="s">
        <v>529</v>
      </c>
      <c r="D101" s="264"/>
      <c r="E101" s="265"/>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454</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68" t="s">
        <v>547</v>
      </c>
      <c r="D102" s="260"/>
      <c r="E102" s="261">
        <v>39.32</v>
      </c>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454</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4">
        <v>20</v>
      </c>
      <c r="B103" s="235" t="s">
        <v>548</v>
      </c>
      <c r="C103" s="253" t="s">
        <v>549</v>
      </c>
      <c r="D103" s="236" t="s">
        <v>446</v>
      </c>
      <c r="E103" s="237">
        <v>32.803649999999998</v>
      </c>
      <c r="F103" s="238"/>
      <c r="G103" s="239">
        <f>ROUND(E103*F103,2)</f>
        <v>0</v>
      </c>
      <c r="H103" s="238"/>
      <c r="I103" s="239">
        <f>ROUND(E103*H103,2)</f>
        <v>0</v>
      </c>
      <c r="J103" s="238"/>
      <c r="K103" s="239">
        <f>ROUND(E103*J103,2)</f>
        <v>0</v>
      </c>
      <c r="L103" s="239">
        <v>21</v>
      </c>
      <c r="M103" s="239">
        <f>G103*(1+L103/100)</f>
        <v>0</v>
      </c>
      <c r="N103" s="237">
        <v>0</v>
      </c>
      <c r="O103" s="237">
        <f>ROUND(E103*N103,2)</f>
        <v>0</v>
      </c>
      <c r="P103" s="237">
        <v>0</v>
      </c>
      <c r="Q103" s="237">
        <f>ROUND(E103*P103,2)</f>
        <v>0</v>
      </c>
      <c r="R103" s="239" t="s">
        <v>522</v>
      </c>
      <c r="S103" s="239" t="s">
        <v>388</v>
      </c>
      <c r="T103" s="240" t="s">
        <v>448</v>
      </c>
      <c r="U103" s="222">
        <v>1.085</v>
      </c>
      <c r="V103" s="222">
        <f>ROUND(E103*U103,2)</f>
        <v>35.590000000000003</v>
      </c>
      <c r="W103" s="222"/>
      <c r="X103" s="222" t="s">
        <v>449</v>
      </c>
      <c r="Y103" s="222" t="s">
        <v>391</v>
      </c>
      <c r="Z103" s="212"/>
      <c r="AA103" s="212"/>
      <c r="AB103" s="212"/>
      <c r="AC103" s="212"/>
      <c r="AD103" s="212"/>
      <c r="AE103" s="212"/>
      <c r="AF103" s="212"/>
      <c r="AG103" s="212" t="s">
        <v>450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67" t="s">
        <v>550</v>
      </c>
      <c r="D104" s="266"/>
      <c r="E104" s="266"/>
      <c r="F104" s="266"/>
      <c r="G104" s="266"/>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452</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5">
      <c r="A105" s="219"/>
      <c r="B105" s="220"/>
      <c r="C105" s="268" t="s">
        <v>551</v>
      </c>
      <c r="D105" s="260"/>
      <c r="E105" s="261">
        <v>32.803649999999998</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454</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34">
        <v>21</v>
      </c>
      <c r="B106" s="235" t="s">
        <v>552</v>
      </c>
      <c r="C106" s="253" t="s">
        <v>553</v>
      </c>
      <c r="D106" s="236" t="s">
        <v>506</v>
      </c>
      <c r="E106" s="237">
        <v>34.700000000000003</v>
      </c>
      <c r="F106" s="238"/>
      <c r="G106" s="239">
        <f>ROUND(E106*F106,2)</f>
        <v>0</v>
      </c>
      <c r="H106" s="238"/>
      <c r="I106" s="239">
        <f>ROUND(E106*H106,2)</f>
        <v>0</v>
      </c>
      <c r="J106" s="238"/>
      <c r="K106" s="239">
        <f>ROUND(E106*J106,2)</f>
        <v>0</v>
      </c>
      <c r="L106" s="239">
        <v>21</v>
      </c>
      <c r="M106" s="239">
        <f>G106*(1+L106/100)</f>
        <v>0</v>
      </c>
      <c r="N106" s="237">
        <v>3.9199999999999999E-2</v>
      </c>
      <c r="O106" s="237">
        <f>ROUND(E106*N106,2)</f>
        <v>1.36</v>
      </c>
      <c r="P106" s="237">
        <v>0</v>
      </c>
      <c r="Q106" s="237">
        <f>ROUND(E106*P106,2)</f>
        <v>0</v>
      </c>
      <c r="R106" s="239" t="s">
        <v>522</v>
      </c>
      <c r="S106" s="239" t="s">
        <v>388</v>
      </c>
      <c r="T106" s="240" t="s">
        <v>448</v>
      </c>
      <c r="U106" s="222">
        <v>1.6</v>
      </c>
      <c r="V106" s="222">
        <f>ROUND(E106*U106,2)</f>
        <v>55.52</v>
      </c>
      <c r="W106" s="222"/>
      <c r="X106" s="222" t="s">
        <v>449</v>
      </c>
      <c r="Y106" s="222" t="s">
        <v>391</v>
      </c>
      <c r="Z106" s="212"/>
      <c r="AA106" s="212"/>
      <c r="AB106" s="212"/>
      <c r="AC106" s="212"/>
      <c r="AD106" s="212"/>
      <c r="AE106" s="212"/>
      <c r="AF106" s="212"/>
      <c r="AG106" s="212" t="s">
        <v>450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ht="21" outlineLevel="2" x14ac:dyDescent="0.25">
      <c r="A107" s="219"/>
      <c r="B107" s="220"/>
      <c r="C107" s="267" t="s">
        <v>554</v>
      </c>
      <c r="D107" s="266"/>
      <c r="E107" s="266"/>
      <c r="F107" s="266"/>
      <c r="G107" s="266"/>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452</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49" t="str">
        <f>C107</f>
        <v>svislé nebo šikmé (odkloněné) , půdorysně přímé nebo zalomené, stěn základových desek ve volných nebo zapažených jámách, rýhách, šachtách, včetně případných vzpěr,</v>
      </c>
      <c r="BB107" s="212"/>
      <c r="BC107" s="212"/>
      <c r="BD107" s="212"/>
      <c r="BE107" s="212"/>
      <c r="BF107" s="212"/>
      <c r="BG107" s="212"/>
      <c r="BH107" s="212"/>
    </row>
    <row r="108" spans="1:60" outlineLevel="2" x14ac:dyDescent="0.25">
      <c r="A108" s="219"/>
      <c r="B108" s="220"/>
      <c r="C108" s="268" t="s">
        <v>555</v>
      </c>
      <c r="D108" s="260"/>
      <c r="E108" s="261">
        <v>32.35</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454</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5">
      <c r="A109" s="219"/>
      <c r="B109" s="220"/>
      <c r="C109" s="268" t="s">
        <v>556</v>
      </c>
      <c r="D109" s="260"/>
      <c r="E109" s="261">
        <v>2.35</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454</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34">
        <v>22</v>
      </c>
      <c r="B110" s="235" t="s">
        <v>557</v>
      </c>
      <c r="C110" s="253" t="s">
        <v>558</v>
      </c>
      <c r="D110" s="236" t="s">
        <v>506</v>
      </c>
      <c r="E110" s="237">
        <v>34.700000000000003</v>
      </c>
      <c r="F110" s="238"/>
      <c r="G110" s="239">
        <f>ROUND(E110*F110,2)</f>
        <v>0</v>
      </c>
      <c r="H110" s="238"/>
      <c r="I110" s="239">
        <f>ROUND(E110*H110,2)</f>
        <v>0</v>
      </c>
      <c r="J110" s="238"/>
      <c r="K110" s="239">
        <f>ROUND(E110*J110,2)</f>
        <v>0</v>
      </c>
      <c r="L110" s="239">
        <v>21</v>
      </c>
      <c r="M110" s="239">
        <f>G110*(1+L110/100)</f>
        <v>0</v>
      </c>
      <c r="N110" s="237">
        <v>0</v>
      </c>
      <c r="O110" s="237">
        <f>ROUND(E110*N110,2)</f>
        <v>0</v>
      </c>
      <c r="P110" s="237">
        <v>0</v>
      </c>
      <c r="Q110" s="237">
        <f>ROUND(E110*P110,2)</f>
        <v>0</v>
      </c>
      <c r="R110" s="239" t="s">
        <v>522</v>
      </c>
      <c r="S110" s="239" t="s">
        <v>388</v>
      </c>
      <c r="T110" s="240" t="s">
        <v>448</v>
      </c>
      <c r="U110" s="222">
        <v>0.32</v>
      </c>
      <c r="V110" s="222">
        <f>ROUND(E110*U110,2)</f>
        <v>11.1</v>
      </c>
      <c r="W110" s="222"/>
      <c r="X110" s="222" t="s">
        <v>449</v>
      </c>
      <c r="Y110" s="222" t="s">
        <v>391</v>
      </c>
      <c r="Z110" s="212"/>
      <c r="AA110" s="212"/>
      <c r="AB110" s="212"/>
      <c r="AC110" s="212"/>
      <c r="AD110" s="212"/>
      <c r="AE110" s="212"/>
      <c r="AF110" s="212"/>
      <c r="AG110" s="212" t="s">
        <v>450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1" outlineLevel="2" x14ac:dyDescent="0.25">
      <c r="A111" s="219"/>
      <c r="B111" s="220"/>
      <c r="C111" s="267" t="s">
        <v>554</v>
      </c>
      <c r="D111" s="266"/>
      <c r="E111" s="266"/>
      <c r="F111" s="266"/>
      <c r="G111" s="266"/>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452</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49" t="str">
        <f>C111</f>
        <v>svislé nebo šikmé (odkloněné) , půdorysně přímé nebo zalomené, stěn základových desek ve volných nebo zapažených jámách, rýhách, šachtách, včetně případných vzpěr,</v>
      </c>
      <c r="BB111" s="212"/>
      <c r="BC111" s="212"/>
      <c r="BD111" s="212"/>
      <c r="BE111" s="212"/>
      <c r="BF111" s="212"/>
      <c r="BG111" s="212"/>
      <c r="BH111" s="212"/>
    </row>
    <row r="112" spans="1:60" outlineLevel="2" x14ac:dyDescent="0.25">
      <c r="A112" s="219"/>
      <c r="B112" s="220"/>
      <c r="C112" s="255" t="s">
        <v>559</v>
      </c>
      <c r="D112" s="250"/>
      <c r="E112" s="250"/>
      <c r="F112" s="250"/>
      <c r="G112" s="250"/>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395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5">
      <c r="A113" s="219"/>
      <c r="B113" s="220"/>
      <c r="C113" s="268" t="s">
        <v>555</v>
      </c>
      <c r="D113" s="260"/>
      <c r="E113" s="261">
        <v>32.35</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454</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5">
      <c r="A114" s="219"/>
      <c r="B114" s="220"/>
      <c r="C114" s="268" t="s">
        <v>556</v>
      </c>
      <c r="D114" s="260"/>
      <c r="E114" s="261">
        <v>2.35</v>
      </c>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454</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0.399999999999999" outlineLevel="1" x14ac:dyDescent="0.25">
      <c r="A115" s="234">
        <v>23</v>
      </c>
      <c r="B115" s="235" t="s">
        <v>560</v>
      </c>
      <c r="C115" s="253" t="s">
        <v>561</v>
      </c>
      <c r="D115" s="236" t="s">
        <v>562</v>
      </c>
      <c r="E115" s="237">
        <v>0.87912000000000001</v>
      </c>
      <c r="F115" s="238"/>
      <c r="G115" s="239">
        <f>ROUND(E115*F115,2)</f>
        <v>0</v>
      </c>
      <c r="H115" s="238"/>
      <c r="I115" s="239">
        <f>ROUND(E115*H115,2)</f>
        <v>0</v>
      </c>
      <c r="J115" s="238"/>
      <c r="K115" s="239">
        <f>ROUND(E115*J115,2)</f>
        <v>0</v>
      </c>
      <c r="L115" s="239">
        <v>21</v>
      </c>
      <c r="M115" s="239">
        <f>G115*(1+L115/100)</f>
        <v>0</v>
      </c>
      <c r="N115" s="237">
        <v>1.0737399999999999</v>
      </c>
      <c r="O115" s="237">
        <f>ROUND(E115*N115,2)</f>
        <v>0.94</v>
      </c>
      <c r="P115" s="237">
        <v>0</v>
      </c>
      <c r="Q115" s="237">
        <f>ROUND(E115*P115,2)</f>
        <v>0</v>
      </c>
      <c r="R115" s="239" t="s">
        <v>522</v>
      </c>
      <c r="S115" s="239" t="s">
        <v>388</v>
      </c>
      <c r="T115" s="240" t="s">
        <v>448</v>
      </c>
      <c r="U115" s="222">
        <v>15.23</v>
      </c>
      <c r="V115" s="222">
        <f>ROUND(E115*U115,2)</f>
        <v>13.39</v>
      </c>
      <c r="W115" s="222"/>
      <c r="X115" s="222" t="s">
        <v>449</v>
      </c>
      <c r="Y115" s="222" t="s">
        <v>391</v>
      </c>
      <c r="Z115" s="212"/>
      <c r="AA115" s="212"/>
      <c r="AB115" s="212"/>
      <c r="AC115" s="212"/>
      <c r="AD115" s="212"/>
      <c r="AE115" s="212"/>
      <c r="AF115" s="212"/>
      <c r="AG115" s="212" t="s">
        <v>450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67" t="s">
        <v>563</v>
      </c>
      <c r="D116" s="266"/>
      <c r="E116" s="266"/>
      <c r="F116" s="266"/>
      <c r="G116" s="266"/>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452</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5">
      <c r="A117" s="219"/>
      <c r="B117" s="220"/>
      <c r="C117" s="268" t="s">
        <v>564</v>
      </c>
      <c r="D117" s="260"/>
      <c r="E117" s="261">
        <v>0.87912000000000001</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454</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34">
        <v>24</v>
      </c>
      <c r="B118" s="235" t="s">
        <v>565</v>
      </c>
      <c r="C118" s="253" t="s">
        <v>566</v>
      </c>
      <c r="D118" s="236" t="s">
        <v>506</v>
      </c>
      <c r="E118" s="237">
        <v>1.35</v>
      </c>
      <c r="F118" s="238"/>
      <c r="G118" s="239">
        <f>ROUND(E118*F118,2)</f>
        <v>0</v>
      </c>
      <c r="H118" s="238"/>
      <c r="I118" s="239">
        <f>ROUND(E118*H118,2)</f>
        <v>0</v>
      </c>
      <c r="J118" s="238"/>
      <c r="K118" s="239">
        <f>ROUND(E118*J118,2)</f>
        <v>0</v>
      </c>
      <c r="L118" s="239">
        <v>21</v>
      </c>
      <c r="M118" s="239">
        <f>G118*(1+L118/100)</f>
        <v>0</v>
      </c>
      <c r="N118" s="237">
        <v>0.6</v>
      </c>
      <c r="O118" s="237">
        <f>ROUND(E118*N118,2)</f>
        <v>0.81</v>
      </c>
      <c r="P118" s="237">
        <v>0</v>
      </c>
      <c r="Q118" s="237">
        <f>ROUND(E118*P118,2)</f>
        <v>0</v>
      </c>
      <c r="R118" s="239" t="s">
        <v>522</v>
      </c>
      <c r="S118" s="239" t="s">
        <v>388</v>
      </c>
      <c r="T118" s="240" t="s">
        <v>448</v>
      </c>
      <c r="U118" s="222">
        <v>1</v>
      </c>
      <c r="V118" s="222">
        <f>ROUND(E118*U118,2)</f>
        <v>1.35</v>
      </c>
      <c r="W118" s="222"/>
      <c r="X118" s="222" t="s">
        <v>449</v>
      </c>
      <c r="Y118" s="222" t="s">
        <v>391</v>
      </c>
      <c r="Z118" s="212"/>
      <c r="AA118" s="212"/>
      <c r="AB118" s="212"/>
      <c r="AC118" s="212"/>
      <c r="AD118" s="212"/>
      <c r="AE118" s="212"/>
      <c r="AF118" s="212"/>
      <c r="AG118" s="212" t="s">
        <v>450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5">
      <c r="A119" s="219"/>
      <c r="B119" s="220"/>
      <c r="C119" s="267" t="s">
        <v>567</v>
      </c>
      <c r="D119" s="266"/>
      <c r="E119" s="266"/>
      <c r="F119" s="266"/>
      <c r="G119" s="266"/>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452</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5">
      <c r="A120" s="219"/>
      <c r="B120" s="220"/>
      <c r="C120" s="268" t="s">
        <v>568</v>
      </c>
      <c r="D120" s="260"/>
      <c r="E120" s="261">
        <v>1.35</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454</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34">
        <v>25</v>
      </c>
      <c r="B121" s="235" t="s">
        <v>569</v>
      </c>
      <c r="C121" s="253" t="s">
        <v>570</v>
      </c>
      <c r="D121" s="236" t="s">
        <v>506</v>
      </c>
      <c r="E121" s="237">
        <v>20.337499999999999</v>
      </c>
      <c r="F121" s="238"/>
      <c r="G121" s="239">
        <f>ROUND(E121*F121,2)</f>
        <v>0</v>
      </c>
      <c r="H121" s="238"/>
      <c r="I121" s="239">
        <f>ROUND(E121*H121,2)</f>
        <v>0</v>
      </c>
      <c r="J121" s="238"/>
      <c r="K121" s="239">
        <f>ROUND(E121*J121,2)</f>
        <v>0</v>
      </c>
      <c r="L121" s="239">
        <v>21</v>
      </c>
      <c r="M121" s="239">
        <f>G121*(1+L121/100)</f>
        <v>0</v>
      </c>
      <c r="N121" s="237">
        <v>0.75</v>
      </c>
      <c r="O121" s="237">
        <f>ROUND(E121*N121,2)</f>
        <v>15.25</v>
      </c>
      <c r="P121" s="237">
        <v>0</v>
      </c>
      <c r="Q121" s="237">
        <f>ROUND(E121*P121,2)</f>
        <v>0</v>
      </c>
      <c r="R121" s="239" t="s">
        <v>522</v>
      </c>
      <c r="S121" s="239" t="s">
        <v>388</v>
      </c>
      <c r="T121" s="240" t="s">
        <v>448</v>
      </c>
      <c r="U121" s="222">
        <v>1.1000000000000001</v>
      </c>
      <c r="V121" s="222">
        <f>ROUND(E121*U121,2)</f>
        <v>22.37</v>
      </c>
      <c r="W121" s="222"/>
      <c r="X121" s="222" t="s">
        <v>449</v>
      </c>
      <c r="Y121" s="222" t="s">
        <v>391</v>
      </c>
      <c r="Z121" s="212"/>
      <c r="AA121" s="212"/>
      <c r="AB121" s="212"/>
      <c r="AC121" s="212"/>
      <c r="AD121" s="212"/>
      <c r="AE121" s="212"/>
      <c r="AF121" s="212"/>
      <c r="AG121" s="212" t="s">
        <v>450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5">
      <c r="A122" s="219"/>
      <c r="B122" s="220"/>
      <c r="C122" s="267" t="s">
        <v>567</v>
      </c>
      <c r="D122" s="266"/>
      <c r="E122" s="266"/>
      <c r="F122" s="266"/>
      <c r="G122" s="266"/>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452</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5">
      <c r="A123" s="219"/>
      <c r="B123" s="220"/>
      <c r="C123" s="268" t="s">
        <v>571</v>
      </c>
      <c r="D123" s="260"/>
      <c r="E123" s="261">
        <v>20.337499999999999</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454</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5">
      <c r="A124" s="234">
        <v>26</v>
      </c>
      <c r="B124" s="235" t="s">
        <v>572</v>
      </c>
      <c r="C124" s="253" t="s">
        <v>573</v>
      </c>
      <c r="D124" s="236" t="s">
        <v>506</v>
      </c>
      <c r="E124" s="237">
        <v>29.824999999999999</v>
      </c>
      <c r="F124" s="238"/>
      <c r="G124" s="239">
        <f>ROUND(E124*F124,2)</f>
        <v>0</v>
      </c>
      <c r="H124" s="238"/>
      <c r="I124" s="239">
        <f>ROUND(E124*H124,2)</f>
        <v>0</v>
      </c>
      <c r="J124" s="238"/>
      <c r="K124" s="239">
        <f>ROUND(E124*J124,2)</f>
        <v>0</v>
      </c>
      <c r="L124" s="239">
        <v>21</v>
      </c>
      <c r="M124" s="239">
        <f>G124*(1+L124/100)</f>
        <v>0</v>
      </c>
      <c r="N124" s="237">
        <v>1.0049999999999999</v>
      </c>
      <c r="O124" s="237">
        <f>ROUND(E124*N124,2)</f>
        <v>29.97</v>
      </c>
      <c r="P124" s="237">
        <v>0</v>
      </c>
      <c r="Q124" s="237">
        <f>ROUND(E124*P124,2)</f>
        <v>0</v>
      </c>
      <c r="R124" s="239" t="s">
        <v>522</v>
      </c>
      <c r="S124" s="239" t="s">
        <v>388</v>
      </c>
      <c r="T124" s="240" t="s">
        <v>448</v>
      </c>
      <c r="U124" s="222">
        <v>1.22</v>
      </c>
      <c r="V124" s="222">
        <f>ROUND(E124*U124,2)</f>
        <v>36.39</v>
      </c>
      <c r="W124" s="222"/>
      <c r="X124" s="222" t="s">
        <v>449</v>
      </c>
      <c r="Y124" s="222" t="s">
        <v>391</v>
      </c>
      <c r="Z124" s="212"/>
      <c r="AA124" s="212"/>
      <c r="AB124" s="212"/>
      <c r="AC124" s="212"/>
      <c r="AD124" s="212"/>
      <c r="AE124" s="212"/>
      <c r="AF124" s="212"/>
      <c r="AG124" s="212" t="s">
        <v>450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5">
      <c r="A125" s="219"/>
      <c r="B125" s="220"/>
      <c r="C125" s="267" t="s">
        <v>567</v>
      </c>
      <c r="D125" s="266"/>
      <c r="E125" s="266"/>
      <c r="F125" s="266"/>
      <c r="G125" s="266"/>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452</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5">
      <c r="A126" s="219"/>
      <c r="B126" s="220"/>
      <c r="C126" s="268" t="s">
        <v>574</v>
      </c>
      <c r="D126" s="260"/>
      <c r="E126" s="261">
        <v>29.824999999999999</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454</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34">
        <v>27</v>
      </c>
      <c r="B127" s="235" t="s">
        <v>575</v>
      </c>
      <c r="C127" s="253" t="s">
        <v>576</v>
      </c>
      <c r="D127" s="236" t="s">
        <v>506</v>
      </c>
      <c r="E127" s="237">
        <v>17.7</v>
      </c>
      <c r="F127" s="238"/>
      <c r="G127" s="239">
        <f>ROUND(E127*F127,2)</f>
        <v>0</v>
      </c>
      <c r="H127" s="238"/>
      <c r="I127" s="239">
        <f>ROUND(E127*H127,2)</f>
        <v>0</v>
      </c>
      <c r="J127" s="238"/>
      <c r="K127" s="239">
        <f>ROUND(E127*J127,2)</f>
        <v>0</v>
      </c>
      <c r="L127" s="239">
        <v>21</v>
      </c>
      <c r="M127" s="239">
        <f>G127*(1+L127/100)</f>
        <v>0</v>
      </c>
      <c r="N127" s="237">
        <v>3.916E-2</v>
      </c>
      <c r="O127" s="237">
        <f>ROUND(E127*N127,2)</f>
        <v>0.69</v>
      </c>
      <c r="P127" s="237">
        <v>0</v>
      </c>
      <c r="Q127" s="237">
        <f>ROUND(E127*P127,2)</f>
        <v>0</v>
      </c>
      <c r="R127" s="239" t="s">
        <v>522</v>
      </c>
      <c r="S127" s="239" t="s">
        <v>388</v>
      </c>
      <c r="T127" s="240" t="s">
        <v>448</v>
      </c>
      <c r="U127" s="222">
        <v>1.05</v>
      </c>
      <c r="V127" s="222">
        <f>ROUND(E127*U127,2)</f>
        <v>18.59</v>
      </c>
      <c r="W127" s="222"/>
      <c r="X127" s="222" t="s">
        <v>449</v>
      </c>
      <c r="Y127" s="222" t="s">
        <v>391</v>
      </c>
      <c r="Z127" s="212"/>
      <c r="AA127" s="212"/>
      <c r="AB127" s="212"/>
      <c r="AC127" s="212"/>
      <c r="AD127" s="212"/>
      <c r="AE127" s="212"/>
      <c r="AF127" s="212"/>
      <c r="AG127" s="212" t="s">
        <v>450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ht="21" outlineLevel="2" x14ac:dyDescent="0.25">
      <c r="A128" s="219"/>
      <c r="B128" s="220"/>
      <c r="C128" s="267" t="s">
        <v>577</v>
      </c>
      <c r="D128" s="266"/>
      <c r="E128" s="266"/>
      <c r="F128" s="266"/>
      <c r="G128" s="266"/>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452</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49" t="str">
        <f>C128</f>
        <v>svislé nebo šikmé (odkloněné), půdorysně přímé nebo zalomené, stěn základových pasů ve volných nebo zapažených jámách, rýhách, šachtách, včetně případných vzpěr,</v>
      </c>
      <c r="BB128" s="212"/>
      <c r="BC128" s="212"/>
      <c r="BD128" s="212"/>
      <c r="BE128" s="212"/>
      <c r="BF128" s="212"/>
      <c r="BG128" s="212"/>
      <c r="BH128" s="212"/>
    </row>
    <row r="129" spans="1:60" outlineLevel="2" x14ac:dyDescent="0.25">
      <c r="A129" s="219"/>
      <c r="B129" s="220"/>
      <c r="C129" s="268" t="s">
        <v>578</v>
      </c>
      <c r="D129" s="260"/>
      <c r="E129" s="261">
        <v>10.050000000000001</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454</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5">
      <c r="A130" s="219"/>
      <c r="B130" s="220"/>
      <c r="C130" s="268" t="s">
        <v>579</v>
      </c>
      <c r="D130" s="260"/>
      <c r="E130" s="261">
        <v>3.25</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454</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5">
      <c r="A131" s="219"/>
      <c r="B131" s="220"/>
      <c r="C131" s="268" t="s">
        <v>580</v>
      </c>
      <c r="D131" s="260"/>
      <c r="E131" s="261">
        <v>4.4000000000000004</v>
      </c>
      <c r="F131" s="222"/>
      <c r="G131" s="222"/>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454</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5">
      <c r="A132" s="234">
        <v>28</v>
      </c>
      <c r="B132" s="235" t="s">
        <v>581</v>
      </c>
      <c r="C132" s="253" t="s">
        <v>582</v>
      </c>
      <c r="D132" s="236" t="s">
        <v>506</v>
      </c>
      <c r="E132" s="237">
        <v>17.7</v>
      </c>
      <c r="F132" s="238"/>
      <c r="G132" s="239">
        <f>ROUND(E132*F132,2)</f>
        <v>0</v>
      </c>
      <c r="H132" s="238"/>
      <c r="I132" s="239">
        <f>ROUND(E132*H132,2)</f>
        <v>0</v>
      </c>
      <c r="J132" s="238"/>
      <c r="K132" s="239">
        <f>ROUND(E132*J132,2)</f>
        <v>0</v>
      </c>
      <c r="L132" s="239">
        <v>21</v>
      </c>
      <c r="M132" s="239">
        <f>G132*(1+L132/100)</f>
        <v>0</v>
      </c>
      <c r="N132" s="237">
        <v>0</v>
      </c>
      <c r="O132" s="237">
        <f>ROUND(E132*N132,2)</f>
        <v>0</v>
      </c>
      <c r="P132" s="237">
        <v>0</v>
      </c>
      <c r="Q132" s="237">
        <f>ROUND(E132*P132,2)</f>
        <v>0</v>
      </c>
      <c r="R132" s="239" t="s">
        <v>522</v>
      </c>
      <c r="S132" s="239" t="s">
        <v>388</v>
      </c>
      <c r="T132" s="240" t="s">
        <v>448</v>
      </c>
      <c r="U132" s="222">
        <v>0.32</v>
      </c>
      <c r="V132" s="222">
        <f>ROUND(E132*U132,2)</f>
        <v>5.66</v>
      </c>
      <c r="W132" s="222"/>
      <c r="X132" s="222" t="s">
        <v>449</v>
      </c>
      <c r="Y132" s="222" t="s">
        <v>391</v>
      </c>
      <c r="Z132" s="212"/>
      <c r="AA132" s="212"/>
      <c r="AB132" s="212"/>
      <c r="AC132" s="212"/>
      <c r="AD132" s="212"/>
      <c r="AE132" s="212"/>
      <c r="AF132" s="212"/>
      <c r="AG132" s="212" t="s">
        <v>450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21" outlineLevel="2" x14ac:dyDescent="0.25">
      <c r="A133" s="219"/>
      <c r="B133" s="220"/>
      <c r="C133" s="267" t="s">
        <v>577</v>
      </c>
      <c r="D133" s="266"/>
      <c r="E133" s="266"/>
      <c r="F133" s="266"/>
      <c r="G133" s="266"/>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452</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49" t="str">
        <f>C133</f>
        <v>svislé nebo šikmé (odkloněné), půdorysně přímé nebo zalomené, stěn základových pasů ve volných nebo zapažených jámách, rýhách, šachtách, včetně případných vzpěr,</v>
      </c>
      <c r="BB133" s="212"/>
      <c r="BC133" s="212"/>
      <c r="BD133" s="212"/>
      <c r="BE133" s="212"/>
      <c r="BF133" s="212"/>
      <c r="BG133" s="212"/>
      <c r="BH133" s="212"/>
    </row>
    <row r="134" spans="1:60" outlineLevel="2" x14ac:dyDescent="0.25">
      <c r="A134" s="219"/>
      <c r="B134" s="220"/>
      <c r="C134" s="255" t="s">
        <v>559</v>
      </c>
      <c r="D134" s="250"/>
      <c r="E134" s="250"/>
      <c r="F134" s="250"/>
      <c r="G134" s="250"/>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395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5">
      <c r="A135" s="219"/>
      <c r="B135" s="220"/>
      <c r="C135" s="268" t="s">
        <v>578</v>
      </c>
      <c r="D135" s="260"/>
      <c r="E135" s="261">
        <v>10.050000000000001</v>
      </c>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454</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5">
      <c r="A136" s="219"/>
      <c r="B136" s="220"/>
      <c r="C136" s="268" t="s">
        <v>579</v>
      </c>
      <c r="D136" s="260"/>
      <c r="E136" s="261">
        <v>3.25</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454</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68" t="s">
        <v>580</v>
      </c>
      <c r="D137" s="260"/>
      <c r="E137" s="261">
        <v>4.4000000000000004</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454</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0.399999999999999" outlineLevel="1" x14ac:dyDescent="0.25">
      <c r="A138" s="234">
        <v>29</v>
      </c>
      <c r="B138" s="235" t="s">
        <v>583</v>
      </c>
      <c r="C138" s="253" t="s">
        <v>584</v>
      </c>
      <c r="D138" s="236" t="s">
        <v>585</v>
      </c>
      <c r="E138" s="237">
        <v>6</v>
      </c>
      <c r="F138" s="238"/>
      <c r="G138" s="239">
        <f>ROUND(E138*F138,2)</f>
        <v>0</v>
      </c>
      <c r="H138" s="238"/>
      <c r="I138" s="239">
        <f>ROUND(E138*H138,2)</f>
        <v>0</v>
      </c>
      <c r="J138" s="238"/>
      <c r="K138" s="239">
        <f>ROUND(E138*J138,2)</f>
        <v>0</v>
      </c>
      <c r="L138" s="239">
        <v>21</v>
      </c>
      <c r="M138" s="239">
        <f>G138*(1+L138/100)</f>
        <v>0</v>
      </c>
      <c r="N138" s="237">
        <v>3.0300000000000001E-3</v>
      </c>
      <c r="O138" s="237">
        <f>ROUND(E138*N138,2)</f>
        <v>0.02</v>
      </c>
      <c r="P138" s="237">
        <v>0</v>
      </c>
      <c r="Q138" s="237">
        <f>ROUND(E138*P138,2)</f>
        <v>0</v>
      </c>
      <c r="R138" s="239" t="s">
        <v>522</v>
      </c>
      <c r="S138" s="239" t="s">
        <v>388</v>
      </c>
      <c r="T138" s="240" t="s">
        <v>448</v>
      </c>
      <c r="U138" s="222">
        <v>0.4</v>
      </c>
      <c r="V138" s="222">
        <f>ROUND(E138*U138,2)</f>
        <v>2.4</v>
      </c>
      <c r="W138" s="222"/>
      <c r="X138" s="222" t="s">
        <v>449</v>
      </c>
      <c r="Y138" s="222" t="s">
        <v>391</v>
      </c>
      <c r="Z138" s="212"/>
      <c r="AA138" s="212"/>
      <c r="AB138" s="212"/>
      <c r="AC138" s="212"/>
      <c r="AD138" s="212"/>
      <c r="AE138" s="212"/>
      <c r="AF138" s="212"/>
      <c r="AG138" s="212" t="s">
        <v>450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ht="21" outlineLevel="2" x14ac:dyDescent="0.25">
      <c r="A139" s="219"/>
      <c r="B139" s="220"/>
      <c r="C139" s="267" t="s">
        <v>586</v>
      </c>
      <c r="D139" s="266"/>
      <c r="E139" s="266"/>
      <c r="F139" s="266"/>
      <c r="G139" s="266"/>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452</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49" t="str">
        <f>C139</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139" s="212"/>
      <c r="BC139" s="212"/>
      <c r="BD139" s="212"/>
      <c r="BE139" s="212"/>
      <c r="BF139" s="212"/>
      <c r="BG139" s="212"/>
      <c r="BH139" s="212"/>
    </row>
    <row r="140" spans="1:60" outlineLevel="2" x14ac:dyDescent="0.25">
      <c r="A140" s="219"/>
      <c r="B140" s="220"/>
      <c r="C140" s="268" t="s">
        <v>587</v>
      </c>
      <c r="D140" s="260"/>
      <c r="E140" s="261">
        <v>1</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454</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5">
      <c r="A141" s="219"/>
      <c r="B141" s="220"/>
      <c r="C141" s="268" t="s">
        <v>588</v>
      </c>
      <c r="D141" s="260"/>
      <c r="E141" s="261">
        <v>5</v>
      </c>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454</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0.399999999999999" outlineLevel="1" x14ac:dyDescent="0.25">
      <c r="A142" s="234">
        <v>30</v>
      </c>
      <c r="B142" s="235" t="s">
        <v>589</v>
      </c>
      <c r="C142" s="253" t="s">
        <v>590</v>
      </c>
      <c r="D142" s="236" t="s">
        <v>585</v>
      </c>
      <c r="E142" s="237">
        <v>10</v>
      </c>
      <c r="F142" s="238"/>
      <c r="G142" s="239">
        <f>ROUND(E142*F142,2)</f>
        <v>0</v>
      </c>
      <c r="H142" s="238"/>
      <c r="I142" s="239">
        <f>ROUND(E142*H142,2)</f>
        <v>0</v>
      </c>
      <c r="J142" s="238"/>
      <c r="K142" s="239">
        <f>ROUND(E142*J142,2)</f>
        <v>0</v>
      </c>
      <c r="L142" s="239">
        <v>21</v>
      </c>
      <c r="M142" s="239">
        <f>G142*(1+L142/100)</f>
        <v>0</v>
      </c>
      <c r="N142" s="237">
        <v>4.4400000000000004E-3</v>
      </c>
      <c r="O142" s="237">
        <f>ROUND(E142*N142,2)</f>
        <v>0.04</v>
      </c>
      <c r="P142" s="237">
        <v>0</v>
      </c>
      <c r="Q142" s="237">
        <f>ROUND(E142*P142,2)</f>
        <v>0</v>
      </c>
      <c r="R142" s="239" t="s">
        <v>522</v>
      </c>
      <c r="S142" s="239" t="s">
        <v>388</v>
      </c>
      <c r="T142" s="240" t="s">
        <v>448</v>
      </c>
      <c r="U142" s="222">
        <v>0.4</v>
      </c>
      <c r="V142" s="222">
        <f>ROUND(E142*U142,2)</f>
        <v>4</v>
      </c>
      <c r="W142" s="222"/>
      <c r="X142" s="222" t="s">
        <v>449</v>
      </c>
      <c r="Y142" s="222" t="s">
        <v>391</v>
      </c>
      <c r="Z142" s="212"/>
      <c r="AA142" s="212"/>
      <c r="AB142" s="212"/>
      <c r="AC142" s="212"/>
      <c r="AD142" s="212"/>
      <c r="AE142" s="212"/>
      <c r="AF142" s="212"/>
      <c r="AG142" s="212" t="s">
        <v>450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1" outlineLevel="2" x14ac:dyDescent="0.25">
      <c r="A143" s="219"/>
      <c r="B143" s="220"/>
      <c r="C143" s="267" t="s">
        <v>586</v>
      </c>
      <c r="D143" s="266"/>
      <c r="E143" s="266"/>
      <c r="F143" s="266"/>
      <c r="G143" s="266"/>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452</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49" t="str">
        <f>C143</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143" s="212"/>
      <c r="BC143" s="212"/>
      <c r="BD143" s="212"/>
      <c r="BE143" s="212"/>
      <c r="BF143" s="212"/>
      <c r="BG143" s="212"/>
      <c r="BH143" s="212"/>
    </row>
    <row r="144" spans="1:60" outlineLevel="2" x14ac:dyDescent="0.25">
      <c r="A144" s="219"/>
      <c r="B144" s="220"/>
      <c r="C144" s="268" t="s">
        <v>591</v>
      </c>
      <c r="D144" s="260"/>
      <c r="E144" s="261">
        <v>3</v>
      </c>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454</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5">
      <c r="A145" s="219"/>
      <c r="B145" s="220"/>
      <c r="C145" s="268" t="s">
        <v>592</v>
      </c>
      <c r="D145" s="260"/>
      <c r="E145" s="261">
        <v>1</v>
      </c>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454</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5">
      <c r="A146" s="219"/>
      <c r="B146" s="220"/>
      <c r="C146" s="268" t="s">
        <v>593</v>
      </c>
      <c r="D146" s="260"/>
      <c r="E146" s="261">
        <v>6</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454</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34">
        <v>31</v>
      </c>
      <c r="B147" s="235" t="s">
        <v>594</v>
      </c>
      <c r="C147" s="253" t="s">
        <v>595</v>
      </c>
      <c r="D147" s="236" t="s">
        <v>562</v>
      </c>
      <c r="E147" s="237">
        <v>2.1447500000000002</v>
      </c>
      <c r="F147" s="238"/>
      <c r="G147" s="239">
        <f>ROUND(E147*F147,2)</f>
        <v>0</v>
      </c>
      <c r="H147" s="238"/>
      <c r="I147" s="239">
        <f>ROUND(E147*H147,2)</f>
        <v>0</v>
      </c>
      <c r="J147" s="238"/>
      <c r="K147" s="239">
        <f>ROUND(E147*J147,2)</f>
        <v>0</v>
      </c>
      <c r="L147" s="239">
        <v>21</v>
      </c>
      <c r="M147" s="239">
        <f>G147*(1+L147/100)</f>
        <v>0</v>
      </c>
      <c r="N147" s="237">
        <v>1.0249299999999999</v>
      </c>
      <c r="O147" s="237">
        <f>ROUND(E147*N147,2)</f>
        <v>2.2000000000000002</v>
      </c>
      <c r="P147" s="237">
        <v>0</v>
      </c>
      <c r="Q147" s="237">
        <f>ROUND(E147*P147,2)</f>
        <v>0</v>
      </c>
      <c r="R147" s="239" t="s">
        <v>596</v>
      </c>
      <c r="S147" s="239" t="s">
        <v>388</v>
      </c>
      <c r="T147" s="240" t="s">
        <v>448</v>
      </c>
      <c r="U147" s="222">
        <v>23.530999999999999</v>
      </c>
      <c r="V147" s="222">
        <f>ROUND(E147*U147,2)</f>
        <v>50.47</v>
      </c>
      <c r="W147" s="222"/>
      <c r="X147" s="222" t="s">
        <v>449</v>
      </c>
      <c r="Y147" s="222" t="s">
        <v>391</v>
      </c>
      <c r="Z147" s="212"/>
      <c r="AA147" s="212"/>
      <c r="AB147" s="212"/>
      <c r="AC147" s="212"/>
      <c r="AD147" s="212"/>
      <c r="AE147" s="212"/>
      <c r="AF147" s="212"/>
      <c r="AG147" s="212" t="s">
        <v>450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5">
      <c r="A148" s="219"/>
      <c r="B148" s="220"/>
      <c r="C148" s="268" t="s">
        <v>597</v>
      </c>
      <c r="D148" s="260"/>
      <c r="E148" s="261">
        <v>2.1447500000000002</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454</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5">
      <c r="A149" s="234">
        <v>32</v>
      </c>
      <c r="B149" s="235" t="s">
        <v>598</v>
      </c>
      <c r="C149" s="253" t="s">
        <v>599</v>
      </c>
      <c r="D149" s="236" t="s">
        <v>506</v>
      </c>
      <c r="E149" s="237">
        <v>196.6</v>
      </c>
      <c r="F149" s="238"/>
      <c r="G149" s="239">
        <f>ROUND(E149*F149,2)</f>
        <v>0</v>
      </c>
      <c r="H149" s="238"/>
      <c r="I149" s="239">
        <f>ROUND(E149*H149,2)</f>
        <v>0</v>
      </c>
      <c r="J149" s="238"/>
      <c r="K149" s="239">
        <f>ROUND(E149*J149,2)</f>
        <v>0</v>
      </c>
      <c r="L149" s="239">
        <v>21</v>
      </c>
      <c r="M149" s="239">
        <f>G149*(1+L149/100)</f>
        <v>0</v>
      </c>
      <c r="N149" s="237">
        <v>5.0000000000000001E-4</v>
      </c>
      <c r="O149" s="237">
        <f>ROUND(E149*N149,2)</f>
        <v>0.1</v>
      </c>
      <c r="P149" s="237">
        <v>0</v>
      </c>
      <c r="Q149" s="237">
        <f>ROUND(E149*P149,2)</f>
        <v>0</v>
      </c>
      <c r="R149" s="239" t="s">
        <v>543</v>
      </c>
      <c r="S149" s="239" t="s">
        <v>388</v>
      </c>
      <c r="T149" s="240" t="s">
        <v>448</v>
      </c>
      <c r="U149" s="222">
        <v>9.4E-2</v>
      </c>
      <c r="V149" s="222">
        <f>ROUND(E149*U149,2)</f>
        <v>18.48</v>
      </c>
      <c r="W149" s="222"/>
      <c r="X149" s="222" t="s">
        <v>449</v>
      </c>
      <c r="Y149" s="222" t="s">
        <v>391</v>
      </c>
      <c r="Z149" s="212"/>
      <c r="AA149" s="212"/>
      <c r="AB149" s="212"/>
      <c r="AC149" s="212"/>
      <c r="AD149" s="212"/>
      <c r="AE149" s="212"/>
      <c r="AF149" s="212"/>
      <c r="AG149" s="212" t="s">
        <v>450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5">
      <c r="A150" s="219"/>
      <c r="B150" s="220"/>
      <c r="C150" s="270" t="s">
        <v>525</v>
      </c>
      <c r="D150" s="264"/>
      <c r="E150" s="265"/>
      <c r="F150" s="222"/>
      <c r="G150" s="22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454</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5">
      <c r="A151" s="219"/>
      <c r="B151" s="220"/>
      <c r="C151" s="271" t="s">
        <v>544</v>
      </c>
      <c r="D151" s="264"/>
      <c r="E151" s="265">
        <v>55.22625</v>
      </c>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454</v>
      </c>
      <c r="AH151" s="212">
        <v>2</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5">
      <c r="A152" s="219"/>
      <c r="B152" s="220"/>
      <c r="C152" s="271" t="s">
        <v>545</v>
      </c>
      <c r="D152" s="264"/>
      <c r="E152" s="265">
        <v>45.228749999999998</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454</v>
      </c>
      <c r="AH152" s="212">
        <v>2</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5">
      <c r="A153" s="219"/>
      <c r="B153" s="220"/>
      <c r="C153" s="271" t="s">
        <v>546</v>
      </c>
      <c r="D153" s="264"/>
      <c r="E153" s="265">
        <v>96.168750000000003</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454</v>
      </c>
      <c r="AH153" s="212">
        <v>2</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5">
      <c r="A154" s="219"/>
      <c r="B154" s="220"/>
      <c r="C154" s="270" t="s">
        <v>529</v>
      </c>
      <c r="D154" s="264"/>
      <c r="E154" s="265"/>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454</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5">
      <c r="A155" s="219"/>
      <c r="B155" s="220"/>
      <c r="C155" s="268" t="s">
        <v>600</v>
      </c>
      <c r="D155" s="260"/>
      <c r="E155" s="261">
        <v>196.6</v>
      </c>
      <c r="F155" s="222"/>
      <c r="G155" s="222"/>
      <c r="H155" s="222"/>
      <c r="I155" s="222"/>
      <c r="J155" s="222"/>
      <c r="K155" s="222"/>
      <c r="L155" s="222"/>
      <c r="M155" s="222"/>
      <c r="N155" s="221"/>
      <c r="O155" s="221"/>
      <c r="P155" s="221"/>
      <c r="Q155" s="221"/>
      <c r="R155" s="222"/>
      <c r="S155" s="222"/>
      <c r="T155" s="222"/>
      <c r="U155" s="222"/>
      <c r="V155" s="222"/>
      <c r="W155" s="222"/>
      <c r="X155" s="222"/>
      <c r="Y155" s="222"/>
      <c r="Z155" s="212"/>
      <c r="AA155" s="212"/>
      <c r="AB155" s="212"/>
      <c r="AC155" s="212"/>
      <c r="AD155" s="212"/>
      <c r="AE155" s="212"/>
      <c r="AF155" s="212"/>
      <c r="AG155" s="212" t="s">
        <v>454</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ht="20.399999999999999" outlineLevel="1" x14ac:dyDescent="0.25">
      <c r="A156" s="234">
        <v>33</v>
      </c>
      <c r="B156" s="235" t="s">
        <v>601</v>
      </c>
      <c r="C156" s="253" t="s">
        <v>602</v>
      </c>
      <c r="D156" s="236" t="s">
        <v>517</v>
      </c>
      <c r="E156" s="237">
        <v>68.25</v>
      </c>
      <c r="F156" s="238"/>
      <c r="G156" s="239">
        <f>ROUND(E156*F156,2)</f>
        <v>0</v>
      </c>
      <c r="H156" s="238"/>
      <c r="I156" s="239">
        <f>ROUND(E156*H156,2)</f>
        <v>0</v>
      </c>
      <c r="J156" s="238"/>
      <c r="K156" s="239">
        <f>ROUND(E156*J156,2)</f>
        <v>0</v>
      </c>
      <c r="L156" s="239">
        <v>21</v>
      </c>
      <c r="M156" s="239">
        <f>G156*(1+L156/100)</f>
        <v>0</v>
      </c>
      <c r="N156" s="237">
        <v>4.8000000000000001E-4</v>
      </c>
      <c r="O156" s="237">
        <f>ROUND(E156*N156,2)</f>
        <v>0.03</v>
      </c>
      <c r="P156" s="237">
        <v>0</v>
      </c>
      <c r="Q156" s="237">
        <f>ROUND(E156*P156,2)</f>
        <v>0</v>
      </c>
      <c r="R156" s="239" t="s">
        <v>603</v>
      </c>
      <c r="S156" s="239" t="s">
        <v>388</v>
      </c>
      <c r="T156" s="240" t="s">
        <v>448</v>
      </c>
      <c r="U156" s="222">
        <v>0</v>
      </c>
      <c r="V156" s="222">
        <f>ROUND(E156*U156,2)</f>
        <v>0</v>
      </c>
      <c r="W156" s="222"/>
      <c r="X156" s="222" t="s">
        <v>604</v>
      </c>
      <c r="Y156" s="222" t="s">
        <v>391</v>
      </c>
      <c r="Z156" s="212"/>
      <c r="AA156" s="212"/>
      <c r="AB156" s="212"/>
      <c r="AC156" s="212"/>
      <c r="AD156" s="212"/>
      <c r="AE156" s="212"/>
      <c r="AF156" s="212"/>
      <c r="AG156" s="212" t="s">
        <v>605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5">
      <c r="A157" s="219"/>
      <c r="B157" s="220"/>
      <c r="C157" s="268" t="s">
        <v>606</v>
      </c>
      <c r="D157" s="260"/>
      <c r="E157" s="261">
        <v>68.25</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454</v>
      </c>
      <c r="AH157" s="212">
        <v>5</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5">
      <c r="A158" s="234">
        <v>34</v>
      </c>
      <c r="B158" s="235" t="s">
        <v>607</v>
      </c>
      <c r="C158" s="253" t="s">
        <v>608</v>
      </c>
      <c r="D158" s="236" t="s">
        <v>562</v>
      </c>
      <c r="E158" s="237">
        <v>6.2625200000000003</v>
      </c>
      <c r="F158" s="238"/>
      <c r="G158" s="239">
        <f>ROUND(E158*F158,2)</f>
        <v>0</v>
      </c>
      <c r="H158" s="238"/>
      <c r="I158" s="239">
        <f>ROUND(E158*H158,2)</f>
        <v>0</v>
      </c>
      <c r="J158" s="238"/>
      <c r="K158" s="239">
        <f>ROUND(E158*J158,2)</f>
        <v>0</v>
      </c>
      <c r="L158" s="239">
        <v>21</v>
      </c>
      <c r="M158" s="239">
        <f>G158*(1+L158/100)</f>
        <v>0</v>
      </c>
      <c r="N158" s="237">
        <v>1</v>
      </c>
      <c r="O158" s="237">
        <f>ROUND(E158*N158,2)</f>
        <v>6.26</v>
      </c>
      <c r="P158" s="237">
        <v>0</v>
      </c>
      <c r="Q158" s="237">
        <f>ROUND(E158*P158,2)</f>
        <v>0</v>
      </c>
      <c r="R158" s="239" t="s">
        <v>603</v>
      </c>
      <c r="S158" s="239" t="s">
        <v>388</v>
      </c>
      <c r="T158" s="240" t="s">
        <v>448</v>
      </c>
      <c r="U158" s="222">
        <v>0</v>
      </c>
      <c r="V158" s="222">
        <f>ROUND(E158*U158,2)</f>
        <v>0</v>
      </c>
      <c r="W158" s="222"/>
      <c r="X158" s="222" t="s">
        <v>604</v>
      </c>
      <c r="Y158" s="222" t="s">
        <v>391</v>
      </c>
      <c r="Z158" s="212"/>
      <c r="AA158" s="212"/>
      <c r="AB158" s="212"/>
      <c r="AC158" s="212"/>
      <c r="AD158" s="212"/>
      <c r="AE158" s="212"/>
      <c r="AF158" s="212"/>
      <c r="AG158" s="212" t="s">
        <v>605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5">
      <c r="A159" s="219"/>
      <c r="B159" s="220"/>
      <c r="C159" s="268" t="s">
        <v>609</v>
      </c>
      <c r="D159" s="260"/>
      <c r="E159" s="261">
        <v>6.2625200000000003</v>
      </c>
      <c r="F159" s="222"/>
      <c r="G159" s="222"/>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454</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34">
        <v>35</v>
      </c>
      <c r="B160" s="235" t="s">
        <v>610</v>
      </c>
      <c r="C160" s="253" t="s">
        <v>611</v>
      </c>
      <c r="D160" s="236" t="s">
        <v>562</v>
      </c>
      <c r="E160" s="237">
        <v>62.625149999999998</v>
      </c>
      <c r="F160" s="238"/>
      <c r="G160" s="239">
        <f>ROUND(E160*F160,2)</f>
        <v>0</v>
      </c>
      <c r="H160" s="238"/>
      <c r="I160" s="239">
        <f>ROUND(E160*H160,2)</f>
        <v>0</v>
      </c>
      <c r="J160" s="238"/>
      <c r="K160" s="239">
        <f>ROUND(E160*J160,2)</f>
        <v>0</v>
      </c>
      <c r="L160" s="239">
        <v>21</v>
      </c>
      <c r="M160" s="239">
        <f>G160*(1+L160/100)</f>
        <v>0</v>
      </c>
      <c r="N160" s="237">
        <v>1</v>
      </c>
      <c r="O160" s="237">
        <f>ROUND(E160*N160,2)</f>
        <v>62.63</v>
      </c>
      <c r="P160" s="237">
        <v>0</v>
      </c>
      <c r="Q160" s="237">
        <f>ROUND(E160*P160,2)</f>
        <v>0</v>
      </c>
      <c r="R160" s="239" t="s">
        <v>603</v>
      </c>
      <c r="S160" s="239" t="s">
        <v>388</v>
      </c>
      <c r="T160" s="240" t="s">
        <v>448</v>
      </c>
      <c r="U160" s="222">
        <v>0</v>
      </c>
      <c r="V160" s="222">
        <f>ROUND(E160*U160,2)</f>
        <v>0</v>
      </c>
      <c r="W160" s="222"/>
      <c r="X160" s="222" t="s">
        <v>604</v>
      </c>
      <c r="Y160" s="222" t="s">
        <v>391</v>
      </c>
      <c r="Z160" s="212"/>
      <c r="AA160" s="212"/>
      <c r="AB160" s="212"/>
      <c r="AC160" s="212"/>
      <c r="AD160" s="212"/>
      <c r="AE160" s="212"/>
      <c r="AF160" s="212"/>
      <c r="AG160" s="212" t="s">
        <v>605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5">
      <c r="A161" s="219"/>
      <c r="B161" s="220"/>
      <c r="C161" s="268" t="s">
        <v>612</v>
      </c>
      <c r="D161" s="260"/>
      <c r="E161" s="261">
        <v>62.625149999999998</v>
      </c>
      <c r="F161" s="222"/>
      <c r="G161" s="222"/>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454</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5">
      <c r="A162" s="234">
        <v>36</v>
      </c>
      <c r="B162" s="235" t="s">
        <v>613</v>
      </c>
      <c r="C162" s="253" t="s">
        <v>614</v>
      </c>
      <c r="D162" s="236" t="s">
        <v>446</v>
      </c>
      <c r="E162" s="237">
        <v>41.318710000000003</v>
      </c>
      <c r="F162" s="238"/>
      <c r="G162" s="239">
        <f>ROUND(E162*F162,2)</f>
        <v>0</v>
      </c>
      <c r="H162" s="238"/>
      <c r="I162" s="239">
        <f>ROUND(E162*H162,2)</f>
        <v>0</v>
      </c>
      <c r="J162" s="238"/>
      <c r="K162" s="239">
        <f>ROUND(E162*J162,2)</f>
        <v>0</v>
      </c>
      <c r="L162" s="239">
        <v>21</v>
      </c>
      <c r="M162" s="239">
        <f>G162*(1+L162/100)</f>
        <v>0</v>
      </c>
      <c r="N162" s="237">
        <v>2.2400000000000002</v>
      </c>
      <c r="O162" s="237">
        <f>ROUND(E162*N162,2)</f>
        <v>92.55</v>
      </c>
      <c r="P162" s="237">
        <v>0</v>
      </c>
      <c r="Q162" s="237">
        <f>ROUND(E162*P162,2)</f>
        <v>0</v>
      </c>
      <c r="R162" s="239" t="s">
        <v>603</v>
      </c>
      <c r="S162" s="239" t="s">
        <v>388</v>
      </c>
      <c r="T162" s="240" t="s">
        <v>448</v>
      </c>
      <c r="U162" s="222">
        <v>0</v>
      </c>
      <c r="V162" s="222">
        <f>ROUND(E162*U162,2)</f>
        <v>0</v>
      </c>
      <c r="W162" s="222"/>
      <c r="X162" s="222" t="s">
        <v>604</v>
      </c>
      <c r="Y162" s="222" t="s">
        <v>391</v>
      </c>
      <c r="Z162" s="212"/>
      <c r="AA162" s="212"/>
      <c r="AB162" s="212"/>
      <c r="AC162" s="212"/>
      <c r="AD162" s="212"/>
      <c r="AE162" s="212"/>
      <c r="AF162" s="212"/>
      <c r="AG162" s="212" t="s">
        <v>605</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5">
      <c r="A163" s="219"/>
      <c r="B163" s="220"/>
      <c r="C163" s="268" t="s">
        <v>615</v>
      </c>
      <c r="D163" s="260"/>
      <c r="E163" s="261">
        <v>41.318710000000003</v>
      </c>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454</v>
      </c>
      <c r="AH163" s="212">
        <v>5</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5">
      <c r="A164" s="234">
        <v>37</v>
      </c>
      <c r="B164" s="235" t="s">
        <v>616</v>
      </c>
      <c r="C164" s="253" t="s">
        <v>617</v>
      </c>
      <c r="D164" s="236" t="s">
        <v>446</v>
      </c>
      <c r="E164" s="237">
        <v>37.069020000000002</v>
      </c>
      <c r="F164" s="238"/>
      <c r="G164" s="239">
        <f>ROUND(E164*F164,2)</f>
        <v>0</v>
      </c>
      <c r="H164" s="238"/>
      <c r="I164" s="239">
        <f>ROUND(E164*H164,2)</f>
        <v>0</v>
      </c>
      <c r="J164" s="238"/>
      <c r="K164" s="239">
        <f>ROUND(E164*J164,2)</f>
        <v>0</v>
      </c>
      <c r="L164" s="239">
        <v>21</v>
      </c>
      <c r="M164" s="239">
        <f>G164*(1+L164/100)</f>
        <v>0</v>
      </c>
      <c r="N164" s="237">
        <v>2.2400000000000002</v>
      </c>
      <c r="O164" s="237">
        <f>ROUND(E164*N164,2)</f>
        <v>83.03</v>
      </c>
      <c r="P164" s="237">
        <v>0</v>
      </c>
      <c r="Q164" s="237">
        <f>ROUND(E164*P164,2)</f>
        <v>0</v>
      </c>
      <c r="R164" s="239" t="s">
        <v>603</v>
      </c>
      <c r="S164" s="239" t="s">
        <v>388</v>
      </c>
      <c r="T164" s="240" t="s">
        <v>448</v>
      </c>
      <c r="U164" s="222">
        <v>0</v>
      </c>
      <c r="V164" s="222">
        <f>ROUND(E164*U164,2)</f>
        <v>0</v>
      </c>
      <c r="W164" s="222"/>
      <c r="X164" s="222" t="s">
        <v>604</v>
      </c>
      <c r="Y164" s="222" t="s">
        <v>391</v>
      </c>
      <c r="Z164" s="212"/>
      <c r="AA164" s="212"/>
      <c r="AB164" s="212"/>
      <c r="AC164" s="212"/>
      <c r="AD164" s="212"/>
      <c r="AE164" s="212"/>
      <c r="AF164" s="212"/>
      <c r="AG164" s="212" t="s">
        <v>605</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5">
      <c r="A165" s="219"/>
      <c r="B165" s="220"/>
      <c r="C165" s="268" t="s">
        <v>618</v>
      </c>
      <c r="D165" s="260"/>
      <c r="E165" s="261">
        <v>37.069020000000002</v>
      </c>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454</v>
      </c>
      <c r="AH165" s="212">
        <v>5</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x14ac:dyDescent="0.25">
      <c r="A166" s="227" t="s">
        <v>383</v>
      </c>
      <c r="B166" s="228" t="s">
        <v>216</v>
      </c>
      <c r="C166" s="251" t="s">
        <v>217</v>
      </c>
      <c r="D166" s="229"/>
      <c r="E166" s="230"/>
      <c r="F166" s="231"/>
      <c r="G166" s="231">
        <f>SUMIF(AG167:AG288,"&lt;&gt;NOR",G167:G288)</f>
        <v>0</v>
      </c>
      <c r="H166" s="231"/>
      <c r="I166" s="231">
        <f>SUM(I167:I288)</f>
        <v>0</v>
      </c>
      <c r="J166" s="231"/>
      <c r="K166" s="231">
        <f>SUM(K167:K288)</f>
        <v>0</v>
      </c>
      <c r="L166" s="231"/>
      <c r="M166" s="231">
        <f>SUM(M167:M288)</f>
        <v>0</v>
      </c>
      <c r="N166" s="230"/>
      <c r="O166" s="230">
        <f>SUM(O167:O288)</f>
        <v>122.00000000000004</v>
      </c>
      <c r="P166" s="230"/>
      <c r="Q166" s="230">
        <f>SUM(Q167:Q288)</f>
        <v>0</v>
      </c>
      <c r="R166" s="231"/>
      <c r="S166" s="231"/>
      <c r="T166" s="232"/>
      <c r="U166" s="226"/>
      <c r="V166" s="226">
        <f>SUM(V167:V288)</f>
        <v>475.53999999999996</v>
      </c>
      <c r="W166" s="226"/>
      <c r="X166" s="226"/>
      <c r="Y166" s="226"/>
      <c r="AG166" t="s">
        <v>384</v>
      </c>
    </row>
    <row r="167" spans="1:60" ht="30.6" outlineLevel="1" x14ac:dyDescent="0.25">
      <c r="A167" s="234">
        <v>38</v>
      </c>
      <c r="B167" s="235" t="s">
        <v>619</v>
      </c>
      <c r="C167" s="253" t="s">
        <v>620</v>
      </c>
      <c r="D167" s="236" t="s">
        <v>506</v>
      </c>
      <c r="E167" s="237">
        <v>189.4605</v>
      </c>
      <c r="F167" s="238"/>
      <c r="G167" s="239">
        <f>ROUND(E167*F167,2)</f>
        <v>0</v>
      </c>
      <c r="H167" s="238"/>
      <c r="I167" s="239">
        <f>ROUND(E167*H167,2)</f>
        <v>0</v>
      </c>
      <c r="J167" s="238"/>
      <c r="K167" s="239">
        <f>ROUND(E167*J167,2)</f>
        <v>0</v>
      </c>
      <c r="L167" s="239">
        <v>21</v>
      </c>
      <c r="M167" s="239">
        <f>G167*(1+L167/100)</f>
        <v>0</v>
      </c>
      <c r="N167" s="237">
        <v>0.22101000000000001</v>
      </c>
      <c r="O167" s="237">
        <f>ROUND(E167*N167,2)</f>
        <v>41.87</v>
      </c>
      <c r="P167" s="237">
        <v>0</v>
      </c>
      <c r="Q167" s="237">
        <f>ROUND(E167*P167,2)</f>
        <v>0</v>
      </c>
      <c r="R167" s="239" t="s">
        <v>522</v>
      </c>
      <c r="S167" s="239" t="s">
        <v>388</v>
      </c>
      <c r="T167" s="240" t="s">
        <v>448</v>
      </c>
      <c r="U167" s="222">
        <v>0.74</v>
      </c>
      <c r="V167" s="222">
        <f>ROUND(E167*U167,2)</f>
        <v>140.19999999999999</v>
      </c>
      <c r="W167" s="222"/>
      <c r="X167" s="222" t="s">
        <v>449</v>
      </c>
      <c r="Y167" s="222" t="s">
        <v>391</v>
      </c>
      <c r="Z167" s="212"/>
      <c r="AA167" s="212"/>
      <c r="AB167" s="212"/>
      <c r="AC167" s="212"/>
      <c r="AD167" s="212"/>
      <c r="AE167" s="212"/>
      <c r="AF167" s="212"/>
      <c r="AG167" s="212" t="s">
        <v>450</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5">
      <c r="A168" s="219"/>
      <c r="B168" s="220"/>
      <c r="C168" s="268" t="s">
        <v>621</v>
      </c>
      <c r="D168" s="260"/>
      <c r="E168" s="261">
        <v>50.116</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454</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5">
      <c r="A169" s="219"/>
      <c r="B169" s="220"/>
      <c r="C169" s="268" t="s">
        <v>622</v>
      </c>
      <c r="D169" s="260"/>
      <c r="E169" s="261">
        <v>-13.35575</v>
      </c>
      <c r="F169" s="222"/>
      <c r="G169" s="222"/>
      <c r="H169" s="222"/>
      <c r="I169" s="222"/>
      <c r="J169" s="222"/>
      <c r="K169" s="222"/>
      <c r="L169" s="222"/>
      <c r="M169" s="222"/>
      <c r="N169" s="221"/>
      <c r="O169" s="221"/>
      <c r="P169" s="221"/>
      <c r="Q169" s="221"/>
      <c r="R169" s="222"/>
      <c r="S169" s="222"/>
      <c r="T169" s="222"/>
      <c r="U169" s="222"/>
      <c r="V169" s="222"/>
      <c r="W169" s="222"/>
      <c r="X169" s="222"/>
      <c r="Y169" s="222"/>
      <c r="Z169" s="212"/>
      <c r="AA169" s="212"/>
      <c r="AB169" s="212"/>
      <c r="AC169" s="212"/>
      <c r="AD169" s="212"/>
      <c r="AE169" s="212"/>
      <c r="AF169" s="212"/>
      <c r="AG169" s="212" t="s">
        <v>454</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5">
      <c r="A170" s="219"/>
      <c r="B170" s="220"/>
      <c r="C170" s="268" t="s">
        <v>623</v>
      </c>
      <c r="D170" s="260"/>
      <c r="E170" s="261">
        <v>-1.86</v>
      </c>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454</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5">
      <c r="A171" s="219"/>
      <c r="B171" s="220"/>
      <c r="C171" s="268" t="s">
        <v>624</v>
      </c>
      <c r="D171" s="260"/>
      <c r="E171" s="261">
        <v>66.514250000000004</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454</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5">
      <c r="A172" s="219"/>
      <c r="B172" s="220"/>
      <c r="C172" s="268" t="s">
        <v>625</v>
      </c>
      <c r="D172" s="260"/>
      <c r="E172" s="261">
        <v>-12.21875</v>
      </c>
      <c r="F172" s="222"/>
      <c r="G172" s="222"/>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454</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5">
      <c r="A173" s="219"/>
      <c r="B173" s="220"/>
      <c r="C173" s="268" t="s">
        <v>626</v>
      </c>
      <c r="D173" s="260"/>
      <c r="E173" s="261">
        <v>-3.7719999999999998</v>
      </c>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454</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5">
      <c r="A174" s="219"/>
      <c r="B174" s="220"/>
      <c r="C174" s="268" t="s">
        <v>627</v>
      </c>
      <c r="D174" s="260"/>
      <c r="E174" s="261">
        <v>47.905000000000001</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454</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5">
      <c r="A175" s="219"/>
      <c r="B175" s="220"/>
      <c r="C175" s="268" t="s">
        <v>628</v>
      </c>
      <c r="D175" s="260"/>
      <c r="E175" s="261">
        <v>-5.625</v>
      </c>
      <c r="F175" s="222"/>
      <c r="G175" s="222"/>
      <c r="H175" s="222"/>
      <c r="I175" s="222"/>
      <c r="J175" s="222"/>
      <c r="K175" s="222"/>
      <c r="L175" s="222"/>
      <c r="M175" s="222"/>
      <c r="N175" s="221"/>
      <c r="O175" s="221"/>
      <c r="P175" s="221"/>
      <c r="Q175" s="221"/>
      <c r="R175" s="222"/>
      <c r="S175" s="222"/>
      <c r="T175" s="222"/>
      <c r="U175" s="222"/>
      <c r="V175" s="222"/>
      <c r="W175" s="222"/>
      <c r="X175" s="222"/>
      <c r="Y175" s="222"/>
      <c r="Z175" s="212"/>
      <c r="AA175" s="212"/>
      <c r="AB175" s="212"/>
      <c r="AC175" s="212"/>
      <c r="AD175" s="212"/>
      <c r="AE175" s="212"/>
      <c r="AF175" s="212"/>
      <c r="AG175" s="212" t="s">
        <v>454</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5">
      <c r="A176" s="219"/>
      <c r="B176" s="220"/>
      <c r="C176" s="268" t="s">
        <v>629</v>
      </c>
      <c r="D176" s="260"/>
      <c r="E176" s="261">
        <v>-1.32</v>
      </c>
      <c r="F176" s="222"/>
      <c r="G176" s="222"/>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454</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5">
      <c r="A177" s="219"/>
      <c r="B177" s="220"/>
      <c r="C177" s="268" t="s">
        <v>630</v>
      </c>
      <c r="D177" s="260"/>
      <c r="E177" s="261">
        <v>66.514250000000004</v>
      </c>
      <c r="F177" s="222"/>
      <c r="G177" s="222"/>
      <c r="H177" s="222"/>
      <c r="I177" s="222"/>
      <c r="J177" s="222"/>
      <c r="K177" s="222"/>
      <c r="L177" s="222"/>
      <c r="M177" s="222"/>
      <c r="N177" s="221"/>
      <c r="O177" s="221"/>
      <c r="P177" s="221"/>
      <c r="Q177" s="221"/>
      <c r="R177" s="222"/>
      <c r="S177" s="222"/>
      <c r="T177" s="222"/>
      <c r="U177" s="222"/>
      <c r="V177" s="222"/>
      <c r="W177" s="222"/>
      <c r="X177" s="222"/>
      <c r="Y177" s="222"/>
      <c r="Z177" s="212"/>
      <c r="AA177" s="212"/>
      <c r="AB177" s="212"/>
      <c r="AC177" s="212"/>
      <c r="AD177" s="212"/>
      <c r="AE177" s="212"/>
      <c r="AF177" s="212"/>
      <c r="AG177" s="212" t="s">
        <v>454</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3" x14ac:dyDescent="0.25">
      <c r="A178" s="219"/>
      <c r="B178" s="220"/>
      <c r="C178" s="268" t="s">
        <v>631</v>
      </c>
      <c r="D178" s="260"/>
      <c r="E178" s="261">
        <v>-25.1</v>
      </c>
      <c r="F178" s="222"/>
      <c r="G178" s="222"/>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454</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5">
      <c r="A179" s="219"/>
      <c r="B179" s="220"/>
      <c r="C179" s="268" t="s">
        <v>632</v>
      </c>
      <c r="D179" s="260"/>
      <c r="E179" s="261">
        <v>-9.6875</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454</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5">
      <c r="A180" s="219"/>
      <c r="B180" s="220"/>
      <c r="C180" s="269" t="s">
        <v>488</v>
      </c>
      <c r="D180" s="262"/>
      <c r="E180" s="263">
        <v>158.1105</v>
      </c>
      <c r="F180" s="222"/>
      <c r="G180" s="222"/>
      <c r="H180" s="222"/>
      <c r="I180" s="222"/>
      <c r="J180" s="222"/>
      <c r="K180" s="222"/>
      <c r="L180" s="222"/>
      <c r="M180" s="222"/>
      <c r="N180" s="221"/>
      <c r="O180" s="221"/>
      <c r="P180" s="221"/>
      <c r="Q180" s="221"/>
      <c r="R180" s="222"/>
      <c r="S180" s="222"/>
      <c r="T180" s="222"/>
      <c r="U180" s="222"/>
      <c r="V180" s="222"/>
      <c r="W180" s="222"/>
      <c r="X180" s="222"/>
      <c r="Y180" s="222"/>
      <c r="Z180" s="212"/>
      <c r="AA180" s="212"/>
      <c r="AB180" s="212"/>
      <c r="AC180" s="212"/>
      <c r="AD180" s="212"/>
      <c r="AE180" s="212"/>
      <c r="AF180" s="212"/>
      <c r="AG180" s="212" t="s">
        <v>454</v>
      </c>
      <c r="AH180" s="212">
        <v>1</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5">
      <c r="A181" s="219"/>
      <c r="B181" s="220"/>
      <c r="C181" s="268" t="s">
        <v>633</v>
      </c>
      <c r="D181" s="260"/>
      <c r="E181" s="261">
        <v>31.35</v>
      </c>
      <c r="F181" s="222"/>
      <c r="G181" s="222"/>
      <c r="H181" s="222"/>
      <c r="I181" s="222"/>
      <c r="J181" s="222"/>
      <c r="K181" s="222"/>
      <c r="L181" s="222"/>
      <c r="M181" s="222"/>
      <c r="N181" s="221"/>
      <c r="O181" s="221"/>
      <c r="P181" s="221"/>
      <c r="Q181" s="221"/>
      <c r="R181" s="222"/>
      <c r="S181" s="222"/>
      <c r="T181" s="222"/>
      <c r="U181" s="222"/>
      <c r="V181" s="222"/>
      <c r="W181" s="222"/>
      <c r="X181" s="222"/>
      <c r="Y181" s="222"/>
      <c r="Z181" s="212"/>
      <c r="AA181" s="212"/>
      <c r="AB181" s="212"/>
      <c r="AC181" s="212"/>
      <c r="AD181" s="212"/>
      <c r="AE181" s="212"/>
      <c r="AF181" s="212"/>
      <c r="AG181" s="212" t="s">
        <v>454</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5">
      <c r="A182" s="219"/>
      <c r="B182" s="220"/>
      <c r="C182" s="269" t="s">
        <v>488</v>
      </c>
      <c r="D182" s="262"/>
      <c r="E182" s="263">
        <v>31.35</v>
      </c>
      <c r="F182" s="222"/>
      <c r="G182" s="222"/>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454</v>
      </c>
      <c r="AH182" s="212">
        <v>1</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ht="20.399999999999999" outlineLevel="1" x14ac:dyDescent="0.25">
      <c r="A183" s="234">
        <v>39</v>
      </c>
      <c r="B183" s="235" t="s">
        <v>634</v>
      </c>
      <c r="C183" s="253" t="s">
        <v>635</v>
      </c>
      <c r="D183" s="236" t="s">
        <v>506</v>
      </c>
      <c r="E183" s="237">
        <v>79.988500000000002</v>
      </c>
      <c r="F183" s="238"/>
      <c r="G183" s="239">
        <f>ROUND(E183*F183,2)</f>
        <v>0</v>
      </c>
      <c r="H183" s="238"/>
      <c r="I183" s="239">
        <f>ROUND(E183*H183,2)</f>
        <v>0</v>
      </c>
      <c r="J183" s="238"/>
      <c r="K183" s="239">
        <f>ROUND(E183*J183,2)</f>
        <v>0</v>
      </c>
      <c r="L183" s="239">
        <v>21</v>
      </c>
      <c r="M183" s="239">
        <f>G183*(1+L183/100)</f>
        <v>0</v>
      </c>
      <c r="N183" s="237">
        <v>0.19958000000000001</v>
      </c>
      <c r="O183" s="237">
        <f>ROUND(E183*N183,2)</f>
        <v>15.96</v>
      </c>
      <c r="P183" s="237">
        <v>0</v>
      </c>
      <c r="Q183" s="237">
        <f>ROUND(E183*P183,2)</f>
        <v>0</v>
      </c>
      <c r="R183" s="239" t="s">
        <v>522</v>
      </c>
      <c r="S183" s="239" t="s">
        <v>388</v>
      </c>
      <c r="T183" s="240" t="s">
        <v>448</v>
      </c>
      <c r="U183" s="222">
        <v>0.63</v>
      </c>
      <c r="V183" s="222">
        <f>ROUND(E183*U183,2)</f>
        <v>50.39</v>
      </c>
      <c r="W183" s="222"/>
      <c r="X183" s="222" t="s">
        <v>449</v>
      </c>
      <c r="Y183" s="222" t="s">
        <v>391</v>
      </c>
      <c r="Z183" s="212"/>
      <c r="AA183" s="212"/>
      <c r="AB183" s="212"/>
      <c r="AC183" s="212"/>
      <c r="AD183" s="212"/>
      <c r="AE183" s="212"/>
      <c r="AF183" s="212"/>
      <c r="AG183" s="212" t="s">
        <v>450</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5">
      <c r="A184" s="219"/>
      <c r="B184" s="220"/>
      <c r="C184" s="268" t="s">
        <v>636</v>
      </c>
      <c r="D184" s="260"/>
      <c r="E184" s="261">
        <v>90.650999999999996</v>
      </c>
      <c r="F184" s="222"/>
      <c r="G184" s="222"/>
      <c r="H184" s="222"/>
      <c r="I184" s="222"/>
      <c r="J184" s="222"/>
      <c r="K184" s="222"/>
      <c r="L184" s="222"/>
      <c r="M184" s="222"/>
      <c r="N184" s="221"/>
      <c r="O184" s="221"/>
      <c r="P184" s="221"/>
      <c r="Q184" s="221"/>
      <c r="R184" s="222"/>
      <c r="S184" s="222"/>
      <c r="T184" s="222"/>
      <c r="U184" s="222"/>
      <c r="V184" s="222"/>
      <c r="W184" s="222"/>
      <c r="X184" s="222"/>
      <c r="Y184" s="222"/>
      <c r="Z184" s="212"/>
      <c r="AA184" s="212"/>
      <c r="AB184" s="212"/>
      <c r="AC184" s="212"/>
      <c r="AD184" s="212"/>
      <c r="AE184" s="212"/>
      <c r="AF184" s="212"/>
      <c r="AG184" s="212" t="s">
        <v>454</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5">
      <c r="A185" s="219"/>
      <c r="B185" s="220"/>
      <c r="C185" s="268" t="s">
        <v>637</v>
      </c>
      <c r="D185" s="260"/>
      <c r="E185" s="261">
        <v>-10.0625</v>
      </c>
      <c r="F185" s="222"/>
      <c r="G185" s="222"/>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454</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5">
      <c r="A186" s="219"/>
      <c r="B186" s="220"/>
      <c r="C186" s="268" t="s">
        <v>638</v>
      </c>
      <c r="D186" s="260"/>
      <c r="E186" s="261">
        <v>-0.6</v>
      </c>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454</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ht="20.399999999999999" outlineLevel="1" x14ac:dyDescent="0.25">
      <c r="A187" s="234">
        <v>40</v>
      </c>
      <c r="B187" s="235" t="s">
        <v>639</v>
      </c>
      <c r="C187" s="253" t="s">
        <v>640</v>
      </c>
      <c r="D187" s="236" t="s">
        <v>506</v>
      </c>
      <c r="E187" s="237">
        <v>51.873750000000001</v>
      </c>
      <c r="F187" s="238"/>
      <c r="G187" s="239">
        <f>ROUND(E187*F187,2)</f>
        <v>0</v>
      </c>
      <c r="H187" s="238"/>
      <c r="I187" s="239">
        <f>ROUND(E187*H187,2)</f>
        <v>0</v>
      </c>
      <c r="J187" s="238"/>
      <c r="K187" s="239">
        <f>ROUND(E187*J187,2)</f>
        <v>0</v>
      </c>
      <c r="L187" s="239">
        <v>21</v>
      </c>
      <c r="M187" s="239">
        <f>G187*(1+L187/100)</f>
        <v>0</v>
      </c>
      <c r="N187" s="237">
        <v>0.2316</v>
      </c>
      <c r="O187" s="237">
        <f>ROUND(E187*N187,2)</f>
        <v>12.01</v>
      </c>
      <c r="P187" s="237">
        <v>0</v>
      </c>
      <c r="Q187" s="237">
        <f>ROUND(E187*P187,2)</f>
        <v>0</v>
      </c>
      <c r="R187" s="239" t="s">
        <v>522</v>
      </c>
      <c r="S187" s="239" t="s">
        <v>388</v>
      </c>
      <c r="T187" s="240" t="s">
        <v>448</v>
      </c>
      <c r="U187" s="222">
        <v>0.74</v>
      </c>
      <c r="V187" s="222">
        <f>ROUND(E187*U187,2)</f>
        <v>38.39</v>
      </c>
      <c r="W187" s="222"/>
      <c r="X187" s="222" t="s">
        <v>449</v>
      </c>
      <c r="Y187" s="222" t="s">
        <v>391</v>
      </c>
      <c r="Z187" s="212"/>
      <c r="AA187" s="212"/>
      <c r="AB187" s="212"/>
      <c r="AC187" s="212"/>
      <c r="AD187" s="212"/>
      <c r="AE187" s="212"/>
      <c r="AF187" s="212"/>
      <c r="AG187" s="212" t="s">
        <v>450</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5">
      <c r="A188" s="219"/>
      <c r="B188" s="220"/>
      <c r="C188" s="268" t="s">
        <v>641</v>
      </c>
      <c r="D188" s="260"/>
      <c r="E188" s="261">
        <v>65.408749999999998</v>
      </c>
      <c r="F188" s="222"/>
      <c r="G188" s="22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454</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5">
      <c r="A189" s="219"/>
      <c r="B189" s="220"/>
      <c r="C189" s="268" t="s">
        <v>642</v>
      </c>
      <c r="D189" s="260"/>
      <c r="E189" s="261">
        <v>-11.734999999999999</v>
      </c>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454</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5">
      <c r="A190" s="219"/>
      <c r="B190" s="220"/>
      <c r="C190" s="268" t="s">
        <v>643</v>
      </c>
      <c r="D190" s="260"/>
      <c r="E190" s="261">
        <v>-1.8</v>
      </c>
      <c r="F190" s="222"/>
      <c r="G190" s="222"/>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454</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5">
      <c r="A191" s="234">
        <v>41</v>
      </c>
      <c r="B191" s="235" t="s">
        <v>644</v>
      </c>
      <c r="C191" s="253" t="s">
        <v>645</v>
      </c>
      <c r="D191" s="236" t="s">
        <v>446</v>
      </c>
      <c r="E191" s="237">
        <v>2.6714000000000002</v>
      </c>
      <c r="F191" s="238"/>
      <c r="G191" s="239">
        <f>ROUND(E191*F191,2)</f>
        <v>0</v>
      </c>
      <c r="H191" s="238"/>
      <c r="I191" s="239">
        <f>ROUND(E191*H191,2)</f>
        <v>0</v>
      </c>
      <c r="J191" s="238"/>
      <c r="K191" s="239">
        <f>ROUND(E191*J191,2)</f>
        <v>0</v>
      </c>
      <c r="L191" s="239">
        <v>21</v>
      </c>
      <c r="M191" s="239">
        <f>G191*(1+L191/100)</f>
        <v>0</v>
      </c>
      <c r="N191" s="237">
        <v>2.47E-3</v>
      </c>
      <c r="O191" s="237">
        <f>ROUND(E191*N191,2)</f>
        <v>0.01</v>
      </c>
      <c r="P191" s="237">
        <v>0</v>
      </c>
      <c r="Q191" s="237">
        <f>ROUND(E191*P191,2)</f>
        <v>0</v>
      </c>
      <c r="R191" s="239" t="s">
        <v>522</v>
      </c>
      <c r="S191" s="239" t="s">
        <v>388</v>
      </c>
      <c r="T191" s="240" t="s">
        <v>448</v>
      </c>
      <c r="U191" s="222">
        <v>0.97</v>
      </c>
      <c r="V191" s="222">
        <f>ROUND(E191*U191,2)</f>
        <v>2.59</v>
      </c>
      <c r="W191" s="222"/>
      <c r="X191" s="222" t="s">
        <v>449</v>
      </c>
      <c r="Y191" s="222" t="s">
        <v>391</v>
      </c>
      <c r="Z191" s="212"/>
      <c r="AA191" s="212"/>
      <c r="AB191" s="212"/>
      <c r="AC191" s="212"/>
      <c r="AD191" s="212"/>
      <c r="AE191" s="212"/>
      <c r="AF191" s="212"/>
      <c r="AG191" s="212" t="s">
        <v>450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5">
      <c r="A192" s="219"/>
      <c r="B192" s="220"/>
      <c r="C192" s="267" t="s">
        <v>646</v>
      </c>
      <c r="D192" s="266"/>
      <c r="E192" s="266"/>
      <c r="F192" s="266"/>
      <c r="G192" s="266"/>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452</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2" x14ac:dyDescent="0.25">
      <c r="A193" s="219"/>
      <c r="B193" s="220"/>
      <c r="C193" s="255" t="s">
        <v>647</v>
      </c>
      <c r="D193" s="250"/>
      <c r="E193" s="250"/>
      <c r="F193" s="250"/>
      <c r="G193" s="250"/>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395</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5">
      <c r="A194" s="219"/>
      <c r="B194" s="220"/>
      <c r="C194" s="268" t="s">
        <v>648</v>
      </c>
      <c r="D194" s="260"/>
      <c r="E194" s="261">
        <v>2.6714000000000002</v>
      </c>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454</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5">
      <c r="A195" s="234">
        <v>42</v>
      </c>
      <c r="B195" s="235" t="s">
        <v>649</v>
      </c>
      <c r="C195" s="253" t="s">
        <v>650</v>
      </c>
      <c r="D195" s="236" t="s">
        <v>506</v>
      </c>
      <c r="E195" s="237">
        <v>28.12</v>
      </c>
      <c r="F195" s="238"/>
      <c r="G195" s="239">
        <f>ROUND(E195*F195,2)</f>
        <v>0</v>
      </c>
      <c r="H195" s="238"/>
      <c r="I195" s="239">
        <f>ROUND(E195*H195,2)</f>
        <v>0</v>
      </c>
      <c r="J195" s="238"/>
      <c r="K195" s="239">
        <f>ROUND(E195*J195,2)</f>
        <v>0</v>
      </c>
      <c r="L195" s="239">
        <v>21</v>
      </c>
      <c r="M195" s="239">
        <f>G195*(1+L195/100)</f>
        <v>0</v>
      </c>
      <c r="N195" s="237">
        <v>6.0310000000000002E-2</v>
      </c>
      <c r="O195" s="237">
        <f>ROUND(E195*N195,2)</f>
        <v>1.7</v>
      </c>
      <c r="P195" s="237">
        <v>0</v>
      </c>
      <c r="Q195" s="237">
        <f>ROUND(E195*P195,2)</f>
        <v>0</v>
      </c>
      <c r="R195" s="239" t="s">
        <v>522</v>
      </c>
      <c r="S195" s="239" t="s">
        <v>388</v>
      </c>
      <c r="T195" s="240" t="s">
        <v>448</v>
      </c>
      <c r="U195" s="222">
        <v>0.85</v>
      </c>
      <c r="V195" s="222">
        <f>ROUND(E195*U195,2)</f>
        <v>23.9</v>
      </c>
      <c r="W195" s="222"/>
      <c r="X195" s="222" t="s">
        <v>449</v>
      </c>
      <c r="Y195" s="222" t="s">
        <v>391</v>
      </c>
      <c r="Z195" s="212"/>
      <c r="AA195" s="212"/>
      <c r="AB195" s="212"/>
      <c r="AC195" s="212"/>
      <c r="AD195" s="212"/>
      <c r="AE195" s="212"/>
      <c r="AF195" s="212"/>
      <c r="AG195" s="212" t="s">
        <v>450</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ht="21" outlineLevel="2" x14ac:dyDescent="0.25">
      <c r="A196" s="219"/>
      <c r="B196" s="220"/>
      <c r="C196" s="267" t="s">
        <v>651</v>
      </c>
      <c r="D196" s="266"/>
      <c r="E196" s="266"/>
      <c r="F196" s="266"/>
      <c r="G196" s="266"/>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452</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49" t="str">
        <f>C196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96" s="212"/>
      <c r="BC196" s="212"/>
      <c r="BD196" s="212"/>
      <c r="BE196" s="212"/>
      <c r="BF196" s="212"/>
      <c r="BG196" s="212"/>
      <c r="BH196" s="212"/>
    </row>
    <row r="197" spans="1:60" outlineLevel="2" x14ac:dyDescent="0.25">
      <c r="A197" s="219"/>
      <c r="B197" s="220"/>
      <c r="C197" s="268" t="s">
        <v>652</v>
      </c>
      <c r="D197" s="260"/>
      <c r="E197" s="261">
        <v>28.12</v>
      </c>
      <c r="F197" s="222"/>
      <c r="G197" s="222"/>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454</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5">
      <c r="A198" s="234">
        <v>43</v>
      </c>
      <c r="B198" s="235" t="s">
        <v>653</v>
      </c>
      <c r="C198" s="253" t="s">
        <v>654</v>
      </c>
      <c r="D198" s="236" t="s">
        <v>506</v>
      </c>
      <c r="E198" s="237">
        <v>28.12</v>
      </c>
      <c r="F198" s="238"/>
      <c r="G198" s="239">
        <f>ROUND(E198*F198,2)</f>
        <v>0</v>
      </c>
      <c r="H198" s="238"/>
      <c r="I198" s="239">
        <f>ROUND(E198*H198,2)</f>
        <v>0</v>
      </c>
      <c r="J198" s="238"/>
      <c r="K198" s="239">
        <f>ROUND(E198*J198,2)</f>
        <v>0</v>
      </c>
      <c r="L198" s="239">
        <v>21</v>
      </c>
      <c r="M198" s="239">
        <f>G198*(1+L198/100)</f>
        <v>0</v>
      </c>
      <c r="N198" s="237">
        <v>0</v>
      </c>
      <c r="O198" s="237">
        <f>ROUND(E198*N198,2)</f>
        <v>0</v>
      </c>
      <c r="P198" s="237">
        <v>0</v>
      </c>
      <c r="Q198" s="237">
        <f>ROUND(E198*P198,2)</f>
        <v>0</v>
      </c>
      <c r="R198" s="239" t="s">
        <v>522</v>
      </c>
      <c r="S198" s="239" t="s">
        <v>388</v>
      </c>
      <c r="T198" s="240" t="s">
        <v>448</v>
      </c>
      <c r="U198" s="222">
        <v>0.35</v>
      </c>
      <c r="V198" s="222">
        <f>ROUND(E198*U198,2)</f>
        <v>9.84</v>
      </c>
      <c r="W198" s="222"/>
      <c r="X198" s="222" t="s">
        <v>449</v>
      </c>
      <c r="Y198" s="222" t="s">
        <v>391</v>
      </c>
      <c r="Z198" s="212"/>
      <c r="AA198" s="212"/>
      <c r="AB198" s="212"/>
      <c r="AC198" s="212"/>
      <c r="AD198" s="212"/>
      <c r="AE198" s="212"/>
      <c r="AF198" s="212"/>
      <c r="AG198" s="212" t="s">
        <v>450</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ht="21" outlineLevel="2" x14ac:dyDescent="0.25">
      <c r="A199" s="219"/>
      <c r="B199" s="220"/>
      <c r="C199" s="267" t="s">
        <v>651</v>
      </c>
      <c r="D199" s="266"/>
      <c r="E199" s="266"/>
      <c r="F199" s="266"/>
      <c r="G199" s="266"/>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452</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49" t="str">
        <f>C199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99" s="212"/>
      <c r="BC199" s="212"/>
      <c r="BD199" s="212"/>
      <c r="BE199" s="212"/>
      <c r="BF199" s="212"/>
      <c r="BG199" s="212"/>
      <c r="BH199" s="212"/>
    </row>
    <row r="200" spans="1:60" outlineLevel="2" x14ac:dyDescent="0.25">
      <c r="A200" s="219"/>
      <c r="B200" s="220"/>
      <c r="C200" s="268" t="s">
        <v>655</v>
      </c>
      <c r="D200" s="260"/>
      <c r="E200" s="261">
        <v>28.12</v>
      </c>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454</v>
      </c>
      <c r="AH200" s="212">
        <v>5</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5">
      <c r="A201" s="234">
        <v>44</v>
      </c>
      <c r="B201" s="235" t="s">
        <v>656</v>
      </c>
      <c r="C201" s="253" t="s">
        <v>657</v>
      </c>
      <c r="D201" s="236" t="s">
        <v>585</v>
      </c>
      <c r="E201" s="237">
        <v>4</v>
      </c>
      <c r="F201" s="238"/>
      <c r="G201" s="239">
        <f>ROUND(E201*F201,2)</f>
        <v>0</v>
      </c>
      <c r="H201" s="238"/>
      <c r="I201" s="239">
        <f>ROUND(E201*H201,2)</f>
        <v>0</v>
      </c>
      <c r="J201" s="238"/>
      <c r="K201" s="239">
        <f>ROUND(E201*J201,2)</f>
        <v>0</v>
      </c>
      <c r="L201" s="239">
        <v>21</v>
      </c>
      <c r="M201" s="239">
        <f>G201*(1+L201/100)</f>
        <v>0</v>
      </c>
      <c r="N201" s="237">
        <v>5.8029999999999998E-2</v>
      </c>
      <c r="O201" s="237">
        <f>ROUND(E201*N201,2)</f>
        <v>0.23</v>
      </c>
      <c r="P201" s="237">
        <v>0</v>
      </c>
      <c r="Q201" s="237">
        <f>ROUND(E201*P201,2)</f>
        <v>0</v>
      </c>
      <c r="R201" s="239" t="s">
        <v>522</v>
      </c>
      <c r="S201" s="239" t="s">
        <v>388</v>
      </c>
      <c r="T201" s="240" t="s">
        <v>448</v>
      </c>
      <c r="U201" s="222">
        <v>3.9</v>
      </c>
      <c r="V201" s="222">
        <f>ROUND(E201*U201,2)</f>
        <v>15.6</v>
      </c>
      <c r="W201" s="222"/>
      <c r="X201" s="222" t="s">
        <v>449</v>
      </c>
      <c r="Y201" s="222" t="s">
        <v>391</v>
      </c>
      <c r="Z201" s="212"/>
      <c r="AA201" s="212"/>
      <c r="AB201" s="212"/>
      <c r="AC201" s="212"/>
      <c r="AD201" s="212"/>
      <c r="AE201" s="212"/>
      <c r="AF201" s="212"/>
      <c r="AG201" s="212" t="s">
        <v>450</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1" outlineLevel="2" x14ac:dyDescent="0.25">
      <c r="A202" s="219"/>
      <c r="B202" s="220"/>
      <c r="C202" s="267" t="s">
        <v>651</v>
      </c>
      <c r="D202" s="266"/>
      <c r="E202" s="266"/>
      <c r="F202" s="266"/>
      <c r="G202" s="266"/>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452</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49" t="str">
        <f>C202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02" s="212"/>
      <c r="BC202" s="212"/>
      <c r="BD202" s="212"/>
      <c r="BE202" s="212"/>
      <c r="BF202" s="212"/>
      <c r="BG202" s="212"/>
      <c r="BH202" s="212"/>
    </row>
    <row r="203" spans="1:60" outlineLevel="2" x14ac:dyDescent="0.25">
      <c r="A203" s="219"/>
      <c r="B203" s="220"/>
      <c r="C203" s="268" t="s">
        <v>658</v>
      </c>
      <c r="D203" s="260"/>
      <c r="E203" s="261">
        <v>4</v>
      </c>
      <c r="F203" s="222"/>
      <c r="G203" s="222"/>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454</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34">
        <v>45</v>
      </c>
      <c r="B204" s="235" t="s">
        <v>659</v>
      </c>
      <c r="C204" s="253" t="s">
        <v>660</v>
      </c>
      <c r="D204" s="236" t="s">
        <v>562</v>
      </c>
      <c r="E204" s="237">
        <v>7.9920000000000005E-2</v>
      </c>
      <c r="F204" s="238"/>
      <c r="G204" s="239">
        <f>ROUND(E204*F204,2)</f>
        <v>0</v>
      </c>
      <c r="H204" s="238"/>
      <c r="I204" s="239">
        <f>ROUND(E204*H204,2)</f>
        <v>0</v>
      </c>
      <c r="J204" s="238"/>
      <c r="K204" s="239">
        <f>ROUND(E204*J204,2)</f>
        <v>0</v>
      </c>
      <c r="L204" s="239">
        <v>21</v>
      </c>
      <c r="M204" s="239">
        <f>G204*(1+L204/100)</f>
        <v>0</v>
      </c>
      <c r="N204" s="237">
        <v>1.0583899999999999</v>
      </c>
      <c r="O204" s="237">
        <f>ROUND(E204*N204,2)</f>
        <v>0.08</v>
      </c>
      <c r="P204" s="237">
        <v>0</v>
      </c>
      <c r="Q204" s="237">
        <f>ROUND(E204*P204,2)</f>
        <v>0</v>
      </c>
      <c r="R204" s="239" t="s">
        <v>522</v>
      </c>
      <c r="S204" s="239" t="s">
        <v>388</v>
      </c>
      <c r="T204" s="240" t="s">
        <v>448</v>
      </c>
      <c r="U204" s="222">
        <v>15.231</v>
      </c>
      <c r="V204" s="222">
        <f>ROUND(E204*U204,2)</f>
        <v>1.22</v>
      </c>
      <c r="W204" s="222"/>
      <c r="X204" s="222" t="s">
        <v>449</v>
      </c>
      <c r="Y204" s="222" t="s">
        <v>391</v>
      </c>
      <c r="Z204" s="212"/>
      <c r="AA204" s="212"/>
      <c r="AB204" s="212"/>
      <c r="AC204" s="212"/>
      <c r="AD204" s="212"/>
      <c r="AE204" s="212"/>
      <c r="AF204" s="212"/>
      <c r="AG204" s="212" t="s">
        <v>450</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5">
      <c r="A205" s="219"/>
      <c r="B205" s="220"/>
      <c r="C205" s="267" t="s">
        <v>563</v>
      </c>
      <c r="D205" s="266"/>
      <c r="E205" s="266"/>
      <c r="F205" s="266"/>
      <c r="G205" s="266"/>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452</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5">
      <c r="A206" s="219"/>
      <c r="B206" s="220"/>
      <c r="C206" s="268" t="s">
        <v>661</v>
      </c>
      <c r="D206" s="260"/>
      <c r="E206" s="261">
        <v>7.9920000000000005E-2</v>
      </c>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454</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ht="20.399999999999999" outlineLevel="1" x14ac:dyDescent="0.25">
      <c r="A207" s="234">
        <v>46</v>
      </c>
      <c r="B207" s="235" t="s">
        <v>662</v>
      </c>
      <c r="C207" s="253" t="s">
        <v>663</v>
      </c>
      <c r="D207" s="236" t="s">
        <v>517</v>
      </c>
      <c r="E207" s="237">
        <v>17.29</v>
      </c>
      <c r="F207" s="238"/>
      <c r="G207" s="239">
        <f>ROUND(E207*F207,2)</f>
        <v>0</v>
      </c>
      <c r="H207" s="238"/>
      <c r="I207" s="239">
        <f>ROUND(E207*H207,2)</f>
        <v>0</v>
      </c>
      <c r="J207" s="238"/>
      <c r="K207" s="239">
        <f>ROUND(E207*J207,2)</f>
        <v>0</v>
      </c>
      <c r="L207" s="239">
        <v>21</v>
      </c>
      <c r="M207" s="239">
        <f>G207*(1+L207/100)</f>
        <v>0</v>
      </c>
      <c r="N207" s="237">
        <v>1.3999999999999999E-4</v>
      </c>
      <c r="O207" s="237">
        <f>ROUND(E207*N207,2)</f>
        <v>0</v>
      </c>
      <c r="P207" s="237">
        <v>0</v>
      </c>
      <c r="Q207" s="237">
        <f>ROUND(E207*P207,2)</f>
        <v>0</v>
      </c>
      <c r="R207" s="239" t="s">
        <v>522</v>
      </c>
      <c r="S207" s="239" t="s">
        <v>388</v>
      </c>
      <c r="T207" s="240" t="s">
        <v>448</v>
      </c>
      <c r="U207" s="222">
        <v>0.11</v>
      </c>
      <c r="V207" s="222">
        <f>ROUND(E207*U207,2)</f>
        <v>1.9</v>
      </c>
      <c r="W207" s="222"/>
      <c r="X207" s="222" t="s">
        <v>449</v>
      </c>
      <c r="Y207" s="222" t="s">
        <v>391</v>
      </c>
      <c r="Z207" s="212"/>
      <c r="AA207" s="212"/>
      <c r="AB207" s="212"/>
      <c r="AC207" s="212"/>
      <c r="AD207" s="212"/>
      <c r="AE207" s="212"/>
      <c r="AF207" s="212"/>
      <c r="AG207" s="212" t="s">
        <v>450</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2" x14ac:dyDescent="0.25">
      <c r="A208" s="219"/>
      <c r="B208" s="220"/>
      <c r="C208" s="268" t="s">
        <v>664</v>
      </c>
      <c r="D208" s="260"/>
      <c r="E208" s="261">
        <v>17.29</v>
      </c>
      <c r="F208" s="222"/>
      <c r="G208" s="222"/>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454</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5">
      <c r="A209" s="234">
        <v>47</v>
      </c>
      <c r="B209" s="235" t="s">
        <v>665</v>
      </c>
      <c r="C209" s="253" t="s">
        <v>666</v>
      </c>
      <c r="D209" s="236" t="s">
        <v>585</v>
      </c>
      <c r="E209" s="237">
        <v>4</v>
      </c>
      <c r="F209" s="238"/>
      <c r="G209" s="239">
        <f>ROUND(E209*F209,2)</f>
        <v>0</v>
      </c>
      <c r="H209" s="238"/>
      <c r="I209" s="239">
        <f>ROUND(E209*H209,2)</f>
        <v>0</v>
      </c>
      <c r="J209" s="238"/>
      <c r="K209" s="239">
        <f>ROUND(E209*J209,2)</f>
        <v>0</v>
      </c>
      <c r="L209" s="239">
        <v>21</v>
      </c>
      <c r="M209" s="239">
        <f>G209*(1+L209/100)</f>
        <v>0</v>
      </c>
      <c r="N209" s="237">
        <v>2.2880000000000001E-2</v>
      </c>
      <c r="O209" s="237">
        <f>ROUND(E209*N209,2)</f>
        <v>0.09</v>
      </c>
      <c r="P209" s="237">
        <v>0</v>
      </c>
      <c r="Q209" s="237">
        <f>ROUND(E209*P209,2)</f>
        <v>0</v>
      </c>
      <c r="R209" s="239" t="s">
        <v>522</v>
      </c>
      <c r="S209" s="239" t="s">
        <v>388</v>
      </c>
      <c r="T209" s="240" t="s">
        <v>448</v>
      </c>
      <c r="U209" s="222">
        <v>0.3175</v>
      </c>
      <c r="V209" s="222">
        <f>ROUND(E209*U209,2)</f>
        <v>1.27</v>
      </c>
      <c r="W209" s="222"/>
      <c r="X209" s="222" t="s">
        <v>449</v>
      </c>
      <c r="Y209" s="222" t="s">
        <v>391</v>
      </c>
      <c r="Z209" s="212"/>
      <c r="AA209" s="212"/>
      <c r="AB209" s="212"/>
      <c r="AC209" s="212"/>
      <c r="AD209" s="212"/>
      <c r="AE209" s="212"/>
      <c r="AF209" s="212"/>
      <c r="AG209" s="212" t="s">
        <v>450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2" x14ac:dyDescent="0.25">
      <c r="A210" s="219"/>
      <c r="B210" s="220"/>
      <c r="C210" s="254" t="s">
        <v>667</v>
      </c>
      <c r="D210" s="248"/>
      <c r="E210" s="248"/>
      <c r="F210" s="248"/>
      <c r="G210" s="248"/>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395</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3" x14ac:dyDescent="0.25">
      <c r="A211" s="219"/>
      <c r="B211" s="220"/>
      <c r="C211" s="255" t="s">
        <v>668</v>
      </c>
      <c r="D211" s="250"/>
      <c r="E211" s="250"/>
      <c r="F211" s="250"/>
      <c r="G211" s="250"/>
      <c r="H211" s="222"/>
      <c r="I211" s="222"/>
      <c r="J211" s="222"/>
      <c r="K211" s="222"/>
      <c r="L211" s="222"/>
      <c r="M211" s="222"/>
      <c r="N211" s="221"/>
      <c r="O211" s="221"/>
      <c r="P211" s="221"/>
      <c r="Q211" s="221"/>
      <c r="R211" s="222"/>
      <c r="S211" s="222"/>
      <c r="T211" s="222"/>
      <c r="U211" s="222"/>
      <c r="V211" s="222"/>
      <c r="W211" s="222"/>
      <c r="X211" s="222"/>
      <c r="Y211" s="222"/>
      <c r="Z211" s="212"/>
      <c r="AA211" s="212"/>
      <c r="AB211" s="212"/>
      <c r="AC211" s="212"/>
      <c r="AD211" s="212"/>
      <c r="AE211" s="212"/>
      <c r="AF211" s="212"/>
      <c r="AG211" s="212" t="s">
        <v>395</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3" x14ac:dyDescent="0.25">
      <c r="A212" s="219"/>
      <c r="B212" s="220"/>
      <c r="C212" s="255" t="s">
        <v>669</v>
      </c>
      <c r="D212" s="250"/>
      <c r="E212" s="250"/>
      <c r="F212" s="250"/>
      <c r="G212" s="250"/>
      <c r="H212" s="222"/>
      <c r="I212" s="222"/>
      <c r="J212" s="222"/>
      <c r="K212" s="222"/>
      <c r="L212" s="222"/>
      <c r="M212" s="222"/>
      <c r="N212" s="221"/>
      <c r="O212" s="221"/>
      <c r="P212" s="221"/>
      <c r="Q212" s="221"/>
      <c r="R212" s="222"/>
      <c r="S212" s="222"/>
      <c r="T212" s="222"/>
      <c r="U212" s="222"/>
      <c r="V212" s="222"/>
      <c r="W212" s="222"/>
      <c r="X212" s="222"/>
      <c r="Y212" s="222"/>
      <c r="Z212" s="212"/>
      <c r="AA212" s="212"/>
      <c r="AB212" s="212"/>
      <c r="AC212" s="212"/>
      <c r="AD212" s="212"/>
      <c r="AE212" s="212"/>
      <c r="AF212" s="212"/>
      <c r="AG212" s="212" t="s">
        <v>395</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5">
      <c r="A213" s="219"/>
      <c r="B213" s="220"/>
      <c r="C213" s="268" t="s">
        <v>670</v>
      </c>
      <c r="D213" s="260"/>
      <c r="E213" s="261">
        <v>4</v>
      </c>
      <c r="F213" s="222"/>
      <c r="G213" s="222"/>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454</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5">
      <c r="A214" s="234">
        <v>48</v>
      </c>
      <c r="B214" s="235" t="s">
        <v>671</v>
      </c>
      <c r="C214" s="253" t="s">
        <v>672</v>
      </c>
      <c r="D214" s="236" t="s">
        <v>585</v>
      </c>
      <c r="E214" s="237">
        <v>4</v>
      </c>
      <c r="F214" s="238"/>
      <c r="G214" s="239">
        <f>ROUND(E214*F214,2)</f>
        <v>0</v>
      </c>
      <c r="H214" s="238"/>
      <c r="I214" s="239">
        <f>ROUND(E214*H214,2)</f>
        <v>0</v>
      </c>
      <c r="J214" s="238"/>
      <c r="K214" s="239">
        <f>ROUND(E214*J214,2)</f>
        <v>0</v>
      </c>
      <c r="L214" s="239">
        <v>21</v>
      </c>
      <c r="M214" s="239">
        <f>G214*(1+L214/100)</f>
        <v>0</v>
      </c>
      <c r="N214" s="237">
        <v>3.0380000000000001E-2</v>
      </c>
      <c r="O214" s="237">
        <f>ROUND(E214*N214,2)</f>
        <v>0.12</v>
      </c>
      <c r="P214" s="237">
        <v>0</v>
      </c>
      <c r="Q214" s="237">
        <f>ROUND(E214*P214,2)</f>
        <v>0</v>
      </c>
      <c r="R214" s="239" t="s">
        <v>522</v>
      </c>
      <c r="S214" s="239" t="s">
        <v>388</v>
      </c>
      <c r="T214" s="240" t="s">
        <v>448</v>
      </c>
      <c r="U214" s="222">
        <v>0.3175</v>
      </c>
      <c r="V214" s="222">
        <f>ROUND(E214*U214,2)</f>
        <v>1.27</v>
      </c>
      <c r="W214" s="222"/>
      <c r="X214" s="222" t="s">
        <v>449</v>
      </c>
      <c r="Y214" s="222" t="s">
        <v>391</v>
      </c>
      <c r="Z214" s="212"/>
      <c r="AA214" s="212"/>
      <c r="AB214" s="212"/>
      <c r="AC214" s="212"/>
      <c r="AD214" s="212"/>
      <c r="AE214" s="212"/>
      <c r="AF214" s="212"/>
      <c r="AG214" s="212" t="s">
        <v>450</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2" x14ac:dyDescent="0.25">
      <c r="A215" s="219"/>
      <c r="B215" s="220"/>
      <c r="C215" s="254" t="s">
        <v>667</v>
      </c>
      <c r="D215" s="248"/>
      <c r="E215" s="248"/>
      <c r="F215" s="248"/>
      <c r="G215" s="248"/>
      <c r="H215" s="222"/>
      <c r="I215" s="222"/>
      <c r="J215" s="222"/>
      <c r="K215" s="222"/>
      <c r="L215" s="222"/>
      <c r="M215" s="222"/>
      <c r="N215" s="221"/>
      <c r="O215" s="221"/>
      <c r="P215" s="221"/>
      <c r="Q215" s="221"/>
      <c r="R215" s="222"/>
      <c r="S215" s="222"/>
      <c r="T215" s="222"/>
      <c r="U215" s="222"/>
      <c r="V215" s="222"/>
      <c r="W215" s="222"/>
      <c r="X215" s="222"/>
      <c r="Y215" s="222"/>
      <c r="Z215" s="212"/>
      <c r="AA215" s="212"/>
      <c r="AB215" s="212"/>
      <c r="AC215" s="212"/>
      <c r="AD215" s="212"/>
      <c r="AE215" s="212"/>
      <c r="AF215" s="212"/>
      <c r="AG215" s="212" t="s">
        <v>395</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3" x14ac:dyDescent="0.25">
      <c r="A216" s="219"/>
      <c r="B216" s="220"/>
      <c r="C216" s="255" t="s">
        <v>668</v>
      </c>
      <c r="D216" s="250"/>
      <c r="E216" s="250"/>
      <c r="F216" s="250"/>
      <c r="G216" s="250"/>
      <c r="H216" s="222"/>
      <c r="I216" s="222"/>
      <c r="J216" s="222"/>
      <c r="K216" s="222"/>
      <c r="L216" s="222"/>
      <c r="M216" s="222"/>
      <c r="N216" s="221"/>
      <c r="O216" s="221"/>
      <c r="P216" s="221"/>
      <c r="Q216" s="221"/>
      <c r="R216" s="222"/>
      <c r="S216" s="222"/>
      <c r="T216" s="222"/>
      <c r="U216" s="222"/>
      <c r="V216" s="222"/>
      <c r="W216" s="222"/>
      <c r="X216" s="222"/>
      <c r="Y216" s="222"/>
      <c r="Z216" s="212"/>
      <c r="AA216" s="212"/>
      <c r="AB216" s="212"/>
      <c r="AC216" s="212"/>
      <c r="AD216" s="212"/>
      <c r="AE216" s="212"/>
      <c r="AF216" s="212"/>
      <c r="AG216" s="212" t="s">
        <v>395</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3" x14ac:dyDescent="0.25">
      <c r="A217" s="219"/>
      <c r="B217" s="220"/>
      <c r="C217" s="255" t="s">
        <v>669</v>
      </c>
      <c r="D217" s="250"/>
      <c r="E217" s="250"/>
      <c r="F217" s="250"/>
      <c r="G217" s="250"/>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395</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2" x14ac:dyDescent="0.25">
      <c r="A218" s="219"/>
      <c r="B218" s="220"/>
      <c r="C218" s="268" t="s">
        <v>670</v>
      </c>
      <c r="D218" s="260"/>
      <c r="E218" s="261">
        <v>4</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454</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5">
      <c r="A219" s="234">
        <v>49</v>
      </c>
      <c r="B219" s="235" t="s">
        <v>673</v>
      </c>
      <c r="C219" s="253" t="s">
        <v>674</v>
      </c>
      <c r="D219" s="236" t="s">
        <v>585</v>
      </c>
      <c r="E219" s="237">
        <v>1</v>
      </c>
      <c r="F219" s="238"/>
      <c r="G219" s="239">
        <f>ROUND(E219*F219,2)</f>
        <v>0</v>
      </c>
      <c r="H219" s="238"/>
      <c r="I219" s="239">
        <f>ROUND(E219*H219,2)</f>
        <v>0</v>
      </c>
      <c r="J219" s="238"/>
      <c r="K219" s="239">
        <f>ROUND(E219*J219,2)</f>
        <v>0</v>
      </c>
      <c r="L219" s="239">
        <v>21</v>
      </c>
      <c r="M219" s="239">
        <f>G219*(1+L219/100)</f>
        <v>0</v>
      </c>
      <c r="N219" s="237">
        <v>5.4510000000000003E-2</v>
      </c>
      <c r="O219" s="237">
        <f>ROUND(E219*N219,2)</f>
        <v>0.05</v>
      </c>
      <c r="P219" s="237">
        <v>0</v>
      </c>
      <c r="Q219" s="237">
        <f>ROUND(E219*P219,2)</f>
        <v>0</v>
      </c>
      <c r="R219" s="239" t="s">
        <v>522</v>
      </c>
      <c r="S219" s="239" t="s">
        <v>388</v>
      </c>
      <c r="T219" s="240" t="s">
        <v>448</v>
      </c>
      <c r="U219" s="222">
        <v>0.45</v>
      </c>
      <c r="V219" s="222">
        <f>ROUND(E219*U219,2)</f>
        <v>0.45</v>
      </c>
      <c r="W219" s="222"/>
      <c r="X219" s="222" t="s">
        <v>449</v>
      </c>
      <c r="Y219" s="222" t="s">
        <v>391</v>
      </c>
      <c r="Z219" s="212"/>
      <c r="AA219" s="212"/>
      <c r="AB219" s="212"/>
      <c r="AC219" s="212"/>
      <c r="AD219" s="212"/>
      <c r="AE219" s="212"/>
      <c r="AF219" s="212"/>
      <c r="AG219" s="212" t="s">
        <v>450</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5">
      <c r="A220" s="219"/>
      <c r="B220" s="220"/>
      <c r="C220" s="254" t="s">
        <v>667</v>
      </c>
      <c r="D220" s="248"/>
      <c r="E220" s="248"/>
      <c r="F220" s="248"/>
      <c r="G220" s="248"/>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395</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5">
      <c r="A221" s="219"/>
      <c r="B221" s="220"/>
      <c r="C221" s="255" t="s">
        <v>668</v>
      </c>
      <c r="D221" s="250"/>
      <c r="E221" s="250"/>
      <c r="F221" s="250"/>
      <c r="G221" s="250"/>
      <c r="H221" s="222"/>
      <c r="I221" s="222"/>
      <c r="J221" s="222"/>
      <c r="K221" s="222"/>
      <c r="L221" s="222"/>
      <c r="M221" s="222"/>
      <c r="N221" s="221"/>
      <c r="O221" s="221"/>
      <c r="P221" s="221"/>
      <c r="Q221" s="221"/>
      <c r="R221" s="222"/>
      <c r="S221" s="222"/>
      <c r="T221" s="222"/>
      <c r="U221" s="222"/>
      <c r="V221" s="222"/>
      <c r="W221" s="222"/>
      <c r="X221" s="222"/>
      <c r="Y221" s="222"/>
      <c r="Z221" s="212"/>
      <c r="AA221" s="212"/>
      <c r="AB221" s="212"/>
      <c r="AC221" s="212"/>
      <c r="AD221" s="212"/>
      <c r="AE221" s="212"/>
      <c r="AF221" s="212"/>
      <c r="AG221" s="212" t="s">
        <v>395</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5">
      <c r="A222" s="219"/>
      <c r="B222" s="220"/>
      <c r="C222" s="255" t="s">
        <v>669</v>
      </c>
      <c r="D222" s="250"/>
      <c r="E222" s="250"/>
      <c r="F222" s="250"/>
      <c r="G222" s="250"/>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395</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5">
      <c r="A223" s="219"/>
      <c r="B223" s="220"/>
      <c r="C223" s="268" t="s">
        <v>675</v>
      </c>
      <c r="D223" s="260"/>
      <c r="E223" s="261">
        <v>1</v>
      </c>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454</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1" x14ac:dyDescent="0.25">
      <c r="A224" s="234">
        <v>50</v>
      </c>
      <c r="B224" s="235" t="s">
        <v>676</v>
      </c>
      <c r="C224" s="253" t="s">
        <v>677</v>
      </c>
      <c r="D224" s="236" t="s">
        <v>585</v>
      </c>
      <c r="E224" s="237">
        <v>4</v>
      </c>
      <c r="F224" s="238"/>
      <c r="G224" s="239">
        <f>ROUND(E224*F224,2)</f>
        <v>0</v>
      </c>
      <c r="H224" s="238"/>
      <c r="I224" s="239">
        <f>ROUND(E224*H224,2)</f>
        <v>0</v>
      </c>
      <c r="J224" s="238"/>
      <c r="K224" s="239">
        <f>ROUND(E224*J224,2)</f>
        <v>0</v>
      </c>
      <c r="L224" s="239">
        <v>21</v>
      </c>
      <c r="M224" s="239">
        <f>G224*(1+L224/100)</f>
        <v>0</v>
      </c>
      <c r="N224" s="237">
        <v>3.637E-2</v>
      </c>
      <c r="O224" s="237">
        <f>ROUND(E224*N224,2)</f>
        <v>0.15</v>
      </c>
      <c r="P224" s="237">
        <v>0</v>
      </c>
      <c r="Q224" s="237">
        <f>ROUND(E224*P224,2)</f>
        <v>0</v>
      </c>
      <c r="R224" s="239" t="s">
        <v>522</v>
      </c>
      <c r="S224" s="239" t="s">
        <v>388</v>
      </c>
      <c r="T224" s="240" t="s">
        <v>448</v>
      </c>
      <c r="U224" s="222">
        <v>0.245</v>
      </c>
      <c r="V224" s="222">
        <f>ROUND(E224*U224,2)</f>
        <v>0.98</v>
      </c>
      <c r="W224" s="222"/>
      <c r="X224" s="222" t="s">
        <v>449</v>
      </c>
      <c r="Y224" s="222" t="s">
        <v>391</v>
      </c>
      <c r="Z224" s="212"/>
      <c r="AA224" s="212"/>
      <c r="AB224" s="212"/>
      <c r="AC224" s="212"/>
      <c r="AD224" s="212"/>
      <c r="AE224" s="212"/>
      <c r="AF224" s="212"/>
      <c r="AG224" s="212" t="s">
        <v>450</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5">
      <c r="A225" s="219"/>
      <c r="B225" s="220"/>
      <c r="C225" s="254" t="s">
        <v>667</v>
      </c>
      <c r="D225" s="248"/>
      <c r="E225" s="248"/>
      <c r="F225" s="248"/>
      <c r="G225" s="248"/>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395</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5">
      <c r="A226" s="219"/>
      <c r="B226" s="220"/>
      <c r="C226" s="255" t="s">
        <v>668</v>
      </c>
      <c r="D226" s="250"/>
      <c r="E226" s="250"/>
      <c r="F226" s="250"/>
      <c r="G226" s="250"/>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395</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5">
      <c r="A227" s="219"/>
      <c r="B227" s="220"/>
      <c r="C227" s="255" t="s">
        <v>669</v>
      </c>
      <c r="D227" s="250"/>
      <c r="E227" s="250"/>
      <c r="F227" s="250"/>
      <c r="G227" s="250"/>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395</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2" x14ac:dyDescent="0.25">
      <c r="A228" s="219"/>
      <c r="B228" s="220"/>
      <c r="C228" s="268" t="s">
        <v>670</v>
      </c>
      <c r="D228" s="260"/>
      <c r="E228" s="261">
        <v>4</v>
      </c>
      <c r="F228" s="222"/>
      <c r="G228" s="222"/>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454</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1" x14ac:dyDescent="0.25">
      <c r="A229" s="234">
        <v>51</v>
      </c>
      <c r="B229" s="235" t="s">
        <v>678</v>
      </c>
      <c r="C229" s="253" t="s">
        <v>679</v>
      </c>
      <c r="D229" s="236" t="s">
        <v>585</v>
      </c>
      <c r="E229" s="237">
        <v>37</v>
      </c>
      <c r="F229" s="238"/>
      <c r="G229" s="239">
        <f>ROUND(E229*F229,2)</f>
        <v>0</v>
      </c>
      <c r="H229" s="238"/>
      <c r="I229" s="239">
        <f>ROUND(E229*H229,2)</f>
        <v>0</v>
      </c>
      <c r="J229" s="238"/>
      <c r="K229" s="239">
        <f>ROUND(E229*J229,2)</f>
        <v>0</v>
      </c>
      <c r="L229" s="239">
        <v>21</v>
      </c>
      <c r="M229" s="239">
        <f>G229*(1+L229/100)</f>
        <v>0</v>
      </c>
      <c r="N229" s="237">
        <v>4.555E-2</v>
      </c>
      <c r="O229" s="237">
        <f>ROUND(E229*N229,2)</f>
        <v>1.69</v>
      </c>
      <c r="P229" s="237">
        <v>0</v>
      </c>
      <c r="Q229" s="237">
        <f>ROUND(E229*P229,2)</f>
        <v>0</v>
      </c>
      <c r="R229" s="239" t="s">
        <v>522</v>
      </c>
      <c r="S229" s="239" t="s">
        <v>388</v>
      </c>
      <c r="T229" s="240" t="s">
        <v>448</v>
      </c>
      <c r="U229" s="222">
        <v>0.2525</v>
      </c>
      <c r="V229" s="222">
        <f>ROUND(E229*U229,2)</f>
        <v>9.34</v>
      </c>
      <c r="W229" s="222"/>
      <c r="X229" s="222" t="s">
        <v>449</v>
      </c>
      <c r="Y229" s="222" t="s">
        <v>391</v>
      </c>
      <c r="Z229" s="212"/>
      <c r="AA229" s="212"/>
      <c r="AB229" s="212"/>
      <c r="AC229" s="212"/>
      <c r="AD229" s="212"/>
      <c r="AE229" s="212"/>
      <c r="AF229" s="212"/>
      <c r="AG229" s="212" t="s">
        <v>450</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2" x14ac:dyDescent="0.25">
      <c r="A230" s="219"/>
      <c r="B230" s="220"/>
      <c r="C230" s="254" t="s">
        <v>667</v>
      </c>
      <c r="D230" s="248"/>
      <c r="E230" s="248"/>
      <c r="F230" s="248"/>
      <c r="G230" s="248"/>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395</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3" x14ac:dyDescent="0.25">
      <c r="A231" s="219"/>
      <c r="B231" s="220"/>
      <c r="C231" s="255" t="s">
        <v>668</v>
      </c>
      <c r="D231" s="250"/>
      <c r="E231" s="250"/>
      <c r="F231" s="250"/>
      <c r="G231" s="250"/>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395</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5">
      <c r="A232" s="219"/>
      <c r="B232" s="220"/>
      <c r="C232" s="255" t="s">
        <v>669</v>
      </c>
      <c r="D232" s="250"/>
      <c r="E232" s="250"/>
      <c r="F232" s="250"/>
      <c r="G232" s="250"/>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395</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2" x14ac:dyDescent="0.25">
      <c r="A233" s="219"/>
      <c r="B233" s="220"/>
      <c r="C233" s="268" t="s">
        <v>680</v>
      </c>
      <c r="D233" s="260"/>
      <c r="E233" s="261">
        <v>37</v>
      </c>
      <c r="F233" s="222"/>
      <c r="G233" s="222"/>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454</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1" x14ac:dyDescent="0.25">
      <c r="A234" s="234">
        <v>52</v>
      </c>
      <c r="B234" s="235" t="s">
        <v>681</v>
      </c>
      <c r="C234" s="253" t="s">
        <v>682</v>
      </c>
      <c r="D234" s="236" t="s">
        <v>585</v>
      </c>
      <c r="E234" s="237">
        <v>4</v>
      </c>
      <c r="F234" s="238"/>
      <c r="G234" s="239">
        <f>ROUND(E234*F234,2)</f>
        <v>0</v>
      </c>
      <c r="H234" s="238"/>
      <c r="I234" s="239">
        <f>ROUND(E234*H234,2)</f>
        <v>0</v>
      </c>
      <c r="J234" s="238"/>
      <c r="K234" s="239">
        <f>ROUND(E234*J234,2)</f>
        <v>0</v>
      </c>
      <c r="L234" s="239">
        <v>21</v>
      </c>
      <c r="M234" s="239">
        <f>G234*(1+L234/100)</f>
        <v>0</v>
      </c>
      <c r="N234" s="237">
        <v>8.1320000000000003E-2</v>
      </c>
      <c r="O234" s="237">
        <f>ROUND(E234*N234,2)</f>
        <v>0.33</v>
      </c>
      <c r="P234" s="237">
        <v>0</v>
      </c>
      <c r="Q234" s="237">
        <f>ROUND(E234*P234,2)</f>
        <v>0</v>
      </c>
      <c r="R234" s="239" t="s">
        <v>522</v>
      </c>
      <c r="S234" s="239" t="s">
        <v>388</v>
      </c>
      <c r="T234" s="240" t="s">
        <v>448</v>
      </c>
      <c r="U234" s="222">
        <v>0.35</v>
      </c>
      <c r="V234" s="222">
        <f>ROUND(E234*U234,2)</f>
        <v>1.4</v>
      </c>
      <c r="W234" s="222"/>
      <c r="X234" s="222" t="s">
        <v>449</v>
      </c>
      <c r="Y234" s="222" t="s">
        <v>391</v>
      </c>
      <c r="Z234" s="212"/>
      <c r="AA234" s="212"/>
      <c r="AB234" s="212"/>
      <c r="AC234" s="212"/>
      <c r="AD234" s="212"/>
      <c r="AE234" s="212"/>
      <c r="AF234" s="212"/>
      <c r="AG234" s="212" t="s">
        <v>450</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2" x14ac:dyDescent="0.25">
      <c r="A235" s="219"/>
      <c r="B235" s="220"/>
      <c r="C235" s="254" t="s">
        <v>667</v>
      </c>
      <c r="D235" s="248"/>
      <c r="E235" s="248"/>
      <c r="F235" s="248"/>
      <c r="G235" s="248"/>
      <c r="H235" s="222"/>
      <c r="I235" s="222"/>
      <c r="J235" s="222"/>
      <c r="K235" s="222"/>
      <c r="L235" s="222"/>
      <c r="M235" s="222"/>
      <c r="N235" s="221"/>
      <c r="O235" s="221"/>
      <c r="P235" s="221"/>
      <c r="Q235" s="221"/>
      <c r="R235" s="222"/>
      <c r="S235" s="222"/>
      <c r="T235" s="222"/>
      <c r="U235" s="222"/>
      <c r="V235" s="222"/>
      <c r="W235" s="222"/>
      <c r="X235" s="222"/>
      <c r="Y235" s="222"/>
      <c r="Z235" s="212"/>
      <c r="AA235" s="212"/>
      <c r="AB235" s="212"/>
      <c r="AC235" s="212"/>
      <c r="AD235" s="212"/>
      <c r="AE235" s="212"/>
      <c r="AF235" s="212"/>
      <c r="AG235" s="212" t="s">
        <v>395</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5">
      <c r="A236" s="219"/>
      <c r="B236" s="220"/>
      <c r="C236" s="255" t="s">
        <v>668</v>
      </c>
      <c r="D236" s="250"/>
      <c r="E236" s="250"/>
      <c r="F236" s="250"/>
      <c r="G236" s="250"/>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395</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5">
      <c r="A237" s="219"/>
      <c r="B237" s="220"/>
      <c r="C237" s="255" t="s">
        <v>669</v>
      </c>
      <c r="D237" s="250"/>
      <c r="E237" s="250"/>
      <c r="F237" s="250"/>
      <c r="G237" s="250"/>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395</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2" x14ac:dyDescent="0.25">
      <c r="A238" s="219"/>
      <c r="B238" s="220"/>
      <c r="C238" s="268" t="s">
        <v>670</v>
      </c>
      <c r="D238" s="260"/>
      <c r="E238" s="261">
        <v>4</v>
      </c>
      <c r="F238" s="222"/>
      <c r="G238" s="222"/>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454</v>
      </c>
      <c r="AH238" s="212">
        <v>0</v>
      </c>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5">
      <c r="A239" s="234">
        <v>53</v>
      </c>
      <c r="B239" s="235" t="s">
        <v>683</v>
      </c>
      <c r="C239" s="253" t="s">
        <v>684</v>
      </c>
      <c r="D239" s="236" t="s">
        <v>585</v>
      </c>
      <c r="E239" s="237">
        <v>12</v>
      </c>
      <c r="F239" s="238"/>
      <c r="G239" s="239">
        <f>ROUND(E239*F239,2)</f>
        <v>0</v>
      </c>
      <c r="H239" s="238"/>
      <c r="I239" s="239">
        <f>ROUND(E239*H239,2)</f>
        <v>0</v>
      </c>
      <c r="J239" s="238"/>
      <c r="K239" s="239">
        <f>ROUND(E239*J239,2)</f>
        <v>0</v>
      </c>
      <c r="L239" s="239">
        <v>21</v>
      </c>
      <c r="M239" s="239">
        <f>G239*(1+L239/100)</f>
        <v>0</v>
      </c>
      <c r="N239" s="237">
        <v>9.2539999999999997E-2</v>
      </c>
      <c r="O239" s="237">
        <f>ROUND(E239*N239,2)</f>
        <v>1.1100000000000001</v>
      </c>
      <c r="P239" s="237">
        <v>0</v>
      </c>
      <c r="Q239" s="237">
        <f>ROUND(E239*P239,2)</f>
        <v>0</v>
      </c>
      <c r="R239" s="239" t="s">
        <v>522</v>
      </c>
      <c r="S239" s="239" t="s">
        <v>388</v>
      </c>
      <c r="T239" s="240" t="s">
        <v>448</v>
      </c>
      <c r="U239" s="222">
        <v>0.38</v>
      </c>
      <c r="V239" s="222">
        <f>ROUND(E239*U239,2)</f>
        <v>4.5599999999999996</v>
      </c>
      <c r="W239" s="222"/>
      <c r="X239" s="222" t="s">
        <v>449</v>
      </c>
      <c r="Y239" s="222" t="s">
        <v>391</v>
      </c>
      <c r="Z239" s="212"/>
      <c r="AA239" s="212"/>
      <c r="AB239" s="212"/>
      <c r="AC239" s="212"/>
      <c r="AD239" s="212"/>
      <c r="AE239" s="212"/>
      <c r="AF239" s="212"/>
      <c r="AG239" s="212" t="s">
        <v>450</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2" x14ac:dyDescent="0.25">
      <c r="A240" s="219"/>
      <c r="B240" s="220"/>
      <c r="C240" s="254" t="s">
        <v>667</v>
      </c>
      <c r="D240" s="248"/>
      <c r="E240" s="248"/>
      <c r="F240" s="248"/>
      <c r="G240" s="248"/>
      <c r="H240" s="222"/>
      <c r="I240" s="222"/>
      <c r="J240" s="222"/>
      <c r="K240" s="222"/>
      <c r="L240" s="222"/>
      <c r="M240" s="222"/>
      <c r="N240" s="221"/>
      <c r="O240" s="221"/>
      <c r="P240" s="221"/>
      <c r="Q240" s="221"/>
      <c r="R240" s="222"/>
      <c r="S240" s="222"/>
      <c r="T240" s="222"/>
      <c r="U240" s="222"/>
      <c r="V240" s="222"/>
      <c r="W240" s="222"/>
      <c r="X240" s="222"/>
      <c r="Y240" s="222"/>
      <c r="Z240" s="212"/>
      <c r="AA240" s="212"/>
      <c r="AB240" s="212"/>
      <c r="AC240" s="212"/>
      <c r="AD240" s="212"/>
      <c r="AE240" s="212"/>
      <c r="AF240" s="212"/>
      <c r="AG240" s="212" t="s">
        <v>395</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5">
      <c r="A241" s="219"/>
      <c r="B241" s="220"/>
      <c r="C241" s="255" t="s">
        <v>668</v>
      </c>
      <c r="D241" s="250"/>
      <c r="E241" s="250"/>
      <c r="F241" s="250"/>
      <c r="G241" s="250"/>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395</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5">
      <c r="A242" s="219"/>
      <c r="B242" s="220"/>
      <c r="C242" s="255" t="s">
        <v>669</v>
      </c>
      <c r="D242" s="250"/>
      <c r="E242" s="250"/>
      <c r="F242" s="250"/>
      <c r="G242" s="250"/>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395</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2" x14ac:dyDescent="0.25">
      <c r="A243" s="219"/>
      <c r="B243" s="220"/>
      <c r="C243" s="268" t="s">
        <v>685</v>
      </c>
      <c r="D243" s="260"/>
      <c r="E243" s="261">
        <v>12</v>
      </c>
      <c r="F243" s="222"/>
      <c r="G243" s="222"/>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454</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1" x14ac:dyDescent="0.25">
      <c r="A244" s="234">
        <v>54</v>
      </c>
      <c r="B244" s="235" t="s">
        <v>686</v>
      </c>
      <c r="C244" s="253" t="s">
        <v>687</v>
      </c>
      <c r="D244" s="236" t="s">
        <v>585</v>
      </c>
      <c r="E244" s="237">
        <v>15</v>
      </c>
      <c r="F244" s="238"/>
      <c r="G244" s="239">
        <f>ROUND(E244*F244,2)</f>
        <v>0</v>
      </c>
      <c r="H244" s="238"/>
      <c r="I244" s="239">
        <f>ROUND(E244*H244,2)</f>
        <v>0</v>
      </c>
      <c r="J244" s="238"/>
      <c r="K244" s="239">
        <f>ROUND(E244*J244,2)</f>
        <v>0</v>
      </c>
      <c r="L244" s="239">
        <v>21</v>
      </c>
      <c r="M244" s="239">
        <f>G244*(1+L244/100)</f>
        <v>0</v>
      </c>
      <c r="N244" s="237">
        <v>0.1109</v>
      </c>
      <c r="O244" s="237">
        <f>ROUND(E244*N244,2)</f>
        <v>1.66</v>
      </c>
      <c r="P244" s="237">
        <v>0</v>
      </c>
      <c r="Q244" s="237">
        <f>ROUND(E244*P244,2)</f>
        <v>0</v>
      </c>
      <c r="R244" s="239" t="s">
        <v>522</v>
      </c>
      <c r="S244" s="239" t="s">
        <v>388</v>
      </c>
      <c r="T244" s="240" t="s">
        <v>448</v>
      </c>
      <c r="U244" s="222">
        <v>0.30099999999999999</v>
      </c>
      <c r="V244" s="222">
        <f>ROUND(E244*U244,2)</f>
        <v>4.5199999999999996</v>
      </c>
      <c r="W244" s="222"/>
      <c r="X244" s="222" t="s">
        <v>449</v>
      </c>
      <c r="Y244" s="222" t="s">
        <v>391</v>
      </c>
      <c r="Z244" s="212"/>
      <c r="AA244" s="212"/>
      <c r="AB244" s="212"/>
      <c r="AC244" s="212"/>
      <c r="AD244" s="212"/>
      <c r="AE244" s="212"/>
      <c r="AF244" s="212"/>
      <c r="AG244" s="212" t="s">
        <v>450</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5">
      <c r="A245" s="219"/>
      <c r="B245" s="220"/>
      <c r="C245" s="254" t="s">
        <v>667</v>
      </c>
      <c r="D245" s="248"/>
      <c r="E245" s="248"/>
      <c r="F245" s="248"/>
      <c r="G245" s="248"/>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395</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5">
      <c r="A246" s="219"/>
      <c r="B246" s="220"/>
      <c r="C246" s="255" t="s">
        <v>668</v>
      </c>
      <c r="D246" s="250"/>
      <c r="E246" s="250"/>
      <c r="F246" s="250"/>
      <c r="G246" s="250"/>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395</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5">
      <c r="A247" s="219"/>
      <c r="B247" s="220"/>
      <c r="C247" s="255" t="s">
        <v>669</v>
      </c>
      <c r="D247" s="250"/>
      <c r="E247" s="250"/>
      <c r="F247" s="250"/>
      <c r="G247" s="250"/>
      <c r="H247" s="222"/>
      <c r="I247" s="222"/>
      <c r="J247" s="222"/>
      <c r="K247" s="222"/>
      <c r="L247" s="222"/>
      <c r="M247" s="222"/>
      <c r="N247" s="221"/>
      <c r="O247" s="221"/>
      <c r="P247" s="221"/>
      <c r="Q247" s="221"/>
      <c r="R247" s="222"/>
      <c r="S247" s="222"/>
      <c r="T247" s="222"/>
      <c r="U247" s="222"/>
      <c r="V247" s="222"/>
      <c r="W247" s="222"/>
      <c r="X247" s="222"/>
      <c r="Y247" s="222"/>
      <c r="Z247" s="212"/>
      <c r="AA247" s="212"/>
      <c r="AB247" s="212"/>
      <c r="AC247" s="212"/>
      <c r="AD247" s="212"/>
      <c r="AE247" s="212"/>
      <c r="AF247" s="212"/>
      <c r="AG247" s="212" t="s">
        <v>395</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2" x14ac:dyDescent="0.25">
      <c r="A248" s="219"/>
      <c r="B248" s="220"/>
      <c r="C248" s="268" t="s">
        <v>688</v>
      </c>
      <c r="D248" s="260"/>
      <c r="E248" s="261">
        <v>15</v>
      </c>
      <c r="F248" s="222"/>
      <c r="G248" s="222"/>
      <c r="H248" s="222"/>
      <c r="I248" s="222"/>
      <c r="J248" s="222"/>
      <c r="K248" s="222"/>
      <c r="L248" s="222"/>
      <c r="M248" s="222"/>
      <c r="N248" s="221"/>
      <c r="O248" s="221"/>
      <c r="P248" s="221"/>
      <c r="Q248" s="221"/>
      <c r="R248" s="222"/>
      <c r="S248" s="222"/>
      <c r="T248" s="222"/>
      <c r="U248" s="222"/>
      <c r="V248" s="222"/>
      <c r="W248" s="222"/>
      <c r="X248" s="222"/>
      <c r="Y248" s="222"/>
      <c r="Z248" s="212"/>
      <c r="AA248" s="212"/>
      <c r="AB248" s="212"/>
      <c r="AC248" s="212"/>
      <c r="AD248" s="212"/>
      <c r="AE248" s="212"/>
      <c r="AF248" s="212"/>
      <c r="AG248" s="212" t="s">
        <v>454</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5">
      <c r="A249" s="234">
        <v>55</v>
      </c>
      <c r="B249" s="235" t="s">
        <v>689</v>
      </c>
      <c r="C249" s="253" t="s">
        <v>690</v>
      </c>
      <c r="D249" s="236" t="s">
        <v>446</v>
      </c>
      <c r="E249" s="237">
        <v>3.4593799999999999</v>
      </c>
      <c r="F249" s="238"/>
      <c r="G249" s="239">
        <f>ROUND(E249*F249,2)</f>
        <v>0</v>
      </c>
      <c r="H249" s="238"/>
      <c r="I249" s="239">
        <f>ROUND(E249*H249,2)</f>
        <v>0</v>
      </c>
      <c r="J249" s="238"/>
      <c r="K249" s="239">
        <f>ROUND(E249*J249,2)</f>
        <v>0</v>
      </c>
      <c r="L249" s="239">
        <v>21</v>
      </c>
      <c r="M249" s="239">
        <f>G249*(1+L249/100)</f>
        <v>0</v>
      </c>
      <c r="N249" s="237">
        <v>2.52501</v>
      </c>
      <c r="O249" s="237">
        <f>ROUND(E249*N249,2)</f>
        <v>8.73</v>
      </c>
      <c r="P249" s="237">
        <v>0</v>
      </c>
      <c r="Q249" s="237">
        <f>ROUND(E249*P249,2)</f>
        <v>0</v>
      </c>
      <c r="R249" s="239" t="s">
        <v>522</v>
      </c>
      <c r="S249" s="239" t="s">
        <v>388</v>
      </c>
      <c r="T249" s="240" t="s">
        <v>448</v>
      </c>
      <c r="U249" s="222">
        <v>1.421</v>
      </c>
      <c r="V249" s="222">
        <f>ROUND(E249*U249,2)</f>
        <v>4.92</v>
      </c>
      <c r="W249" s="222"/>
      <c r="X249" s="222" t="s">
        <v>449</v>
      </c>
      <c r="Y249" s="222" t="s">
        <v>391</v>
      </c>
      <c r="Z249" s="212"/>
      <c r="AA249" s="212"/>
      <c r="AB249" s="212"/>
      <c r="AC249" s="212"/>
      <c r="AD249" s="212"/>
      <c r="AE249" s="212"/>
      <c r="AF249" s="212"/>
      <c r="AG249" s="212" t="s">
        <v>450</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2" x14ac:dyDescent="0.25">
      <c r="A250" s="219"/>
      <c r="B250" s="220"/>
      <c r="C250" s="268" t="s">
        <v>691</v>
      </c>
      <c r="D250" s="260"/>
      <c r="E250" s="261">
        <v>0.47813</v>
      </c>
      <c r="F250" s="222"/>
      <c r="G250" s="222"/>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454</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5">
      <c r="A251" s="219"/>
      <c r="B251" s="220"/>
      <c r="C251" s="268" t="s">
        <v>692</v>
      </c>
      <c r="D251" s="260"/>
      <c r="E251" s="261">
        <v>2.7</v>
      </c>
      <c r="F251" s="222"/>
      <c r="G251" s="222"/>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454</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3" x14ac:dyDescent="0.25">
      <c r="A252" s="219"/>
      <c r="B252" s="220"/>
      <c r="C252" s="268" t="s">
        <v>693</v>
      </c>
      <c r="D252" s="260"/>
      <c r="E252" s="261">
        <v>0.28125</v>
      </c>
      <c r="F252" s="222"/>
      <c r="G252" s="222"/>
      <c r="H252" s="222"/>
      <c r="I252" s="222"/>
      <c r="J252" s="222"/>
      <c r="K252" s="222"/>
      <c r="L252" s="222"/>
      <c r="M252" s="222"/>
      <c r="N252" s="221"/>
      <c r="O252" s="221"/>
      <c r="P252" s="221"/>
      <c r="Q252" s="221"/>
      <c r="R252" s="222"/>
      <c r="S252" s="222"/>
      <c r="T252" s="222"/>
      <c r="U252" s="222"/>
      <c r="V252" s="222"/>
      <c r="W252" s="222"/>
      <c r="X252" s="222"/>
      <c r="Y252" s="222"/>
      <c r="Z252" s="212"/>
      <c r="AA252" s="212"/>
      <c r="AB252" s="212"/>
      <c r="AC252" s="212"/>
      <c r="AD252" s="212"/>
      <c r="AE252" s="212"/>
      <c r="AF252" s="212"/>
      <c r="AG252" s="212" t="s">
        <v>454</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ht="30.6" outlineLevel="1" x14ac:dyDescent="0.25">
      <c r="A253" s="234">
        <v>56</v>
      </c>
      <c r="B253" s="235" t="s">
        <v>694</v>
      </c>
      <c r="C253" s="253" t="s">
        <v>695</v>
      </c>
      <c r="D253" s="236" t="s">
        <v>506</v>
      </c>
      <c r="E253" s="237">
        <v>39.237499999999997</v>
      </c>
      <c r="F253" s="238"/>
      <c r="G253" s="239">
        <f>ROUND(E253*F253,2)</f>
        <v>0</v>
      </c>
      <c r="H253" s="238"/>
      <c r="I253" s="239">
        <f>ROUND(E253*H253,2)</f>
        <v>0</v>
      </c>
      <c r="J253" s="238"/>
      <c r="K253" s="239">
        <f>ROUND(E253*J253,2)</f>
        <v>0</v>
      </c>
      <c r="L253" s="239">
        <v>21</v>
      </c>
      <c r="M253" s="239">
        <f>G253*(1+L253/100)</f>
        <v>0</v>
      </c>
      <c r="N253" s="237">
        <v>8.7799999999999996E-3</v>
      </c>
      <c r="O253" s="237">
        <f>ROUND(E253*N253,2)</f>
        <v>0.34</v>
      </c>
      <c r="P253" s="237">
        <v>0</v>
      </c>
      <c r="Q253" s="237">
        <f>ROUND(E253*P253,2)</f>
        <v>0</v>
      </c>
      <c r="R253" s="239" t="s">
        <v>522</v>
      </c>
      <c r="S253" s="239" t="s">
        <v>388</v>
      </c>
      <c r="T253" s="240" t="s">
        <v>448</v>
      </c>
      <c r="U253" s="222">
        <v>1.18</v>
      </c>
      <c r="V253" s="222">
        <f>ROUND(E253*U253,2)</f>
        <v>46.3</v>
      </c>
      <c r="W253" s="222"/>
      <c r="X253" s="222" t="s">
        <v>449</v>
      </c>
      <c r="Y253" s="222" t="s">
        <v>391</v>
      </c>
      <c r="Z253" s="212"/>
      <c r="AA253" s="212"/>
      <c r="AB253" s="212"/>
      <c r="AC253" s="212"/>
      <c r="AD253" s="212"/>
      <c r="AE253" s="212"/>
      <c r="AF253" s="212"/>
      <c r="AG253" s="212" t="s">
        <v>450</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2" x14ac:dyDescent="0.25">
      <c r="A254" s="219"/>
      <c r="B254" s="220"/>
      <c r="C254" s="268" t="s">
        <v>696</v>
      </c>
      <c r="D254" s="260"/>
      <c r="E254" s="261">
        <v>4.8875000000000002</v>
      </c>
      <c r="F254" s="222"/>
      <c r="G254" s="222"/>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454</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5">
      <c r="A255" s="219"/>
      <c r="B255" s="220"/>
      <c r="C255" s="268" t="s">
        <v>697</v>
      </c>
      <c r="D255" s="260"/>
      <c r="E255" s="261">
        <v>27.6</v>
      </c>
      <c r="F255" s="222"/>
      <c r="G255" s="222"/>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454</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3" x14ac:dyDescent="0.25">
      <c r="A256" s="219"/>
      <c r="B256" s="220"/>
      <c r="C256" s="268" t="s">
        <v>698</v>
      </c>
      <c r="D256" s="260"/>
      <c r="E256" s="261">
        <v>6.75</v>
      </c>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454</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ht="30.6" outlineLevel="1" x14ac:dyDescent="0.25">
      <c r="A257" s="234">
        <v>57</v>
      </c>
      <c r="B257" s="235" t="s">
        <v>699</v>
      </c>
      <c r="C257" s="253" t="s">
        <v>700</v>
      </c>
      <c r="D257" s="236" t="s">
        <v>506</v>
      </c>
      <c r="E257" s="237">
        <v>39.237499999999997</v>
      </c>
      <c r="F257" s="238"/>
      <c r="G257" s="239">
        <f>ROUND(E257*F257,2)</f>
        <v>0</v>
      </c>
      <c r="H257" s="238"/>
      <c r="I257" s="239">
        <f>ROUND(E257*H257,2)</f>
        <v>0</v>
      </c>
      <c r="J257" s="238"/>
      <c r="K257" s="239">
        <f>ROUND(E257*J257,2)</f>
        <v>0</v>
      </c>
      <c r="L257" s="239">
        <v>21</v>
      </c>
      <c r="M257" s="239">
        <f>G257*(1+L257/100)</f>
        <v>0</v>
      </c>
      <c r="N257" s="237">
        <v>0</v>
      </c>
      <c r="O257" s="237">
        <f>ROUND(E257*N257,2)</f>
        <v>0</v>
      </c>
      <c r="P257" s="237">
        <v>0</v>
      </c>
      <c r="Q257" s="237">
        <f>ROUND(E257*P257,2)</f>
        <v>0</v>
      </c>
      <c r="R257" s="239" t="s">
        <v>522</v>
      </c>
      <c r="S257" s="239" t="s">
        <v>388</v>
      </c>
      <c r="T257" s="240" t="s">
        <v>448</v>
      </c>
      <c r="U257" s="222">
        <v>0.497</v>
      </c>
      <c r="V257" s="222">
        <f>ROUND(E257*U257,2)</f>
        <v>19.5</v>
      </c>
      <c r="W257" s="222"/>
      <c r="X257" s="222" t="s">
        <v>449</v>
      </c>
      <c r="Y257" s="222" t="s">
        <v>391</v>
      </c>
      <c r="Z257" s="212"/>
      <c r="AA257" s="212"/>
      <c r="AB257" s="212"/>
      <c r="AC257" s="212"/>
      <c r="AD257" s="212"/>
      <c r="AE257" s="212"/>
      <c r="AF257" s="212"/>
      <c r="AG257" s="212" t="s">
        <v>450</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2" x14ac:dyDescent="0.25">
      <c r="A258" s="219"/>
      <c r="B258" s="220"/>
      <c r="C258" s="268" t="s">
        <v>701</v>
      </c>
      <c r="D258" s="260"/>
      <c r="E258" s="261">
        <v>39.237499999999997</v>
      </c>
      <c r="F258" s="222"/>
      <c r="G258" s="222"/>
      <c r="H258" s="222"/>
      <c r="I258" s="222"/>
      <c r="J258" s="222"/>
      <c r="K258" s="222"/>
      <c r="L258" s="222"/>
      <c r="M258" s="222"/>
      <c r="N258" s="221"/>
      <c r="O258" s="221"/>
      <c r="P258" s="221"/>
      <c r="Q258" s="221"/>
      <c r="R258" s="222"/>
      <c r="S258" s="222"/>
      <c r="T258" s="222"/>
      <c r="U258" s="222"/>
      <c r="V258" s="222"/>
      <c r="W258" s="222"/>
      <c r="X258" s="222"/>
      <c r="Y258" s="222"/>
      <c r="Z258" s="212"/>
      <c r="AA258" s="212"/>
      <c r="AB258" s="212"/>
      <c r="AC258" s="212"/>
      <c r="AD258" s="212"/>
      <c r="AE258" s="212"/>
      <c r="AF258" s="212"/>
      <c r="AG258" s="212" t="s">
        <v>454</v>
      </c>
      <c r="AH258" s="212">
        <v>5</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ht="20.399999999999999" outlineLevel="1" x14ac:dyDescent="0.25">
      <c r="A259" s="234">
        <v>58</v>
      </c>
      <c r="B259" s="235" t="s">
        <v>702</v>
      </c>
      <c r="C259" s="253" t="s">
        <v>703</v>
      </c>
      <c r="D259" s="236" t="s">
        <v>506</v>
      </c>
      <c r="E259" s="237">
        <v>17.309380000000001</v>
      </c>
      <c r="F259" s="238"/>
      <c r="G259" s="239">
        <f>ROUND(E259*F259,2)</f>
        <v>0</v>
      </c>
      <c r="H259" s="238"/>
      <c r="I259" s="239">
        <f>ROUND(E259*H259,2)</f>
        <v>0</v>
      </c>
      <c r="J259" s="238"/>
      <c r="K259" s="239">
        <f>ROUND(E259*J259,2)</f>
        <v>0</v>
      </c>
      <c r="L259" s="239">
        <v>21</v>
      </c>
      <c r="M259" s="239">
        <f>G259*(1+L259/100)</f>
        <v>0</v>
      </c>
      <c r="N259" s="237">
        <v>4.5019999999999998E-2</v>
      </c>
      <c r="O259" s="237">
        <f>ROUND(E259*N259,2)</f>
        <v>0.78</v>
      </c>
      <c r="P259" s="237">
        <v>0</v>
      </c>
      <c r="Q259" s="237">
        <f>ROUND(E259*P259,2)</f>
        <v>0</v>
      </c>
      <c r="R259" s="239" t="s">
        <v>522</v>
      </c>
      <c r="S259" s="239" t="s">
        <v>388</v>
      </c>
      <c r="T259" s="240" t="s">
        <v>448</v>
      </c>
      <c r="U259" s="222">
        <v>0.49390000000000001</v>
      </c>
      <c r="V259" s="222">
        <f>ROUND(E259*U259,2)</f>
        <v>8.5500000000000007</v>
      </c>
      <c r="W259" s="222"/>
      <c r="X259" s="222" t="s">
        <v>449</v>
      </c>
      <c r="Y259" s="222" t="s">
        <v>391</v>
      </c>
      <c r="Z259" s="212"/>
      <c r="AA259" s="212"/>
      <c r="AB259" s="212"/>
      <c r="AC259" s="212"/>
      <c r="AD259" s="212"/>
      <c r="AE259" s="212"/>
      <c r="AF259" s="212"/>
      <c r="AG259" s="212" t="s">
        <v>450</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ht="21" outlineLevel="2" x14ac:dyDescent="0.25">
      <c r="A260" s="219"/>
      <c r="B260" s="220"/>
      <c r="C260" s="267" t="s">
        <v>704</v>
      </c>
      <c r="D260" s="266"/>
      <c r="E260" s="266"/>
      <c r="F260" s="266"/>
      <c r="G260" s="266"/>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452</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49" t="str">
        <f>C260</f>
        <v>jednoduché nebo příčky zděné do svislé dřevěné, cihelné, betonové nebo ocelové konstrukce na jakoukoliv maltu vápenocementovou (MVC) nebo cementovou (MC),</v>
      </c>
      <c r="BB260" s="212"/>
      <c r="BC260" s="212"/>
      <c r="BD260" s="212"/>
      <c r="BE260" s="212"/>
      <c r="BF260" s="212"/>
      <c r="BG260" s="212"/>
      <c r="BH260" s="212"/>
    </row>
    <row r="261" spans="1:60" outlineLevel="2" x14ac:dyDescent="0.25">
      <c r="A261" s="219"/>
      <c r="B261" s="220"/>
      <c r="C261" s="268" t="s">
        <v>705</v>
      </c>
      <c r="D261" s="260"/>
      <c r="E261" s="261">
        <v>18.688379999999999</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454</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5">
      <c r="A262" s="219"/>
      <c r="B262" s="220"/>
      <c r="C262" s="268" t="s">
        <v>706</v>
      </c>
      <c r="D262" s="260"/>
      <c r="E262" s="261">
        <v>-1.379</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454</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ht="20.399999999999999" outlineLevel="1" x14ac:dyDescent="0.25">
      <c r="A263" s="234">
        <v>59</v>
      </c>
      <c r="B263" s="235" t="s">
        <v>707</v>
      </c>
      <c r="C263" s="253" t="s">
        <v>708</v>
      </c>
      <c r="D263" s="236" t="s">
        <v>506</v>
      </c>
      <c r="E263" s="237">
        <v>35.379130000000004</v>
      </c>
      <c r="F263" s="238"/>
      <c r="G263" s="239">
        <f>ROUND(E263*F263,2)</f>
        <v>0</v>
      </c>
      <c r="H263" s="238"/>
      <c r="I263" s="239">
        <f>ROUND(E263*H263,2)</f>
        <v>0</v>
      </c>
      <c r="J263" s="238"/>
      <c r="K263" s="239">
        <f>ROUND(E263*J263,2)</f>
        <v>0</v>
      </c>
      <c r="L263" s="239">
        <v>21</v>
      </c>
      <c r="M263" s="239">
        <f>G263*(1+L263/100)</f>
        <v>0</v>
      </c>
      <c r="N263" s="237">
        <v>9.69E-2</v>
      </c>
      <c r="O263" s="237">
        <f>ROUND(E263*N263,2)</f>
        <v>3.43</v>
      </c>
      <c r="P263" s="237">
        <v>0</v>
      </c>
      <c r="Q263" s="237">
        <f>ROUND(E263*P263,2)</f>
        <v>0</v>
      </c>
      <c r="R263" s="239" t="s">
        <v>522</v>
      </c>
      <c r="S263" s="239" t="s">
        <v>388</v>
      </c>
      <c r="T263" s="240" t="s">
        <v>448</v>
      </c>
      <c r="U263" s="222">
        <v>0.52090000000000003</v>
      </c>
      <c r="V263" s="222">
        <f>ROUND(E263*U263,2)</f>
        <v>18.43</v>
      </c>
      <c r="W263" s="222"/>
      <c r="X263" s="222" t="s">
        <v>449</v>
      </c>
      <c r="Y263" s="222" t="s">
        <v>391</v>
      </c>
      <c r="Z263" s="212"/>
      <c r="AA263" s="212"/>
      <c r="AB263" s="212"/>
      <c r="AC263" s="212"/>
      <c r="AD263" s="212"/>
      <c r="AE263" s="212"/>
      <c r="AF263" s="212"/>
      <c r="AG263" s="212" t="s">
        <v>450</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ht="21" outlineLevel="2" x14ac:dyDescent="0.25">
      <c r="A264" s="219"/>
      <c r="B264" s="220"/>
      <c r="C264" s="267" t="s">
        <v>704</v>
      </c>
      <c r="D264" s="266"/>
      <c r="E264" s="266"/>
      <c r="F264" s="266"/>
      <c r="G264" s="266"/>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452</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49" t="str">
        <f>C264</f>
        <v>jednoduché nebo příčky zděné do svislé dřevěné, cihelné, betonové nebo ocelové konstrukce na jakoukoliv maltu vápenocementovou (MVC) nebo cementovou (MC),</v>
      </c>
      <c r="BB264" s="212"/>
      <c r="BC264" s="212"/>
      <c r="BD264" s="212"/>
      <c r="BE264" s="212"/>
      <c r="BF264" s="212"/>
      <c r="BG264" s="212"/>
      <c r="BH264" s="212"/>
    </row>
    <row r="265" spans="1:60" outlineLevel="2" x14ac:dyDescent="0.25">
      <c r="A265" s="219"/>
      <c r="B265" s="220"/>
      <c r="C265" s="268" t="s">
        <v>709</v>
      </c>
      <c r="D265" s="260"/>
      <c r="E265" s="261">
        <v>40.501130000000003</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454</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5">
      <c r="A266" s="219"/>
      <c r="B266" s="220"/>
      <c r="C266" s="268" t="s">
        <v>710</v>
      </c>
      <c r="D266" s="260"/>
      <c r="E266" s="261">
        <v>-5.1219999999999999</v>
      </c>
      <c r="F266" s="222"/>
      <c r="G266" s="222"/>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454</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ht="20.399999999999999" outlineLevel="1" x14ac:dyDescent="0.25">
      <c r="A267" s="234">
        <v>60</v>
      </c>
      <c r="B267" s="235" t="s">
        <v>711</v>
      </c>
      <c r="C267" s="253" t="s">
        <v>712</v>
      </c>
      <c r="D267" s="236" t="s">
        <v>506</v>
      </c>
      <c r="E267" s="237">
        <v>49.952500000000001</v>
      </c>
      <c r="F267" s="238"/>
      <c r="G267" s="239">
        <f>ROUND(E267*F267,2)</f>
        <v>0</v>
      </c>
      <c r="H267" s="238"/>
      <c r="I267" s="239">
        <f>ROUND(E267*H267,2)</f>
        <v>0</v>
      </c>
      <c r="J267" s="238"/>
      <c r="K267" s="239">
        <f>ROUND(E267*J267,2)</f>
        <v>0</v>
      </c>
      <c r="L267" s="239">
        <v>21</v>
      </c>
      <c r="M267" s="239">
        <f>G267*(1+L267/100)</f>
        <v>0</v>
      </c>
      <c r="N267" s="237">
        <v>0.11749999999999999</v>
      </c>
      <c r="O267" s="237">
        <f>ROUND(E267*N267,2)</f>
        <v>5.87</v>
      </c>
      <c r="P267" s="237">
        <v>0</v>
      </c>
      <c r="Q267" s="237">
        <f>ROUND(E267*P267,2)</f>
        <v>0</v>
      </c>
      <c r="R267" s="239" t="s">
        <v>522</v>
      </c>
      <c r="S267" s="239" t="s">
        <v>388</v>
      </c>
      <c r="T267" s="240" t="s">
        <v>448</v>
      </c>
      <c r="U267" s="222">
        <v>0.55674999999999997</v>
      </c>
      <c r="V267" s="222">
        <f>ROUND(E267*U267,2)</f>
        <v>27.81</v>
      </c>
      <c r="W267" s="222"/>
      <c r="X267" s="222" t="s">
        <v>449</v>
      </c>
      <c r="Y267" s="222" t="s">
        <v>391</v>
      </c>
      <c r="Z267" s="212"/>
      <c r="AA267" s="212"/>
      <c r="AB267" s="212"/>
      <c r="AC267" s="212"/>
      <c r="AD267" s="212"/>
      <c r="AE267" s="212"/>
      <c r="AF267" s="212"/>
      <c r="AG267" s="212" t="s">
        <v>450</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ht="21" outlineLevel="2" x14ac:dyDescent="0.25">
      <c r="A268" s="219"/>
      <c r="B268" s="220"/>
      <c r="C268" s="267" t="s">
        <v>704</v>
      </c>
      <c r="D268" s="266"/>
      <c r="E268" s="266"/>
      <c r="F268" s="266"/>
      <c r="G268" s="266"/>
      <c r="H268" s="222"/>
      <c r="I268" s="222"/>
      <c r="J268" s="222"/>
      <c r="K268" s="222"/>
      <c r="L268" s="222"/>
      <c r="M268" s="222"/>
      <c r="N268" s="221"/>
      <c r="O268" s="221"/>
      <c r="P268" s="221"/>
      <c r="Q268" s="221"/>
      <c r="R268" s="222"/>
      <c r="S268" s="222"/>
      <c r="T268" s="222"/>
      <c r="U268" s="222"/>
      <c r="V268" s="222"/>
      <c r="W268" s="222"/>
      <c r="X268" s="222"/>
      <c r="Y268" s="222"/>
      <c r="Z268" s="212"/>
      <c r="AA268" s="212"/>
      <c r="AB268" s="212"/>
      <c r="AC268" s="212"/>
      <c r="AD268" s="212"/>
      <c r="AE268" s="212"/>
      <c r="AF268" s="212"/>
      <c r="AG268" s="212" t="s">
        <v>452</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49" t="str">
        <f>C268</f>
        <v>jednoduché nebo příčky zděné do svislé dřevěné, cihelné, betonové nebo ocelové konstrukce na jakoukoliv maltu vápenocementovou (MVC) nebo cementovou (MC),</v>
      </c>
      <c r="BB268" s="212"/>
      <c r="BC268" s="212"/>
      <c r="BD268" s="212"/>
      <c r="BE268" s="212"/>
      <c r="BF268" s="212"/>
      <c r="BG268" s="212"/>
      <c r="BH268" s="212"/>
    </row>
    <row r="269" spans="1:60" outlineLevel="2" x14ac:dyDescent="0.25">
      <c r="A269" s="219"/>
      <c r="B269" s="220"/>
      <c r="C269" s="268" t="s">
        <v>713</v>
      </c>
      <c r="D269" s="260"/>
      <c r="E269" s="261">
        <v>57.6355</v>
      </c>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454</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5">
      <c r="A270" s="219"/>
      <c r="B270" s="220"/>
      <c r="C270" s="268" t="s">
        <v>714</v>
      </c>
      <c r="D270" s="260"/>
      <c r="E270" s="261">
        <v>-7.6829999999999998</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454</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1" x14ac:dyDescent="0.25">
      <c r="A271" s="234">
        <v>61</v>
      </c>
      <c r="B271" s="235" t="s">
        <v>715</v>
      </c>
      <c r="C271" s="253" t="s">
        <v>716</v>
      </c>
      <c r="D271" s="236" t="s">
        <v>506</v>
      </c>
      <c r="E271" s="237">
        <v>7.77</v>
      </c>
      <c r="F271" s="238"/>
      <c r="G271" s="239">
        <f>ROUND(E271*F271,2)</f>
        <v>0</v>
      </c>
      <c r="H271" s="238"/>
      <c r="I271" s="239">
        <f>ROUND(E271*H271,2)</f>
        <v>0</v>
      </c>
      <c r="J271" s="238"/>
      <c r="K271" s="239">
        <f>ROUND(E271*J271,2)</f>
        <v>0</v>
      </c>
      <c r="L271" s="239">
        <v>21</v>
      </c>
      <c r="M271" s="239">
        <f>G271*(1+L271/100)</f>
        <v>0</v>
      </c>
      <c r="N271" s="237">
        <v>7.5340000000000004E-2</v>
      </c>
      <c r="O271" s="237">
        <f>ROUND(E271*N271,2)</f>
        <v>0.59</v>
      </c>
      <c r="P271" s="237">
        <v>0</v>
      </c>
      <c r="Q271" s="237">
        <f>ROUND(E271*P271,2)</f>
        <v>0</v>
      </c>
      <c r="R271" s="239" t="s">
        <v>522</v>
      </c>
      <c r="S271" s="239" t="s">
        <v>388</v>
      </c>
      <c r="T271" s="240" t="s">
        <v>448</v>
      </c>
      <c r="U271" s="222">
        <v>0.52915000000000001</v>
      </c>
      <c r="V271" s="222">
        <f>ROUND(E271*U271,2)</f>
        <v>4.1100000000000003</v>
      </c>
      <c r="W271" s="222"/>
      <c r="X271" s="222" t="s">
        <v>449</v>
      </c>
      <c r="Y271" s="222" t="s">
        <v>391</v>
      </c>
      <c r="Z271" s="212"/>
      <c r="AA271" s="212"/>
      <c r="AB271" s="212"/>
      <c r="AC271" s="212"/>
      <c r="AD271" s="212"/>
      <c r="AE271" s="212"/>
      <c r="AF271" s="212"/>
      <c r="AG271" s="212" t="s">
        <v>450</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5">
      <c r="A272" s="219"/>
      <c r="B272" s="220"/>
      <c r="C272" s="267" t="s">
        <v>717</v>
      </c>
      <c r="D272" s="266"/>
      <c r="E272" s="266"/>
      <c r="F272" s="266"/>
      <c r="G272" s="266"/>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452</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5">
      <c r="A273" s="219"/>
      <c r="B273" s="220"/>
      <c r="C273" s="268" t="s">
        <v>718</v>
      </c>
      <c r="D273" s="260"/>
      <c r="E273" s="261">
        <v>7.77</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454</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5">
      <c r="A274" s="234">
        <v>62</v>
      </c>
      <c r="B274" s="235" t="s">
        <v>719</v>
      </c>
      <c r="C274" s="253" t="s">
        <v>720</v>
      </c>
      <c r="D274" s="236" t="s">
        <v>506</v>
      </c>
      <c r="E274" s="237">
        <v>14.162000000000001</v>
      </c>
      <c r="F274" s="238"/>
      <c r="G274" s="239">
        <f>ROUND(E274*F274,2)</f>
        <v>0</v>
      </c>
      <c r="H274" s="238"/>
      <c r="I274" s="239">
        <f>ROUND(E274*H274,2)</f>
        <v>0</v>
      </c>
      <c r="J274" s="238"/>
      <c r="K274" s="239">
        <f>ROUND(E274*J274,2)</f>
        <v>0</v>
      </c>
      <c r="L274" s="239">
        <v>21</v>
      </c>
      <c r="M274" s="239">
        <f>G274*(1+L274/100)</f>
        <v>0</v>
      </c>
      <c r="N274" s="237">
        <v>0.1114</v>
      </c>
      <c r="O274" s="237">
        <f>ROUND(E274*N274,2)</f>
        <v>1.58</v>
      </c>
      <c r="P274" s="237">
        <v>0</v>
      </c>
      <c r="Q274" s="237">
        <f>ROUND(E274*P274,2)</f>
        <v>0</v>
      </c>
      <c r="R274" s="239" t="s">
        <v>522</v>
      </c>
      <c r="S274" s="239" t="s">
        <v>388</v>
      </c>
      <c r="T274" s="240" t="s">
        <v>448</v>
      </c>
      <c r="U274" s="222">
        <v>0.81899999999999995</v>
      </c>
      <c r="V274" s="222">
        <f>ROUND(E274*U274,2)</f>
        <v>11.6</v>
      </c>
      <c r="W274" s="222"/>
      <c r="X274" s="222" t="s">
        <v>449</v>
      </c>
      <c r="Y274" s="222" t="s">
        <v>391</v>
      </c>
      <c r="Z274" s="212"/>
      <c r="AA274" s="212"/>
      <c r="AB274" s="212"/>
      <c r="AC274" s="212"/>
      <c r="AD274" s="212"/>
      <c r="AE274" s="212"/>
      <c r="AF274" s="212"/>
      <c r="AG274" s="212" t="s">
        <v>450</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5">
      <c r="A275" s="219"/>
      <c r="B275" s="220"/>
      <c r="C275" s="268" t="s">
        <v>721</v>
      </c>
      <c r="D275" s="260"/>
      <c r="E275" s="261">
        <v>14.162000000000001</v>
      </c>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454</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1" x14ac:dyDescent="0.25">
      <c r="A276" s="234">
        <v>63</v>
      </c>
      <c r="B276" s="235" t="s">
        <v>722</v>
      </c>
      <c r="C276" s="253" t="s">
        <v>723</v>
      </c>
      <c r="D276" s="236" t="s">
        <v>446</v>
      </c>
      <c r="E276" s="237">
        <v>2.00482</v>
      </c>
      <c r="F276" s="238"/>
      <c r="G276" s="239">
        <f>ROUND(E276*F276,2)</f>
        <v>0</v>
      </c>
      <c r="H276" s="238"/>
      <c r="I276" s="239">
        <f>ROUND(E276*H276,2)</f>
        <v>0</v>
      </c>
      <c r="J276" s="238"/>
      <c r="K276" s="239">
        <f>ROUND(E276*J276,2)</f>
        <v>0</v>
      </c>
      <c r="L276" s="239">
        <v>21</v>
      </c>
      <c r="M276" s="239">
        <f>G276*(1+L276/100)</f>
        <v>0</v>
      </c>
      <c r="N276" s="237">
        <v>2.5667499999999999</v>
      </c>
      <c r="O276" s="237">
        <f>ROUND(E276*N276,2)</f>
        <v>5.15</v>
      </c>
      <c r="P276" s="237">
        <v>0</v>
      </c>
      <c r="Q276" s="237">
        <f>ROUND(E276*P276,2)</f>
        <v>0</v>
      </c>
      <c r="R276" s="239" t="s">
        <v>724</v>
      </c>
      <c r="S276" s="239" t="s">
        <v>388</v>
      </c>
      <c r="T276" s="240" t="s">
        <v>448</v>
      </c>
      <c r="U276" s="222">
        <v>3.9289999999999998</v>
      </c>
      <c r="V276" s="222">
        <f>ROUND(E276*U276,2)</f>
        <v>7.88</v>
      </c>
      <c r="W276" s="222"/>
      <c r="X276" s="222" t="s">
        <v>449</v>
      </c>
      <c r="Y276" s="222" t="s">
        <v>391</v>
      </c>
      <c r="Z276" s="212"/>
      <c r="AA276" s="212"/>
      <c r="AB276" s="212"/>
      <c r="AC276" s="212"/>
      <c r="AD276" s="212"/>
      <c r="AE276" s="212"/>
      <c r="AF276" s="212"/>
      <c r="AG276" s="212" t="s">
        <v>450</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2" x14ac:dyDescent="0.25">
      <c r="A277" s="219"/>
      <c r="B277" s="220"/>
      <c r="C277" s="267" t="s">
        <v>725</v>
      </c>
      <c r="D277" s="266"/>
      <c r="E277" s="266"/>
      <c r="F277" s="266"/>
      <c r="G277" s="266"/>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452</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2" x14ac:dyDescent="0.25">
      <c r="A278" s="219"/>
      <c r="B278" s="220"/>
      <c r="C278" s="268" t="s">
        <v>726</v>
      </c>
      <c r="D278" s="260"/>
      <c r="E278" s="261">
        <v>2.00482</v>
      </c>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454</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1" x14ac:dyDescent="0.25">
      <c r="A279" s="234">
        <v>64</v>
      </c>
      <c r="B279" s="235" t="s">
        <v>722</v>
      </c>
      <c r="C279" s="253" t="s">
        <v>723</v>
      </c>
      <c r="D279" s="236" t="s">
        <v>446</v>
      </c>
      <c r="E279" s="237">
        <v>2.2052200000000002</v>
      </c>
      <c r="F279" s="238"/>
      <c r="G279" s="239">
        <f>ROUND(E279*F279,2)</f>
        <v>0</v>
      </c>
      <c r="H279" s="238"/>
      <c r="I279" s="239">
        <f>ROUND(E279*H279,2)</f>
        <v>0</v>
      </c>
      <c r="J279" s="238"/>
      <c r="K279" s="239">
        <f>ROUND(E279*J279,2)</f>
        <v>0</v>
      </c>
      <c r="L279" s="239">
        <v>21</v>
      </c>
      <c r="M279" s="239">
        <f>G279*(1+L279/100)</f>
        <v>0</v>
      </c>
      <c r="N279" s="237">
        <v>2.5667499999999999</v>
      </c>
      <c r="O279" s="237">
        <f>ROUND(E279*N279,2)</f>
        <v>5.66</v>
      </c>
      <c r="P279" s="237">
        <v>0</v>
      </c>
      <c r="Q279" s="237">
        <f>ROUND(E279*P279,2)</f>
        <v>0</v>
      </c>
      <c r="R279" s="239" t="s">
        <v>724</v>
      </c>
      <c r="S279" s="239" t="s">
        <v>388</v>
      </c>
      <c r="T279" s="240" t="s">
        <v>448</v>
      </c>
      <c r="U279" s="222">
        <v>3.9289999999999998</v>
      </c>
      <c r="V279" s="222">
        <f>ROUND(E279*U279,2)</f>
        <v>8.66</v>
      </c>
      <c r="W279" s="222"/>
      <c r="X279" s="222" t="s">
        <v>449</v>
      </c>
      <c r="Y279" s="222" t="s">
        <v>391</v>
      </c>
      <c r="Z279" s="212"/>
      <c r="AA279" s="212"/>
      <c r="AB279" s="212"/>
      <c r="AC279" s="212"/>
      <c r="AD279" s="212"/>
      <c r="AE279" s="212"/>
      <c r="AF279" s="212"/>
      <c r="AG279" s="212" t="s">
        <v>450</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2" x14ac:dyDescent="0.25">
      <c r="A280" s="219"/>
      <c r="B280" s="220"/>
      <c r="C280" s="267" t="s">
        <v>725</v>
      </c>
      <c r="D280" s="266"/>
      <c r="E280" s="266"/>
      <c r="F280" s="266"/>
      <c r="G280" s="266"/>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452</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5">
      <c r="A281" s="219"/>
      <c r="B281" s="220"/>
      <c r="C281" s="268" t="s">
        <v>727</v>
      </c>
      <c r="D281" s="260"/>
      <c r="E281" s="261">
        <v>2.2052200000000002</v>
      </c>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454</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1" x14ac:dyDescent="0.25">
      <c r="A282" s="234">
        <v>65</v>
      </c>
      <c r="B282" s="235" t="s">
        <v>722</v>
      </c>
      <c r="C282" s="253" t="s">
        <v>723</v>
      </c>
      <c r="D282" s="236" t="s">
        <v>446</v>
      </c>
      <c r="E282" s="237">
        <v>2.5358399999999999</v>
      </c>
      <c r="F282" s="238"/>
      <c r="G282" s="239">
        <f>ROUND(E282*F282,2)</f>
        <v>0</v>
      </c>
      <c r="H282" s="238"/>
      <c r="I282" s="239">
        <f>ROUND(E282*H282,2)</f>
        <v>0</v>
      </c>
      <c r="J282" s="238"/>
      <c r="K282" s="239">
        <f>ROUND(E282*J282,2)</f>
        <v>0</v>
      </c>
      <c r="L282" s="239">
        <v>21</v>
      </c>
      <c r="M282" s="239">
        <f>G282*(1+L282/100)</f>
        <v>0</v>
      </c>
      <c r="N282" s="237">
        <v>2.5667499999999999</v>
      </c>
      <c r="O282" s="237">
        <f>ROUND(E282*N282,2)</f>
        <v>6.51</v>
      </c>
      <c r="P282" s="237">
        <v>0</v>
      </c>
      <c r="Q282" s="237">
        <f>ROUND(E282*P282,2)</f>
        <v>0</v>
      </c>
      <c r="R282" s="239" t="s">
        <v>724</v>
      </c>
      <c r="S282" s="239" t="s">
        <v>388</v>
      </c>
      <c r="T282" s="240" t="s">
        <v>448</v>
      </c>
      <c r="U282" s="222">
        <v>3.9289999999999998</v>
      </c>
      <c r="V282" s="222">
        <f>ROUND(E282*U282,2)</f>
        <v>9.9600000000000009</v>
      </c>
      <c r="W282" s="222"/>
      <c r="X282" s="222" t="s">
        <v>449</v>
      </c>
      <c r="Y282" s="222" t="s">
        <v>391</v>
      </c>
      <c r="Z282" s="212"/>
      <c r="AA282" s="212"/>
      <c r="AB282" s="212"/>
      <c r="AC282" s="212"/>
      <c r="AD282" s="212"/>
      <c r="AE282" s="212"/>
      <c r="AF282" s="212"/>
      <c r="AG282" s="212" t="s">
        <v>450</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2" x14ac:dyDescent="0.25">
      <c r="A283" s="219"/>
      <c r="B283" s="220"/>
      <c r="C283" s="267" t="s">
        <v>725</v>
      </c>
      <c r="D283" s="266"/>
      <c r="E283" s="266"/>
      <c r="F283" s="266"/>
      <c r="G283" s="266"/>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452</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5">
      <c r="A284" s="219"/>
      <c r="B284" s="220"/>
      <c r="C284" s="268" t="s">
        <v>728</v>
      </c>
      <c r="D284" s="260"/>
      <c r="E284" s="261">
        <v>2.1248</v>
      </c>
      <c r="F284" s="222"/>
      <c r="G284" s="222"/>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454</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5">
      <c r="A285" s="219"/>
      <c r="B285" s="220"/>
      <c r="C285" s="268" t="s">
        <v>729</v>
      </c>
      <c r="D285" s="260"/>
      <c r="E285" s="261">
        <v>0.41104000000000002</v>
      </c>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454</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1" x14ac:dyDescent="0.25">
      <c r="A286" s="234">
        <v>66</v>
      </c>
      <c r="B286" s="235" t="s">
        <v>730</v>
      </c>
      <c r="C286" s="253" t="s">
        <v>731</v>
      </c>
      <c r="D286" s="236" t="s">
        <v>446</v>
      </c>
      <c r="E286" s="237">
        <v>2.5215700000000001</v>
      </c>
      <c r="F286" s="238"/>
      <c r="G286" s="239">
        <f>ROUND(E286*F286,2)</f>
        <v>0</v>
      </c>
      <c r="H286" s="238"/>
      <c r="I286" s="239">
        <f>ROUND(E286*H286,2)</f>
        <v>0</v>
      </c>
      <c r="J286" s="238"/>
      <c r="K286" s="239">
        <f>ROUND(E286*J286,2)</f>
        <v>0</v>
      </c>
      <c r="L286" s="239">
        <v>21</v>
      </c>
      <c r="M286" s="239">
        <f>G286*(1+L286/100)</f>
        <v>0</v>
      </c>
      <c r="N286" s="237">
        <v>2.5</v>
      </c>
      <c r="O286" s="237">
        <f>ROUND(E286*N286,2)</f>
        <v>6.3</v>
      </c>
      <c r="P286" s="237">
        <v>0</v>
      </c>
      <c r="Q286" s="237">
        <f>ROUND(E286*P286,2)</f>
        <v>0</v>
      </c>
      <c r="R286" s="239" t="s">
        <v>603</v>
      </c>
      <c r="S286" s="239" t="s">
        <v>388</v>
      </c>
      <c r="T286" s="240" t="s">
        <v>448</v>
      </c>
      <c r="U286" s="222">
        <v>0</v>
      </c>
      <c r="V286" s="222">
        <f>ROUND(E286*U286,2)</f>
        <v>0</v>
      </c>
      <c r="W286" s="222"/>
      <c r="X286" s="222" t="s">
        <v>604</v>
      </c>
      <c r="Y286" s="222" t="s">
        <v>391</v>
      </c>
      <c r="Z286" s="212"/>
      <c r="AA286" s="212"/>
      <c r="AB286" s="212"/>
      <c r="AC286" s="212"/>
      <c r="AD286" s="212"/>
      <c r="AE286" s="212"/>
      <c r="AF286" s="212"/>
      <c r="AG286" s="212" t="s">
        <v>605</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5">
      <c r="A287" s="219"/>
      <c r="B287" s="220"/>
      <c r="C287" s="254" t="s">
        <v>732</v>
      </c>
      <c r="D287" s="248"/>
      <c r="E287" s="248"/>
      <c r="F287" s="248"/>
      <c r="G287" s="248"/>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395</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5">
      <c r="A288" s="219"/>
      <c r="B288" s="220"/>
      <c r="C288" s="268" t="s">
        <v>733</v>
      </c>
      <c r="D288" s="260"/>
      <c r="E288" s="261">
        <v>2.5215700000000001</v>
      </c>
      <c r="F288" s="222"/>
      <c r="G288" s="222"/>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454</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x14ac:dyDescent="0.25">
      <c r="A289" s="227" t="s">
        <v>383</v>
      </c>
      <c r="B289" s="228" t="s">
        <v>218</v>
      </c>
      <c r="C289" s="251" t="s">
        <v>219</v>
      </c>
      <c r="D289" s="229"/>
      <c r="E289" s="230"/>
      <c r="F289" s="231"/>
      <c r="G289" s="231">
        <f>SUMIF(AG290:AG296,"&lt;&gt;NOR",G290:G296)</f>
        <v>0</v>
      </c>
      <c r="H289" s="231"/>
      <c r="I289" s="231">
        <f>SUM(I290:I296)</f>
        <v>0</v>
      </c>
      <c r="J289" s="231"/>
      <c r="K289" s="231">
        <f>SUM(K290:K296)</f>
        <v>0</v>
      </c>
      <c r="L289" s="231"/>
      <c r="M289" s="231">
        <f>SUM(M290:M296)</f>
        <v>0</v>
      </c>
      <c r="N289" s="230"/>
      <c r="O289" s="230">
        <f>SUM(O290:O296)</f>
        <v>0.09</v>
      </c>
      <c r="P289" s="230"/>
      <c r="Q289" s="230">
        <f>SUM(Q290:Q296)</f>
        <v>0</v>
      </c>
      <c r="R289" s="231"/>
      <c r="S289" s="231"/>
      <c r="T289" s="232"/>
      <c r="U289" s="226"/>
      <c r="V289" s="226">
        <f>SUM(V290:V296)</f>
        <v>5.12</v>
      </c>
      <c r="W289" s="226"/>
      <c r="X289" s="226"/>
      <c r="Y289" s="226"/>
      <c r="AG289" t="s">
        <v>384</v>
      </c>
    </row>
    <row r="290" spans="1:60" ht="30.6" outlineLevel="1" x14ac:dyDescent="0.25">
      <c r="A290" s="234">
        <v>67</v>
      </c>
      <c r="B290" s="235" t="s">
        <v>734</v>
      </c>
      <c r="C290" s="253" t="s">
        <v>735</v>
      </c>
      <c r="D290" s="236" t="s">
        <v>506</v>
      </c>
      <c r="E290" s="237">
        <v>7.42</v>
      </c>
      <c r="F290" s="238"/>
      <c r="G290" s="239">
        <f>ROUND(E290*F290,2)</f>
        <v>0</v>
      </c>
      <c r="H290" s="238"/>
      <c r="I290" s="239">
        <f>ROUND(E290*H290,2)</f>
        <v>0</v>
      </c>
      <c r="J290" s="238"/>
      <c r="K290" s="239">
        <f>ROUND(E290*J290,2)</f>
        <v>0</v>
      </c>
      <c r="L290" s="239">
        <v>21</v>
      </c>
      <c r="M290" s="239">
        <f>G290*(1+L290/100)</f>
        <v>0</v>
      </c>
      <c r="N290" s="237">
        <v>1.201E-2</v>
      </c>
      <c r="O290" s="237">
        <f>ROUND(E290*N290,2)</f>
        <v>0.09</v>
      </c>
      <c r="P290" s="237">
        <v>0</v>
      </c>
      <c r="Q290" s="237">
        <f>ROUND(E290*P290,2)</f>
        <v>0</v>
      </c>
      <c r="R290" s="239" t="s">
        <v>522</v>
      </c>
      <c r="S290" s="239" t="s">
        <v>388</v>
      </c>
      <c r="T290" s="240" t="s">
        <v>448</v>
      </c>
      <c r="U290" s="222">
        <v>0.69</v>
      </c>
      <c r="V290" s="222">
        <f>ROUND(E290*U290,2)</f>
        <v>5.12</v>
      </c>
      <c r="W290" s="222"/>
      <c r="X290" s="222" t="s">
        <v>449</v>
      </c>
      <c r="Y290" s="222" t="s">
        <v>391</v>
      </c>
      <c r="Z290" s="212"/>
      <c r="AA290" s="212"/>
      <c r="AB290" s="212"/>
      <c r="AC290" s="212"/>
      <c r="AD290" s="212"/>
      <c r="AE290" s="212"/>
      <c r="AF290" s="212"/>
      <c r="AG290" s="212" t="s">
        <v>450</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2" x14ac:dyDescent="0.25">
      <c r="A291" s="219"/>
      <c r="B291" s="220"/>
      <c r="C291" s="254" t="s">
        <v>667</v>
      </c>
      <c r="D291" s="248"/>
      <c r="E291" s="248"/>
      <c r="F291" s="248"/>
      <c r="G291" s="248"/>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395</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5">
      <c r="A292" s="219"/>
      <c r="B292" s="220"/>
      <c r="C292" s="255" t="s">
        <v>736</v>
      </c>
      <c r="D292" s="250"/>
      <c r="E292" s="250"/>
      <c r="F292" s="250"/>
      <c r="G292" s="250"/>
      <c r="H292" s="222"/>
      <c r="I292" s="222"/>
      <c r="J292" s="222"/>
      <c r="K292" s="222"/>
      <c r="L292" s="222"/>
      <c r="M292" s="222"/>
      <c r="N292" s="221"/>
      <c r="O292" s="221"/>
      <c r="P292" s="221"/>
      <c r="Q292" s="221"/>
      <c r="R292" s="222"/>
      <c r="S292" s="222"/>
      <c r="T292" s="222"/>
      <c r="U292" s="222"/>
      <c r="V292" s="222"/>
      <c r="W292" s="222"/>
      <c r="X292" s="222"/>
      <c r="Y292" s="222"/>
      <c r="Z292" s="212"/>
      <c r="AA292" s="212"/>
      <c r="AB292" s="212"/>
      <c r="AC292" s="212"/>
      <c r="AD292" s="212"/>
      <c r="AE292" s="212"/>
      <c r="AF292" s="212"/>
      <c r="AG292" s="212" t="s">
        <v>395</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5">
      <c r="A293" s="219"/>
      <c r="B293" s="220"/>
      <c r="C293" s="255" t="s">
        <v>737</v>
      </c>
      <c r="D293" s="250"/>
      <c r="E293" s="250"/>
      <c r="F293" s="250"/>
      <c r="G293" s="250"/>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395</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3" x14ac:dyDescent="0.25">
      <c r="A294" s="219"/>
      <c r="B294" s="220"/>
      <c r="C294" s="255" t="s">
        <v>738</v>
      </c>
      <c r="D294" s="250"/>
      <c r="E294" s="250"/>
      <c r="F294" s="250"/>
      <c r="G294" s="250"/>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395</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49" t="str">
        <f>C294</f>
        <v>- standardního tmelení Q2, to je: základní tmelení Q1+ dodatečné tmelení (tmelení najemno) a případné přebroušení.</v>
      </c>
      <c r="BB294" s="212"/>
      <c r="BC294" s="212"/>
      <c r="BD294" s="212"/>
      <c r="BE294" s="212"/>
      <c r="BF294" s="212"/>
      <c r="BG294" s="212"/>
      <c r="BH294" s="212"/>
    </row>
    <row r="295" spans="1:60" outlineLevel="2" x14ac:dyDescent="0.25">
      <c r="A295" s="219"/>
      <c r="B295" s="220"/>
      <c r="C295" s="268" t="s">
        <v>739</v>
      </c>
      <c r="D295" s="260"/>
      <c r="E295" s="261">
        <v>3.52</v>
      </c>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454</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5">
      <c r="A296" s="219"/>
      <c r="B296" s="220"/>
      <c r="C296" s="268" t="s">
        <v>740</v>
      </c>
      <c r="D296" s="260"/>
      <c r="E296" s="261">
        <v>3.9</v>
      </c>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454</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x14ac:dyDescent="0.25">
      <c r="A297" s="227" t="s">
        <v>383</v>
      </c>
      <c r="B297" s="228" t="s">
        <v>220</v>
      </c>
      <c r="C297" s="251" t="s">
        <v>221</v>
      </c>
      <c r="D297" s="229"/>
      <c r="E297" s="230"/>
      <c r="F297" s="231"/>
      <c r="G297" s="231">
        <f>SUMIF(AG298:AG363,"&lt;&gt;NOR",G298:G363)</f>
        <v>0</v>
      </c>
      <c r="H297" s="231"/>
      <c r="I297" s="231">
        <f>SUM(I298:I363)</f>
        <v>0</v>
      </c>
      <c r="J297" s="231"/>
      <c r="K297" s="231">
        <f>SUM(K298:K363)</f>
        <v>0</v>
      </c>
      <c r="L297" s="231"/>
      <c r="M297" s="231">
        <f>SUM(M298:M363)</f>
        <v>0</v>
      </c>
      <c r="N297" s="230"/>
      <c r="O297" s="230">
        <f>SUM(O298:O363)</f>
        <v>101.28</v>
      </c>
      <c r="P297" s="230"/>
      <c r="Q297" s="230">
        <f>SUM(Q298:Q363)</f>
        <v>0</v>
      </c>
      <c r="R297" s="231"/>
      <c r="S297" s="231"/>
      <c r="T297" s="232"/>
      <c r="U297" s="226"/>
      <c r="V297" s="226">
        <f>SUM(V298:V363)</f>
        <v>337.92</v>
      </c>
      <c r="W297" s="226"/>
      <c r="X297" s="226"/>
      <c r="Y297" s="226"/>
      <c r="AG297" t="s">
        <v>384</v>
      </c>
    </row>
    <row r="298" spans="1:60" outlineLevel="1" x14ac:dyDescent="0.25">
      <c r="A298" s="234">
        <v>68</v>
      </c>
      <c r="B298" s="235" t="s">
        <v>741</v>
      </c>
      <c r="C298" s="253" t="s">
        <v>742</v>
      </c>
      <c r="D298" s="236" t="s">
        <v>585</v>
      </c>
      <c r="E298" s="237">
        <v>47</v>
      </c>
      <c r="F298" s="238"/>
      <c r="G298" s="239">
        <f>ROUND(E298*F298,2)</f>
        <v>0</v>
      </c>
      <c r="H298" s="238"/>
      <c r="I298" s="239">
        <f>ROUND(E298*H298,2)</f>
        <v>0</v>
      </c>
      <c r="J298" s="238"/>
      <c r="K298" s="239">
        <f>ROUND(E298*J298,2)</f>
        <v>0</v>
      </c>
      <c r="L298" s="239">
        <v>21</v>
      </c>
      <c r="M298" s="239">
        <f>G298*(1+L298/100)</f>
        <v>0</v>
      </c>
      <c r="N298" s="237">
        <v>0.19116</v>
      </c>
      <c r="O298" s="237">
        <f>ROUND(E298*N298,2)</f>
        <v>8.98</v>
      </c>
      <c r="P298" s="237">
        <v>0</v>
      </c>
      <c r="Q298" s="237">
        <f>ROUND(E298*P298,2)</f>
        <v>0</v>
      </c>
      <c r="R298" s="239" t="s">
        <v>724</v>
      </c>
      <c r="S298" s="239" t="s">
        <v>388</v>
      </c>
      <c r="T298" s="240" t="s">
        <v>448</v>
      </c>
      <c r="U298" s="222">
        <v>1.28</v>
      </c>
      <c r="V298" s="222">
        <f>ROUND(E298*U298,2)</f>
        <v>60.16</v>
      </c>
      <c r="W298" s="222"/>
      <c r="X298" s="222" t="s">
        <v>449</v>
      </c>
      <c r="Y298" s="222" t="s">
        <v>391</v>
      </c>
      <c r="Z298" s="212"/>
      <c r="AA298" s="212"/>
      <c r="AB298" s="212"/>
      <c r="AC298" s="212"/>
      <c r="AD298" s="212"/>
      <c r="AE298" s="212"/>
      <c r="AF298" s="212"/>
      <c r="AG298" s="212" t="s">
        <v>450</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5">
      <c r="A299" s="219"/>
      <c r="B299" s="220"/>
      <c r="C299" s="267" t="s">
        <v>743</v>
      </c>
      <c r="D299" s="266"/>
      <c r="E299" s="266"/>
      <c r="F299" s="266"/>
      <c r="G299" s="266"/>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452</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2" x14ac:dyDescent="0.25">
      <c r="A300" s="219"/>
      <c r="B300" s="220"/>
      <c r="C300" s="268" t="s">
        <v>744</v>
      </c>
      <c r="D300" s="260"/>
      <c r="E300" s="261">
        <v>47</v>
      </c>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454</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ht="30.6" outlineLevel="1" x14ac:dyDescent="0.25">
      <c r="A301" s="234">
        <v>69</v>
      </c>
      <c r="B301" s="235" t="s">
        <v>745</v>
      </c>
      <c r="C301" s="253" t="s">
        <v>746</v>
      </c>
      <c r="D301" s="236" t="s">
        <v>446</v>
      </c>
      <c r="E301" s="237">
        <v>4.2883800000000001</v>
      </c>
      <c r="F301" s="238"/>
      <c r="G301" s="239">
        <f>ROUND(E301*F301,2)</f>
        <v>0</v>
      </c>
      <c r="H301" s="238"/>
      <c r="I301" s="239">
        <f>ROUND(E301*H301,2)</f>
        <v>0</v>
      </c>
      <c r="J301" s="238"/>
      <c r="K301" s="239">
        <f>ROUND(E301*J301,2)</f>
        <v>0</v>
      </c>
      <c r="L301" s="239">
        <v>21</v>
      </c>
      <c r="M301" s="239">
        <f>G301*(1+L301/100)</f>
        <v>0</v>
      </c>
      <c r="N301" s="237">
        <v>1.3999999999999999E-4</v>
      </c>
      <c r="O301" s="237">
        <f>ROUND(E301*N301,2)</f>
        <v>0</v>
      </c>
      <c r="P301" s="237">
        <v>0</v>
      </c>
      <c r="Q301" s="237">
        <f>ROUND(E301*P301,2)</f>
        <v>0</v>
      </c>
      <c r="R301" s="239" t="s">
        <v>522</v>
      </c>
      <c r="S301" s="239" t="s">
        <v>388</v>
      </c>
      <c r="T301" s="240" t="s">
        <v>448</v>
      </c>
      <c r="U301" s="222">
        <v>0.98699999999999999</v>
      </c>
      <c r="V301" s="222">
        <f>ROUND(E301*U301,2)</f>
        <v>4.2300000000000004</v>
      </c>
      <c r="W301" s="222"/>
      <c r="X301" s="222" t="s">
        <v>449</v>
      </c>
      <c r="Y301" s="222" t="s">
        <v>391</v>
      </c>
      <c r="Z301" s="212"/>
      <c r="AA301" s="212"/>
      <c r="AB301" s="212"/>
      <c r="AC301" s="212"/>
      <c r="AD301" s="212"/>
      <c r="AE301" s="212"/>
      <c r="AF301" s="212"/>
      <c r="AG301" s="212" t="s">
        <v>450</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2" x14ac:dyDescent="0.25">
      <c r="A302" s="219"/>
      <c r="B302" s="220"/>
      <c r="C302" s="268" t="s">
        <v>747</v>
      </c>
      <c r="D302" s="260"/>
      <c r="E302" s="261">
        <v>4.2883800000000001</v>
      </c>
      <c r="F302" s="222"/>
      <c r="G302" s="222"/>
      <c r="H302" s="222"/>
      <c r="I302" s="222"/>
      <c r="J302" s="222"/>
      <c r="K302" s="222"/>
      <c r="L302" s="222"/>
      <c r="M302" s="222"/>
      <c r="N302" s="221"/>
      <c r="O302" s="221"/>
      <c r="P302" s="221"/>
      <c r="Q302" s="221"/>
      <c r="R302" s="222"/>
      <c r="S302" s="222"/>
      <c r="T302" s="222"/>
      <c r="U302" s="222"/>
      <c r="V302" s="222"/>
      <c r="W302" s="222"/>
      <c r="X302" s="222"/>
      <c r="Y302" s="222"/>
      <c r="Z302" s="212"/>
      <c r="AA302" s="212"/>
      <c r="AB302" s="212"/>
      <c r="AC302" s="212"/>
      <c r="AD302" s="212"/>
      <c r="AE302" s="212"/>
      <c r="AF302" s="212"/>
      <c r="AG302" s="212" t="s">
        <v>454</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1" x14ac:dyDescent="0.25">
      <c r="A303" s="234">
        <v>70</v>
      </c>
      <c r="B303" s="235" t="s">
        <v>748</v>
      </c>
      <c r="C303" s="253" t="s">
        <v>749</v>
      </c>
      <c r="D303" s="236" t="s">
        <v>506</v>
      </c>
      <c r="E303" s="237">
        <v>20.85</v>
      </c>
      <c r="F303" s="238"/>
      <c r="G303" s="239">
        <f>ROUND(E303*F303,2)</f>
        <v>0</v>
      </c>
      <c r="H303" s="238"/>
      <c r="I303" s="239">
        <f>ROUND(E303*H303,2)</f>
        <v>0</v>
      </c>
      <c r="J303" s="238"/>
      <c r="K303" s="239">
        <f>ROUND(E303*J303,2)</f>
        <v>0</v>
      </c>
      <c r="L303" s="239">
        <v>21</v>
      </c>
      <c r="M303" s="239">
        <f>G303*(1+L303/100)</f>
        <v>0</v>
      </c>
      <c r="N303" s="237">
        <v>4.8689999999999997E-2</v>
      </c>
      <c r="O303" s="237">
        <f>ROUND(E303*N303,2)</f>
        <v>1.02</v>
      </c>
      <c r="P303" s="237">
        <v>0</v>
      </c>
      <c r="Q303" s="237">
        <f>ROUND(E303*P303,2)</f>
        <v>0</v>
      </c>
      <c r="R303" s="239" t="s">
        <v>522</v>
      </c>
      <c r="S303" s="239" t="s">
        <v>388</v>
      </c>
      <c r="T303" s="240" t="s">
        <v>448</v>
      </c>
      <c r="U303" s="222">
        <v>0.69</v>
      </c>
      <c r="V303" s="222">
        <f>ROUND(E303*U303,2)</f>
        <v>14.39</v>
      </c>
      <c r="W303" s="222"/>
      <c r="X303" s="222" t="s">
        <v>449</v>
      </c>
      <c r="Y303" s="222" t="s">
        <v>391</v>
      </c>
      <c r="Z303" s="212"/>
      <c r="AA303" s="212"/>
      <c r="AB303" s="212"/>
      <c r="AC303" s="212"/>
      <c r="AD303" s="212"/>
      <c r="AE303" s="212"/>
      <c r="AF303" s="212"/>
      <c r="AG303" s="212" t="s">
        <v>450</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2" x14ac:dyDescent="0.25">
      <c r="A304" s="219"/>
      <c r="B304" s="220"/>
      <c r="C304" s="267" t="s">
        <v>750</v>
      </c>
      <c r="D304" s="266"/>
      <c r="E304" s="266"/>
      <c r="F304" s="266"/>
      <c r="G304" s="266"/>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452</v>
      </c>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2" x14ac:dyDescent="0.25">
      <c r="A305" s="219"/>
      <c r="B305" s="220"/>
      <c r="C305" s="268" t="s">
        <v>751</v>
      </c>
      <c r="D305" s="260"/>
      <c r="E305" s="261">
        <v>14.7875</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454</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5">
      <c r="A306" s="219"/>
      <c r="B306" s="220"/>
      <c r="C306" s="268" t="s">
        <v>752</v>
      </c>
      <c r="D306" s="260"/>
      <c r="E306" s="261">
        <v>6.0625</v>
      </c>
      <c r="F306" s="222"/>
      <c r="G306" s="222"/>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454</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1" x14ac:dyDescent="0.25">
      <c r="A307" s="234">
        <v>71</v>
      </c>
      <c r="B307" s="235" t="s">
        <v>753</v>
      </c>
      <c r="C307" s="253" t="s">
        <v>754</v>
      </c>
      <c r="D307" s="236" t="s">
        <v>506</v>
      </c>
      <c r="E307" s="237">
        <v>20.85</v>
      </c>
      <c r="F307" s="238"/>
      <c r="G307" s="239">
        <f>ROUND(E307*F307,2)</f>
        <v>0</v>
      </c>
      <c r="H307" s="238"/>
      <c r="I307" s="239">
        <f>ROUND(E307*H307,2)</f>
        <v>0</v>
      </c>
      <c r="J307" s="238"/>
      <c r="K307" s="239">
        <f>ROUND(E307*J307,2)</f>
        <v>0</v>
      </c>
      <c r="L307" s="239">
        <v>21</v>
      </c>
      <c r="M307" s="239">
        <f>G307*(1+L307/100)</f>
        <v>0</v>
      </c>
      <c r="N307" s="237">
        <v>0</v>
      </c>
      <c r="O307" s="237">
        <f>ROUND(E307*N307,2)</f>
        <v>0</v>
      </c>
      <c r="P307" s="237">
        <v>0</v>
      </c>
      <c r="Q307" s="237">
        <f>ROUND(E307*P307,2)</f>
        <v>0</v>
      </c>
      <c r="R307" s="239" t="s">
        <v>522</v>
      </c>
      <c r="S307" s="239" t="s">
        <v>388</v>
      </c>
      <c r="T307" s="240" t="s">
        <v>448</v>
      </c>
      <c r="U307" s="222">
        <v>0.17299999999999999</v>
      </c>
      <c r="V307" s="222">
        <f>ROUND(E307*U307,2)</f>
        <v>3.61</v>
      </c>
      <c r="W307" s="222"/>
      <c r="X307" s="222" t="s">
        <v>449</v>
      </c>
      <c r="Y307" s="222" t="s">
        <v>391</v>
      </c>
      <c r="Z307" s="212"/>
      <c r="AA307" s="212"/>
      <c r="AB307" s="212"/>
      <c r="AC307" s="212"/>
      <c r="AD307" s="212"/>
      <c r="AE307" s="212"/>
      <c r="AF307" s="212"/>
      <c r="AG307" s="212" t="s">
        <v>450</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2" x14ac:dyDescent="0.25">
      <c r="A308" s="219"/>
      <c r="B308" s="220"/>
      <c r="C308" s="267" t="s">
        <v>750</v>
      </c>
      <c r="D308" s="266"/>
      <c r="E308" s="266"/>
      <c r="F308" s="266"/>
      <c r="G308" s="266"/>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452</v>
      </c>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2" x14ac:dyDescent="0.25">
      <c r="A309" s="219"/>
      <c r="B309" s="220"/>
      <c r="C309" s="268" t="s">
        <v>755</v>
      </c>
      <c r="D309" s="260"/>
      <c r="E309" s="261">
        <v>20.85</v>
      </c>
      <c r="F309" s="222"/>
      <c r="G309" s="222"/>
      <c r="H309" s="222"/>
      <c r="I309" s="222"/>
      <c r="J309" s="222"/>
      <c r="K309" s="222"/>
      <c r="L309" s="222"/>
      <c r="M309" s="222"/>
      <c r="N309" s="221"/>
      <c r="O309" s="221"/>
      <c r="P309" s="221"/>
      <c r="Q309" s="221"/>
      <c r="R309" s="222"/>
      <c r="S309" s="222"/>
      <c r="T309" s="222"/>
      <c r="U309" s="222"/>
      <c r="V309" s="222"/>
      <c r="W309" s="222"/>
      <c r="X309" s="222"/>
      <c r="Y309" s="222"/>
      <c r="Z309" s="212"/>
      <c r="AA309" s="212"/>
      <c r="AB309" s="212"/>
      <c r="AC309" s="212"/>
      <c r="AD309" s="212"/>
      <c r="AE309" s="212"/>
      <c r="AF309" s="212"/>
      <c r="AG309" s="212" t="s">
        <v>454</v>
      </c>
      <c r="AH309" s="212">
        <v>5</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1" x14ac:dyDescent="0.25">
      <c r="A310" s="234">
        <v>72</v>
      </c>
      <c r="B310" s="235" t="s">
        <v>756</v>
      </c>
      <c r="C310" s="253" t="s">
        <v>757</v>
      </c>
      <c r="D310" s="236" t="s">
        <v>585</v>
      </c>
      <c r="E310" s="237">
        <v>6</v>
      </c>
      <c r="F310" s="238"/>
      <c r="G310" s="239">
        <f>ROUND(E310*F310,2)</f>
        <v>0</v>
      </c>
      <c r="H310" s="238"/>
      <c r="I310" s="239">
        <f>ROUND(E310*H310,2)</f>
        <v>0</v>
      </c>
      <c r="J310" s="238"/>
      <c r="K310" s="239">
        <f>ROUND(E310*J310,2)</f>
        <v>0</v>
      </c>
      <c r="L310" s="239">
        <v>21</v>
      </c>
      <c r="M310" s="239">
        <f>G310*(1+L310/100)</f>
        <v>0</v>
      </c>
      <c r="N310" s="237">
        <v>1.2999999999999999E-2</v>
      </c>
      <c r="O310" s="237">
        <f>ROUND(E310*N310,2)</f>
        <v>0.08</v>
      </c>
      <c r="P310" s="237">
        <v>0</v>
      </c>
      <c r="Q310" s="237">
        <f>ROUND(E310*P310,2)</f>
        <v>0</v>
      </c>
      <c r="R310" s="239" t="s">
        <v>522</v>
      </c>
      <c r="S310" s="239" t="s">
        <v>388</v>
      </c>
      <c r="T310" s="240" t="s">
        <v>448</v>
      </c>
      <c r="U310" s="222">
        <v>1.282</v>
      </c>
      <c r="V310" s="222">
        <f>ROUND(E310*U310,2)</f>
        <v>7.69</v>
      </c>
      <c r="W310" s="222"/>
      <c r="X310" s="222" t="s">
        <v>449</v>
      </c>
      <c r="Y310" s="222" t="s">
        <v>391</v>
      </c>
      <c r="Z310" s="212"/>
      <c r="AA310" s="212"/>
      <c r="AB310" s="212"/>
      <c r="AC310" s="212"/>
      <c r="AD310" s="212"/>
      <c r="AE310" s="212"/>
      <c r="AF310" s="212"/>
      <c r="AG310" s="212" t="s">
        <v>450</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5">
      <c r="A311" s="219"/>
      <c r="B311" s="220"/>
      <c r="C311" s="267" t="s">
        <v>750</v>
      </c>
      <c r="D311" s="266"/>
      <c r="E311" s="266"/>
      <c r="F311" s="266"/>
      <c r="G311" s="266"/>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452</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2" x14ac:dyDescent="0.25">
      <c r="A312" s="219"/>
      <c r="B312" s="220"/>
      <c r="C312" s="268" t="s">
        <v>758</v>
      </c>
      <c r="D312" s="260"/>
      <c r="E312" s="261">
        <v>6</v>
      </c>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454</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1" x14ac:dyDescent="0.25">
      <c r="A313" s="234">
        <v>73</v>
      </c>
      <c r="B313" s="235" t="s">
        <v>759</v>
      </c>
      <c r="C313" s="253" t="s">
        <v>760</v>
      </c>
      <c r="D313" s="236" t="s">
        <v>585</v>
      </c>
      <c r="E313" s="237">
        <v>2</v>
      </c>
      <c r="F313" s="238"/>
      <c r="G313" s="239">
        <f>ROUND(E313*F313,2)</f>
        <v>0</v>
      </c>
      <c r="H313" s="238"/>
      <c r="I313" s="239">
        <f>ROUND(E313*H313,2)</f>
        <v>0</v>
      </c>
      <c r="J313" s="238"/>
      <c r="K313" s="239">
        <f>ROUND(E313*J313,2)</f>
        <v>0</v>
      </c>
      <c r="L313" s="239">
        <v>21</v>
      </c>
      <c r="M313" s="239">
        <f>G313*(1+L313/100)</f>
        <v>0</v>
      </c>
      <c r="N313" s="237">
        <v>1.711E-2</v>
      </c>
      <c r="O313" s="237">
        <f>ROUND(E313*N313,2)</f>
        <v>0.03</v>
      </c>
      <c r="P313" s="237">
        <v>0</v>
      </c>
      <c r="Q313" s="237">
        <f>ROUND(E313*P313,2)</f>
        <v>0</v>
      </c>
      <c r="R313" s="239" t="s">
        <v>522</v>
      </c>
      <c r="S313" s="239" t="s">
        <v>388</v>
      </c>
      <c r="T313" s="240" t="s">
        <v>448</v>
      </c>
      <c r="U313" s="222">
        <v>1.5980000000000001</v>
      </c>
      <c r="V313" s="222">
        <f>ROUND(E313*U313,2)</f>
        <v>3.2</v>
      </c>
      <c r="W313" s="222"/>
      <c r="X313" s="222" t="s">
        <v>449</v>
      </c>
      <c r="Y313" s="222" t="s">
        <v>391</v>
      </c>
      <c r="Z313" s="212"/>
      <c r="AA313" s="212"/>
      <c r="AB313" s="212"/>
      <c r="AC313" s="212"/>
      <c r="AD313" s="212"/>
      <c r="AE313" s="212"/>
      <c r="AF313" s="212"/>
      <c r="AG313" s="212" t="s">
        <v>450</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2" x14ac:dyDescent="0.25">
      <c r="A314" s="219"/>
      <c r="B314" s="220"/>
      <c r="C314" s="267" t="s">
        <v>750</v>
      </c>
      <c r="D314" s="266"/>
      <c r="E314" s="266"/>
      <c r="F314" s="266"/>
      <c r="G314" s="266"/>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452</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2" x14ac:dyDescent="0.25">
      <c r="A315" s="219"/>
      <c r="B315" s="220"/>
      <c r="C315" s="268" t="s">
        <v>761</v>
      </c>
      <c r="D315" s="260"/>
      <c r="E315" s="261">
        <v>2</v>
      </c>
      <c r="F315" s="222"/>
      <c r="G315" s="222"/>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454</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1" x14ac:dyDescent="0.25">
      <c r="A316" s="234">
        <v>74</v>
      </c>
      <c r="B316" s="235" t="s">
        <v>762</v>
      </c>
      <c r="C316" s="253" t="s">
        <v>763</v>
      </c>
      <c r="D316" s="236" t="s">
        <v>506</v>
      </c>
      <c r="E316" s="237">
        <v>14.7875</v>
      </c>
      <c r="F316" s="238"/>
      <c r="G316" s="239">
        <f>ROUND(E316*F316,2)</f>
        <v>0</v>
      </c>
      <c r="H316" s="238"/>
      <c r="I316" s="239">
        <f>ROUND(E316*H316,2)</f>
        <v>0</v>
      </c>
      <c r="J316" s="238"/>
      <c r="K316" s="239">
        <f>ROUND(E316*J316,2)</f>
        <v>0</v>
      </c>
      <c r="L316" s="239">
        <v>21</v>
      </c>
      <c r="M316" s="239">
        <f>G316*(1+L316/100)</f>
        <v>0</v>
      </c>
      <c r="N316" s="237">
        <v>2.2699999999999999E-3</v>
      </c>
      <c r="O316" s="237">
        <f>ROUND(E316*N316,2)</f>
        <v>0.03</v>
      </c>
      <c r="P316" s="237">
        <v>0</v>
      </c>
      <c r="Q316" s="237">
        <f>ROUND(E316*P316,2)</f>
        <v>0</v>
      </c>
      <c r="R316" s="239" t="s">
        <v>522</v>
      </c>
      <c r="S316" s="239" t="s">
        <v>388</v>
      </c>
      <c r="T316" s="240" t="s">
        <v>448</v>
      </c>
      <c r="U316" s="222">
        <v>0.38600000000000001</v>
      </c>
      <c r="V316" s="222">
        <f>ROUND(E316*U316,2)</f>
        <v>5.71</v>
      </c>
      <c r="W316" s="222"/>
      <c r="X316" s="222" t="s">
        <v>449</v>
      </c>
      <c r="Y316" s="222" t="s">
        <v>391</v>
      </c>
      <c r="Z316" s="212"/>
      <c r="AA316" s="212"/>
      <c r="AB316" s="212"/>
      <c r="AC316" s="212"/>
      <c r="AD316" s="212"/>
      <c r="AE316" s="212"/>
      <c r="AF316" s="212"/>
      <c r="AG316" s="212" t="s">
        <v>450</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2" x14ac:dyDescent="0.25">
      <c r="A317" s="219"/>
      <c r="B317" s="220"/>
      <c r="C317" s="267" t="s">
        <v>764</v>
      </c>
      <c r="D317" s="266"/>
      <c r="E317" s="266"/>
      <c r="F317" s="266"/>
      <c r="G317" s="266"/>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452</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49" t="str">
        <f>C317</f>
        <v>výšky do 4 m se zesílením dna bednění podle hodnoty zatížení betonovou směsí a výztuží. Bez pomocného lešení.</v>
      </c>
      <c r="BB317" s="212"/>
      <c r="BC317" s="212"/>
      <c r="BD317" s="212"/>
      <c r="BE317" s="212"/>
      <c r="BF317" s="212"/>
      <c r="BG317" s="212"/>
      <c r="BH317" s="212"/>
    </row>
    <row r="318" spans="1:60" outlineLevel="2" x14ac:dyDescent="0.25">
      <c r="A318" s="219"/>
      <c r="B318" s="220"/>
      <c r="C318" s="268" t="s">
        <v>751</v>
      </c>
      <c r="D318" s="260"/>
      <c r="E318" s="261">
        <v>14.7875</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454</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1" x14ac:dyDescent="0.25">
      <c r="A319" s="234">
        <v>75</v>
      </c>
      <c r="B319" s="235" t="s">
        <v>765</v>
      </c>
      <c r="C319" s="253" t="s">
        <v>766</v>
      </c>
      <c r="D319" s="236" t="s">
        <v>506</v>
      </c>
      <c r="E319" s="237">
        <v>14.7875</v>
      </c>
      <c r="F319" s="238"/>
      <c r="G319" s="239">
        <f>ROUND(E319*F319,2)</f>
        <v>0</v>
      </c>
      <c r="H319" s="238"/>
      <c r="I319" s="239">
        <f>ROUND(E319*H319,2)</f>
        <v>0</v>
      </c>
      <c r="J319" s="238"/>
      <c r="K319" s="239">
        <f>ROUND(E319*J319,2)</f>
        <v>0</v>
      </c>
      <c r="L319" s="239">
        <v>21</v>
      </c>
      <c r="M319" s="239">
        <f>G319*(1+L319/100)</f>
        <v>0</v>
      </c>
      <c r="N319" s="237">
        <v>0</v>
      </c>
      <c r="O319" s="237">
        <f>ROUND(E319*N319,2)</f>
        <v>0</v>
      </c>
      <c r="P319" s="237">
        <v>0</v>
      </c>
      <c r="Q319" s="237">
        <f>ROUND(E319*P319,2)</f>
        <v>0</v>
      </c>
      <c r="R319" s="239" t="s">
        <v>522</v>
      </c>
      <c r="S319" s="239" t="s">
        <v>388</v>
      </c>
      <c r="T319" s="240" t="s">
        <v>448</v>
      </c>
      <c r="U319" s="222">
        <v>0.13</v>
      </c>
      <c r="V319" s="222">
        <f>ROUND(E319*U319,2)</f>
        <v>1.92</v>
      </c>
      <c r="W319" s="222"/>
      <c r="X319" s="222" t="s">
        <v>449</v>
      </c>
      <c r="Y319" s="222" t="s">
        <v>391</v>
      </c>
      <c r="Z319" s="212"/>
      <c r="AA319" s="212"/>
      <c r="AB319" s="212"/>
      <c r="AC319" s="212"/>
      <c r="AD319" s="212"/>
      <c r="AE319" s="212"/>
      <c r="AF319" s="212"/>
      <c r="AG319" s="212" t="s">
        <v>450</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2" x14ac:dyDescent="0.25">
      <c r="A320" s="219"/>
      <c r="B320" s="220"/>
      <c r="C320" s="267" t="s">
        <v>764</v>
      </c>
      <c r="D320" s="266"/>
      <c r="E320" s="266"/>
      <c r="F320" s="266"/>
      <c r="G320" s="266"/>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452</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49" t="str">
        <f>C320</f>
        <v>výšky do 4 m se zesílením dna bednění podle hodnoty zatížení betonovou směsí a výztuží. Bez pomocného lešení.</v>
      </c>
      <c r="BB320" s="212"/>
      <c r="BC320" s="212"/>
      <c r="BD320" s="212"/>
      <c r="BE320" s="212"/>
      <c r="BF320" s="212"/>
      <c r="BG320" s="212"/>
      <c r="BH320" s="212"/>
    </row>
    <row r="321" spans="1:60" outlineLevel="2" x14ac:dyDescent="0.25">
      <c r="A321" s="219"/>
      <c r="B321" s="220"/>
      <c r="C321" s="268" t="s">
        <v>767</v>
      </c>
      <c r="D321" s="260"/>
      <c r="E321" s="261">
        <v>14.7875</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454</v>
      </c>
      <c r="AH321" s="212">
        <v>5</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1" x14ac:dyDescent="0.25">
      <c r="A322" s="234">
        <v>76</v>
      </c>
      <c r="B322" s="235" t="s">
        <v>768</v>
      </c>
      <c r="C322" s="253" t="s">
        <v>769</v>
      </c>
      <c r="D322" s="236" t="s">
        <v>562</v>
      </c>
      <c r="E322" s="237">
        <v>1.11809</v>
      </c>
      <c r="F322" s="238"/>
      <c r="G322" s="239">
        <f>ROUND(E322*F322,2)</f>
        <v>0</v>
      </c>
      <c r="H322" s="238"/>
      <c r="I322" s="239">
        <f>ROUND(E322*H322,2)</f>
        <v>0</v>
      </c>
      <c r="J322" s="238"/>
      <c r="K322" s="239">
        <f>ROUND(E322*J322,2)</f>
        <v>0</v>
      </c>
      <c r="L322" s="239">
        <v>21</v>
      </c>
      <c r="M322" s="239">
        <f>G322*(1+L322/100)</f>
        <v>0</v>
      </c>
      <c r="N322" s="237">
        <v>1.0327900000000001</v>
      </c>
      <c r="O322" s="237">
        <f>ROUND(E322*N322,2)</f>
        <v>1.1499999999999999</v>
      </c>
      <c r="P322" s="237">
        <v>0</v>
      </c>
      <c r="Q322" s="237">
        <f>ROUND(E322*P322,2)</f>
        <v>0</v>
      </c>
      <c r="R322" s="239" t="s">
        <v>522</v>
      </c>
      <c r="S322" s="239" t="s">
        <v>388</v>
      </c>
      <c r="T322" s="240" t="s">
        <v>448</v>
      </c>
      <c r="U322" s="222">
        <v>26.616</v>
      </c>
      <c r="V322" s="222">
        <f>ROUND(E322*U322,2)</f>
        <v>29.76</v>
      </c>
      <c r="W322" s="222"/>
      <c r="X322" s="222" t="s">
        <v>449</v>
      </c>
      <c r="Y322" s="222" t="s">
        <v>391</v>
      </c>
      <c r="Z322" s="212"/>
      <c r="AA322" s="212"/>
      <c r="AB322" s="212"/>
      <c r="AC322" s="212"/>
      <c r="AD322" s="212"/>
      <c r="AE322" s="212"/>
      <c r="AF322" s="212"/>
      <c r="AG322" s="212" t="s">
        <v>450</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ht="21" outlineLevel="2" x14ac:dyDescent="0.25">
      <c r="A323" s="219"/>
      <c r="B323" s="220"/>
      <c r="C323" s="267" t="s">
        <v>770</v>
      </c>
      <c r="D323" s="266"/>
      <c r="E323" s="266"/>
      <c r="F323" s="266"/>
      <c r="G323" s="266"/>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452</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49" t="str">
        <f>C323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23" s="212"/>
      <c r="BC323" s="212"/>
      <c r="BD323" s="212"/>
      <c r="BE323" s="212"/>
      <c r="BF323" s="212"/>
      <c r="BG323" s="212"/>
      <c r="BH323" s="212"/>
    </row>
    <row r="324" spans="1:60" outlineLevel="2" x14ac:dyDescent="0.25">
      <c r="A324" s="219"/>
      <c r="B324" s="220"/>
      <c r="C324" s="268" t="s">
        <v>771</v>
      </c>
      <c r="D324" s="260"/>
      <c r="E324" s="261">
        <v>1.11809</v>
      </c>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454</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1" x14ac:dyDescent="0.25">
      <c r="A325" s="234">
        <v>77</v>
      </c>
      <c r="B325" s="235" t="s">
        <v>772</v>
      </c>
      <c r="C325" s="253" t="s">
        <v>773</v>
      </c>
      <c r="D325" s="236" t="s">
        <v>562</v>
      </c>
      <c r="E325" s="237">
        <v>0.10656</v>
      </c>
      <c r="F325" s="238"/>
      <c r="G325" s="239">
        <f>ROUND(E325*F325,2)</f>
        <v>0</v>
      </c>
      <c r="H325" s="238"/>
      <c r="I325" s="239">
        <f>ROUND(E325*H325,2)</f>
        <v>0</v>
      </c>
      <c r="J325" s="238"/>
      <c r="K325" s="239">
        <f>ROUND(E325*J325,2)</f>
        <v>0</v>
      </c>
      <c r="L325" s="239">
        <v>21</v>
      </c>
      <c r="M325" s="239">
        <f>G325*(1+L325/100)</f>
        <v>0</v>
      </c>
      <c r="N325" s="237">
        <v>1.0897399999999999</v>
      </c>
      <c r="O325" s="237">
        <f>ROUND(E325*N325,2)</f>
        <v>0.12</v>
      </c>
      <c r="P325" s="237">
        <v>0</v>
      </c>
      <c r="Q325" s="237">
        <f>ROUND(E325*P325,2)</f>
        <v>0</v>
      </c>
      <c r="R325" s="239" t="s">
        <v>522</v>
      </c>
      <c r="S325" s="239" t="s">
        <v>388</v>
      </c>
      <c r="T325" s="240" t="s">
        <v>448</v>
      </c>
      <c r="U325" s="222">
        <v>15.211</v>
      </c>
      <c r="V325" s="222">
        <f>ROUND(E325*U325,2)</f>
        <v>1.62</v>
      </c>
      <c r="W325" s="222"/>
      <c r="X325" s="222" t="s">
        <v>449</v>
      </c>
      <c r="Y325" s="222" t="s">
        <v>391</v>
      </c>
      <c r="Z325" s="212"/>
      <c r="AA325" s="212"/>
      <c r="AB325" s="212"/>
      <c r="AC325" s="212"/>
      <c r="AD325" s="212"/>
      <c r="AE325" s="212"/>
      <c r="AF325" s="212"/>
      <c r="AG325" s="212" t="s">
        <v>450</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ht="21" outlineLevel="2" x14ac:dyDescent="0.25">
      <c r="A326" s="219"/>
      <c r="B326" s="220"/>
      <c r="C326" s="267" t="s">
        <v>770</v>
      </c>
      <c r="D326" s="266"/>
      <c r="E326" s="266"/>
      <c r="F326" s="266"/>
      <c r="G326" s="266"/>
      <c r="H326" s="222"/>
      <c r="I326" s="222"/>
      <c r="J326" s="222"/>
      <c r="K326" s="222"/>
      <c r="L326" s="222"/>
      <c r="M326" s="222"/>
      <c r="N326" s="221"/>
      <c r="O326" s="221"/>
      <c r="P326" s="221"/>
      <c r="Q326" s="221"/>
      <c r="R326" s="222"/>
      <c r="S326" s="222"/>
      <c r="T326" s="222"/>
      <c r="U326" s="222"/>
      <c r="V326" s="222"/>
      <c r="W326" s="222"/>
      <c r="X326" s="222"/>
      <c r="Y326" s="222"/>
      <c r="Z326" s="212"/>
      <c r="AA326" s="212"/>
      <c r="AB326" s="212"/>
      <c r="AC326" s="212"/>
      <c r="AD326" s="212"/>
      <c r="AE326" s="212"/>
      <c r="AF326" s="212"/>
      <c r="AG326" s="212" t="s">
        <v>452</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49" t="str">
        <f>C326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26" s="212"/>
      <c r="BC326" s="212"/>
      <c r="BD326" s="212"/>
      <c r="BE326" s="212"/>
      <c r="BF326" s="212"/>
      <c r="BG326" s="212"/>
      <c r="BH326" s="212"/>
    </row>
    <row r="327" spans="1:60" outlineLevel="2" x14ac:dyDescent="0.25">
      <c r="A327" s="219"/>
      <c r="B327" s="220"/>
      <c r="C327" s="268" t="s">
        <v>774</v>
      </c>
      <c r="D327" s="260"/>
      <c r="E327" s="261">
        <v>0.10656</v>
      </c>
      <c r="F327" s="222"/>
      <c r="G327" s="222"/>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454</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5">
      <c r="A328" s="234">
        <v>78</v>
      </c>
      <c r="B328" s="235" t="s">
        <v>775</v>
      </c>
      <c r="C328" s="253" t="s">
        <v>776</v>
      </c>
      <c r="D328" s="236" t="s">
        <v>562</v>
      </c>
      <c r="E328" s="237">
        <v>0.34300000000000003</v>
      </c>
      <c r="F328" s="238"/>
      <c r="G328" s="239">
        <f>ROUND(E328*F328,2)</f>
        <v>0</v>
      </c>
      <c r="H328" s="238"/>
      <c r="I328" s="239">
        <f>ROUND(E328*H328,2)</f>
        <v>0</v>
      </c>
      <c r="J328" s="238"/>
      <c r="K328" s="239">
        <f>ROUND(E328*J328,2)</f>
        <v>0</v>
      </c>
      <c r="L328" s="239">
        <v>21</v>
      </c>
      <c r="M328" s="239">
        <f>G328*(1+L328/100)</f>
        <v>0</v>
      </c>
      <c r="N328" s="237">
        <v>1.0851</v>
      </c>
      <c r="O328" s="237">
        <f>ROUND(E328*N328,2)</f>
        <v>0.37</v>
      </c>
      <c r="P328" s="237">
        <v>0</v>
      </c>
      <c r="Q328" s="237">
        <f>ROUND(E328*P328,2)</f>
        <v>0</v>
      </c>
      <c r="R328" s="239" t="s">
        <v>522</v>
      </c>
      <c r="S328" s="239" t="s">
        <v>388</v>
      </c>
      <c r="T328" s="240" t="s">
        <v>448</v>
      </c>
      <c r="U328" s="222">
        <v>15.211</v>
      </c>
      <c r="V328" s="222">
        <f>ROUND(E328*U328,2)</f>
        <v>5.22</v>
      </c>
      <c r="W328" s="222"/>
      <c r="X328" s="222" t="s">
        <v>449</v>
      </c>
      <c r="Y328" s="222" t="s">
        <v>391</v>
      </c>
      <c r="Z328" s="212"/>
      <c r="AA328" s="212"/>
      <c r="AB328" s="212"/>
      <c r="AC328" s="212"/>
      <c r="AD328" s="212"/>
      <c r="AE328" s="212"/>
      <c r="AF328" s="212"/>
      <c r="AG328" s="212" t="s">
        <v>450</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ht="21" outlineLevel="2" x14ac:dyDescent="0.25">
      <c r="A329" s="219"/>
      <c r="B329" s="220"/>
      <c r="C329" s="267" t="s">
        <v>770</v>
      </c>
      <c r="D329" s="266"/>
      <c r="E329" s="266"/>
      <c r="F329" s="266"/>
      <c r="G329" s="266"/>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452</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49" t="str">
        <f>C329</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29" s="212"/>
      <c r="BC329" s="212"/>
      <c r="BD329" s="212"/>
      <c r="BE329" s="212"/>
      <c r="BF329" s="212"/>
      <c r="BG329" s="212"/>
      <c r="BH329" s="212"/>
    </row>
    <row r="330" spans="1:60" outlineLevel="2" x14ac:dyDescent="0.25">
      <c r="A330" s="219"/>
      <c r="B330" s="220"/>
      <c r="C330" s="268" t="s">
        <v>777</v>
      </c>
      <c r="D330" s="260"/>
      <c r="E330" s="261">
        <v>0.34300000000000003</v>
      </c>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454</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5">
      <c r="A331" s="234">
        <v>79</v>
      </c>
      <c r="B331" s="235" t="s">
        <v>778</v>
      </c>
      <c r="C331" s="253" t="s">
        <v>779</v>
      </c>
      <c r="D331" s="236" t="s">
        <v>585</v>
      </c>
      <c r="E331" s="237">
        <v>2</v>
      </c>
      <c r="F331" s="238"/>
      <c r="G331" s="239">
        <f>ROUND(E331*F331,2)</f>
        <v>0</v>
      </c>
      <c r="H331" s="238"/>
      <c r="I331" s="239">
        <f>ROUND(E331*H331,2)</f>
        <v>0</v>
      </c>
      <c r="J331" s="238"/>
      <c r="K331" s="239">
        <f>ROUND(E331*J331,2)</f>
        <v>0</v>
      </c>
      <c r="L331" s="239">
        <v>21</v>
      </c>
      <c r="M331" s="239">
        <f>G331*(1+L331/100)</f>
        <v>0</v>
      </c>
      <c r="N331" s="237">
        <v>2.0000000000000002E-5</v>
      </c>
      <c r="O331" s="237">
        <f>ROUND(E331*N331,2)</f>
        <v>0</v>
      </c>
      <c r="P331" s="237">
        <v>0</v>
      </c>
      <c r="Q331" s="237">
        <f>ROUND(E331*P331,2)</f>
        <v>0</v>
      </c>
      <c r="R331" s="239" t="s">
        <v>522</v>
      </c>
      <c r="S331" s="239" t="s">
        <v>388</v>
      </c>
      <c r="T331" s="240" t="s">
        <v>448</v>
      </c>
      <c r="U331" s="222">
        <v>0.36</v>
      </c>
      <c r="V331" s="222">
        <f>ROUND(E331*U331,2)</f>
        <v>0.72</v>
      </c>
      <c r="W331" s="222"/>
      <c r="X331" s="222" t="s">
        <v>449</v>
      </c>
      <c r="Y331" s="222" t="s">
        <v>391</v>
      </c>
      <c r="Z331" s="212"/>
      <c r="AA331" s="212"/>
      <c r="AB331" s="212"/>
      <c r="AC331" s="212"/>
      <c r="AD331" s="212"/>
      <c r="AE331" s="212"/>
      <c r="AF331" s="212"/>
      <c r="AG331" s="212" t="s">
        <v>450</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5">
      <c r="A332" s="219"/>
      <c r="B332" s="220"/>
      <c r="C332" s="267" t="s">
        <v>780</v>
      </c>
      <c r="D332" s="266"/>
      <c r="E332" s="266"/>
      <c r="F332" s="266"/>
      <c r="G332" s="266"/>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452</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5">
      <c r="A333" s="219"/>
      <c r="B333" s="220"/>
      <c r="C333" s="268" t="s">
        <v>781</v>
      </c>
      <c r="D333" s="260"/>
      <c r="E333" s="261">
        <v>2</v>
      </c>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454</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ht="30.6" outlineLevel="1" x14ac:dyDescent="0.25">
      <c r="A334" s="234">
        <v>80</v>
      </c>
      <c r="B334" s="235" t="s">
        <v>782</v>
      </c>
      <c r="C334" s="253" t="s">
        <v>783</v>
      </c>
      <c r="D334" s="236" t="s">
        <v>585</v>
      </c>
      <c r="E334" s="237">
        <v>2</v>
      </c>
      <c r="F334" s="238"/>
      <c r="G334" s="239">
        <f>ROUND(E334*F334,2)</f>
        <v>0</v>
      </c>
      <c r="H334" s="238"/>
      <c r="I334" s="239">
        <f>ROUND(E334*H334,2)</f>
        <v>0</v>
      </c>
      <c r="J334" s="238"/>
      <c r="K334" s="239">
        <f>ROUND(E334*J334,2)</f>
        <v>0</v>
      </c>
      <c r="L334" s="239">
        <v>21</v>
      </c>
      <c r="M334" s="239">
        <f>G334*(1+L334/100)</f>
        <v>0</v>
      </c>
      <c r="N334" s="237">
        <v>6.7999999999999996E-3</v>
      </c>
      <c r="O334" s="237">
        <f>ROUND(E334*N334,2)</f>
        <v>0.01</v>
      </c>
      <c r="P334" s="237">
        <v>0</v>
      </c>
      <c r="Q334" s="237">
        <f>ROUND(E334*P334,2)</f>
        <v>0</v>
      </c>
      <c r="R334" s="239" t="s">
        <v>522</v>
      </c>
      <c r="S334" s="239" t="s">
        <v>388</v>
      </c>
      <c r="T334" s="240" t="s">
        <v>448</v>
      </c>
      <c r="U334" s="222">
        <v>0.36</v>
      </c>
      <c r="V334" s="222">
        <f>ROUND(E334*U334,2)</f>
        <v>0.72</v>
      </c>
      <c r="W334" s="222"/>
      <c r="X334" s="222" t="s">
        <v>449</v>
      </c>
      <c r="Y334" s="222" t="s">
        <v>391</v>
      </c>
      <c r="Z334" s="212"/>
      <c r="AA334" s="212"/>
      <c r="AB334" s="212"/>
      <c r="AC334" s="212"/>
      <c r="AD334" s="212"/>
      <c r="AE334" s="212"/>
      <c r="AF334" s="212"/>
      <c r="AG334" s="212" t="s">
        <v>450</v>
      </c>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2" x14ac:dyDescent="0.25">
      <c r="A335" s="219"/>
      <c r="B335" s="220"/>
      <c r="C335" s="267" t="s">
        <v>780</v>
      </c>
      <c r="D335" s="266"/>
      <c r="E335" s="266"/>
      <c r="F335" s="266"/>
      <c r="G335" s="266"/>
      <c r="H335" s="222"/>
      <c r="I335" s="222"/>
      <c r="J335" s="222"/>
      <c r="K335" s="222"/>
      <c r="L335" s="222"/>
      <c r="M335" s="222"/>
      <c r="N335" s="221"/>
      <c r="O335" s="221"/>
      <c r="P335" s="221"/>
      <c r="Q335" s="221"/>
      <c r="R335" s="222"/>
      <c r="S335" s="222"/>
      <c r="T335" s="222"/>
      <c r="U335" s="222"/>
      <c r="V335" s="222"/>
      <c r="W335" s="222"/>
      <c r="X335" s="222"/>
      <c r="Y335" s="222"/>
      <c r="Z335" s="212"/>
      <c r="AA335" s="212"/>
      <c r="AB335" s="212"/>
      <c r="AC335" s="212"/>
      <c r="AD335" s="212"/>
      <c r="AE335" s="212"/>
      <c r="AF335" s="212"/>
      <c r="AG335" s="212" t="s">
        <v>452</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2" x14ac:dyDescent="0.25">
      <c r="A336" s="219"/>
      <c r="B336" s="220"/>
      <c r="C336" s="268" t="s">
        <v>784</v>
      </c>
      <c r="D336" s="260"/>
      <c r="E336" s="261">
        <v>2</v>
      </c>
      <c r="F336" s="222"/>
      <c r="G336" s="222"/>
      <c r="H336" s="222"/>
      <c r="I336" s="222"/>
      <c r="J336" s="222"/>
      <c r="K336" s="222"/>
      <c r="L336" s="222"/>
      <c r="M336" s="222"/>
      <c r="N336" s="221"/>
      <c r="O336" s="221"/>
      <c r="P336" s="221"/>
      <c r="Q336" s="221"/>
      <c r="R336" s="222"/>
      <c r="S336" s="222"/>
      <c r="T336" s="222"/>
      <c r="U336" s="222"/>
      <c r="V336" s="222"/>
      <c r="W336" s="222"/>
      <c r="X336" s="222"/>
      <c r="Y336" s="222"/>
      <c r="Z336" s="212"/>
      <c r="AA336" s="212"/>
      <c r="AB336" s="212"/>
      <c r="AC336" s="212"/>
      <c r="AD336" s="212"/>
      <c r="AE336" s="212"/>
      <c r="AF336" s="212"/>
      <c r="AG336" s="212" t="s">
        <v>454</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ht="30.6" outlineLevel="1" x14ac:dyDescent="0.25">
      <c r="A337" s="234">
        <v>81</v>
      </c>
      <c r="B337" s="235" t="s">
        <v>785</v>
      </c>
      <c r="C337" s="253" t="s">
        <v>786</v>
      </c>
      <c r="D337" s="236" t="s">
        <v>585</v>
      </c>
      <c r="E337" s="237">
        <v>1</v>
      </c>
      <c r="F337" s="238"/>
      <c r="G337" s="239">
        <f>ROUND(E337*F337,2)</f>
        <v>0</v>
      </c>
      <c r="H337" s="238"/>
      <c r="I337" s="239">
        <f>ROUND(E337*H337,2)</f>
        <v>0</v>
      </c>
      <c r="J337" s="238"/>
      <c r="K337" s="239">
        <f>ROUND(E337*J337,2)</f>
        <v>0</v>
      </c>
      <c r="L337" s="239">
        <v>21</v>
      </c>
      <c r="M337" s="239">
        <f>G337*(1+L337/100)</f>
        <v>0</v>
      </c>
      <c r="N337" s="237">
        <v>2.3999999999999998E-3</v>
      </c>
      <c r="O337" s="237">
        <f>ROUND(E337*N337,2)</f>
        <v>0</v>
      </c>
      <c r="P337" s="237">
        <v>0</v>
      </c>
      <c r="Q337" s="237">
        <f>ROUND(E337*P337,2)</f>
        <v>0</v>
      </c>
      <c r="R337" s="239" t="s">
        <v>522</v>
      </c>
      <c r="S337" s="239" t="s">
        <v>388</v>
      </c>
      <c r="T337" s="240" t="s">
        <v>448</v>
      </c>
      <c r="U337" s="222">
        <v>0.36</v>
      </c>
      <c r="V337" s="222">
        <f>ROUND(E337*U337,2)</f>
        <v>0.36</v>
      </c>
      <c r="W337" s="222"/>
      <c r="X337" s="222" t="s">
        <v>449</v>
      </c>
      <c r="Y337" s="222" t="s">
        <v>391</v>
      </c>
      <c r="Z337" s="212"/>
      <c r="AA337" s="212"/>
      <c r="AB337" s="212"/>
      <c r="AC337" s="212"/>
      <c r="AD337" s="212"/>
      <c r="AE337" s="212"/>
      <c r="AF337" s="212"/>
      <c r="AG337" s="212" t="s">
        <v>450</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5">
      <c r="A338" s="219"/>
      <c r="B338" s="220"/>
      <c r="C338" s="267" t="s">
        <v>780</v>
      </c>
      <c r="D338" s="266"/>
      <c r="E338" s="266"/>
      <c r="F338" s="266"/>
      <c r="G338" s="266"/>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452</v>
      </c>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2" x14ac:dyDescent="0.25">
      <c r="A339" s="219"/>
      <c r="B339" s="220"/>
      <c r="C339" s="268" t="s">
        <v>787</v>
      </c>
      <c r="D339" s="260"/>
      <c r="E339" s="261">
        <v>1</v>
      </c>
      <c r="F339" s="222"/>
      <c r="G339" s="222"/>
      <c r="H339" s="222"/>
      <c r="I339" s="222"/>
      <c r="J339" s="222"/>
      <c r="K339" s="222"/>
      <c r="L339" s="222"/>
      <c r="M339" s="222"/>
      <c r="N339" s="221"/>
      <c r="O339" s="221"/>
      <c r="P339" s="221"/>
      <c r="Q339" s="221"/>
      <c r="R339" s="222"/>
      <c r="S339" s="222"/>
      <c r="T339" s="222"/>
      <c r="U339" s="222"/>
      <c r="V339" s="222"/>
      <c r="W339" s="222"/>
      <c r="X339" s="222"/>
      <c r="Y339" s="222"/>
      <c r="Z339" s="212"/>
      <c r="AA339" s="212"/>
      <c r="AB339" s="212"/>
      <c r="AC339" s="212"/>
      <c r="AD339" s="212"/>
      <c r="AE339" s="212"/>
      <c r="AF339" s="212"/>
      <c r="AG339" s="212" t="s">
        <v>454</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1" x14ac:dyDescent="0.25">
      <c r="A340" s="234">
        <v>82</v>
      </c>
      <c r="B340" s="235" t="s">
        <v>788</v>
      </c>
      <c r="C340" s="253" t="s">
        <v>789</v>
      </c>
      <c r="D340" s="236" t="s">
        <v>562</v>
      </c>
      <c r="E340" s="237">
        <v>0.69094</v>
      </c>
      <c r="F340" s="238"/>
      <c r="G340" s="239">
        <f>ROUND(E340*F340,2)</f>
        <v>0</v>
      </c>
      <c r="H340" s="238"/>
      <c r="I340" s="239">
        <f>ROUND(E340*H340,2)</f>
        <v>0</v>
      </c>
      <c r="J340" s="238"/>
      <c r="K340" s="239">
        <f>ROUND(E340*J340,2)</f>
        <v>0</v>
      </c>
      <c r="L340" s="239">
        <v>21</v>
      </c>
      <c r="M340" s="239">
        <f>G340*(1+L340/100)</f>
        <v>0</v>
      </c>
      <c r="N340" s="237">
        <v>1.09663</v>
      </c>
      <c r="O340" s="237">
        <f>ROUND(E340*N340,2)</f>
        <v>0.76</v>
      </c>
      <c r="P340" s="237">
        <v>0</v>
      </c>
      <c r="Q340" s="237">
        <f>ROUND(E340*P340,2)</f>
        <v>0</v>
      </c>
      <c r="R340" s="239" t="s">
        <v>522</v>
      </c>
      <c r="S340" s="239" t="s">
        <v>388</v>
      </c>
      <c r="T340" s="240" t="s">
        <v>448</v>
      </c>
      <c r="U340" s="222">
        <v>16.579999999999998</v>
      </c>
      <c r="V340" s="222">
        <f>ROUND(E340*U340,2)</f>
        <v>11.46</v>
      </c>
      <c r="W340" s="222"/>
      <c r="X340" s="222" t="s">
        <v>449</v>
      </c>
      <c r="Y340" s="222" t="s">
        <v>391</v>
      </c>
      <c r="Z340" s="212"/>
      <c r="AA340" s="212"/>
      <c r="AB340" s="212"/>
      <c r="AC340" s="212"/>
      <c r="AD340" s="212"/>
      <c r="AE340" s="212"/>
      <c r="AF340" s="212"/>
      <c r="AG340" s="212" t="s">
        <v>450</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5">
      <c r="A341" s="219"/>
      <c r="B341" s="220"/>
      <c r="C341" s="267" t="s">
        <v>790</v>
      </c>
      <c r="D341" s="266"/>
      <c r="E341" s="266"/>
      <c r="F341" s="266"/>
      <c r="G341" s="266"/>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452</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2" x14ac:dyDescent="0.25">
      <c r="A342" s="219"/>
      <c r="B342" s="220"/>
      <c r="C342" s="268" t="s">
        <v>791</v>
      </c>
      <c r="D342" s="260"/>
      <c r="E342" s="261">
        <v>0.69094</v>
      </c>
      <c r="F342" s="222"/>
      <c r="G342" s="222"/>
      <c r="H342" s="222"/>
      <c r="I342" s="222"/>
      <c r="J342" s="222"/>
      <c r="K342" s="222"/>
      <c r="L342" s="222"/>
      <c r="M342" s="222"/>
      <c r="N342" s="221"/>
      <c r="O342" s="221"/>
      <c r="P342" s="221"/>
      <c r="Q342" s="221"/>
      <c r="R342" s="222"/>
      <c r="S342" s="222"/>
      <c r="T342" s="222"/>
      <c r="U342" s="222"/>
      <c r="V342" s="222"/>
      <c r="W342" s="222"/>
      <c r="X342" s="222"/>
      <c r="Y342" s="222"/>
      <c r="Z342" s="212"/>
      <c r="AA342" s="212"/>
      <c r="AB342" s="212"/>
      <c r="AC342" s="212"/>
      <c r="AD342" s="212"/>
      <c r="AE342" s="212"/>
      <c r="AF342" s="212"/>
      <c r="AG342" s="212" t="s">
        <v>454</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1" x14ac:dyDescent="0.25">
      <c r="A343" s="234">
        <v>83</v>
      </c>
      <c r="B343" s="235" t="s">
        <v>792</v>
      </c>
      <c r="C343" s="253" t="s">
        <v>793</v>
      </c>
      <c r="D343" s="236" t="s">
        <v>446</v>
      </c>
      <c r="E343" s="237">
        <v>9.03505</v>
      </c>
      <c r="F343" s="238"/>
      <c r="G343" s="239">
        <f>ROUND(E343*F343,2)</f>
        <v>0</v>
      </c>
      <c r="H343" s="238"/>
      <c r="I343" s="239">
        <f>ROUND(E343*H343,2)</f>
        <v>0</v>
      </c>
      <c r="J343" s="238"/>
      <c r="K343" s="239">
        <f>ROUND(E343*J343,2)</f>
        <v>0</v>
      </c>
      <c r="L343" s="239">
        <v>21</v>
      </c>
      <c r="M343" s="239">
        <f>G343*(1+L343/100)</f>
        <v>0</v>
      </c>
      <c r="N343" s="237">
        <v>2.7501099999999998</v>
      </c>
      <c r="O343" s="237">
        <f>ROUND(E343*N343,2)</f>
        <v>24.85</v>
      </c>
      <c r="P343" s="237">
        <v>0</v>
      </c>
      <c r="Q343" s="237">
        <f>ROUND(E343*P343,2)</f>
        <v>0</v>
      </c>
      <c r="R343" s="239" t="s">
        <v>522</v>
      </c>
      <c r="S343" s="239" t="s">
        <v>388</v>
      </c>
      <c r="T343" s="240" t="s">
        <v>448</v>
      </c>
      <c r="U343" s="222">
        <v>1.448</v>
      </c>
      <c r="V343" s="222">
        <f>ROUND(E343*U343,2)</f>
        <v>13.08</v>
      </c>
      <c r="W343" s="222"/>
      <c r="X343" s="222" t="s">
        <v>449</v>
      </c>
      <c r="Y343" s="222" t="s">
        <v>391</v>
      </c>
      <c r="Z343" s="212"/>
      <c r="AA343" s="212"/>
      <c r="AB343" s="212"/>
      <c r="AC343" s="212"/>
      <c r="AD343" s="212"/>
      <c r="AE343" s="212"/>
      <c r="AF343" s="212"/>
      <c r="AG343" s="212" t="s">
        <v>450</v>
      </c>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2" x14ac:dyDescent="0.25">
      <c r="A344" s="219"/>
      <c r="B344" s="220"/>
      <c r="C344" s="268" t="s">
        <v>794</v>
      </c>
      <c r="D344" s="260"/>
      <c r="E344" s="261">
        <v>3.762</v>
      </c>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454</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5">
      <c r="A345" s="219"/>
      <c r="B345" s="220"/>
      <c r="C345" s="268" t="s">
        <v>795</v>
      </c>
      <c r="D345" s="260"/>
      <c r="E345" s="261">
        <v>2.3574999999999999</v>
      </c>
      <c r="F345" s="222"/>
      <c r="G345" s="222"/>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454</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5">
      <c r="A346" s="219"/>
      <c r="B346" s="220"/>
      <c r="C346" s="268" t="s">
        <v>796</v>
      </c>
      <c r="D346" s="260"/>
      <c r="E346" s="261">
        <v>2.9155500000000001</v>
      </c>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454</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1" x14ac:dyDescent="0.25">
      <c r="A347" s="234">
        <v>84</v>
      </c>
      <c r="B347" s="235" t="s">
        <v>797</v>
      </c>
      <c r="C347" s="253" t="s">
        <v>798</v>
      </c>
      <c r="D347" s="236" t="s">
        <v>506</v>
      </c>
      <c r="E347" s="237">
        <v>169</v>
      </c>
      <c r="F347" s="238"/>
      <c r="G347" s="239">
        <f>ROUND(E347*F347,2)</f>
        <v>0</v>
      </c>
      <c r="H347" s="238"/>
      <c r="I347" s="239">
        <f>ROUND(E347*H347,2)</f>
        <v>0</v>
      </c>
      <c r="J347" s="238"/>
      <c r="K347" s="239">
        <f>ROUND(E347*J347,2)</f>
        <v>0</v>
      </c>
      <c r="L347" s="239">
        <v>21</v>
      </c>
      <c r="M347" s="239">
        <f>G347*(1+L347/100)</f>
        <v>0</v>
      </c>
      <c r="N347" s="237">
        <v>7.8200000000000006E-3</v>
      </c>
      <c r="O347" s="237">
        <f>ROUND(E347*N347,2)</f>
        <v>1.32</v>
      </c>
      <c r="P347" s="237">
        <v>0</v>
      </c>
      <c r="Q347" s="237">
        <f>ROUND(E347*P347,2)</f>
        <v>0</v>
      </c>
      <c r="R347" s="239" t="s">
        <v>522</v>
      </c>
      <c r="S347" s="239" t="s">
        <v>388</v>
      </c>
      <c r="T347" s="240" t="s">
        <v>448</v>
      </c>
      <c r="U347" s="222">
        <v>0.79</v>
      </c>
      <c r="V347" s="222">
        <f>ROUND(E347*U347,2)</f>
        <v>133.51</v>
      </c>
      <c r="W347" s="222"/>
      <c r="X347" s="222" t="s">
        <v>449</v>
      </c>
      <c r="Y347" s="222" t="s">
        <v>391</v>
      </c>
      <c r="Z347" s="212"/>
      <c r="AA347" s="212"/>
      <c r="AB347" s="212"/>
      <c r="AC347" s="212"/>
      <c r="AD347" s="212"/>
      <c r="AE347" s="212"/>
      <c r="AF347" s="212"/>
      <c r="AG347" s="212" t="s">
        <v>450</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2" x14ac:dyDescent="0.25">
      <c r="A348" s="219"/>
      <c r="B348" s="220"/>
      <c r="C348" s="268" t="s">
        <v>799</v>
      </c>
      <c r="D348" s="260"/>
      <c r="E348" s="261">
        <v>62.7</v>
      </c>
      <c r="F348" s="222"/>
      <c r="G348" s="222"/>
      <c r="H348" s="222"/>
      <c r="I348" s="222"/>
      <c r="J348" s="222"/>
      <c r="K348" s="222"/>
      <c r="L348" s="222"/>
      <c r="M348" s="222"/>
      <c r="N348" s="221"/>
      <c r="O348" s="221"/>
      <c r="P348" s="221"/>
      <c r="Q348" s="221"/>
      <c r="R348" s="222"/>
      <c r="S348" s="222"/>
      <c r="T348" s="222"/>
      <c r="U348" s="222"/>
      <c r="V348" s="222"/>
      <c r="W348" s="222"/>
      <c r="X348" s="222"/>
      <c r="Y348" s="222"/>
      <c r="Z348" s="212"/>
      <c r="AA348" s="212"/>
      <c r="AB348" s="212"/>
      <c r="AC348" s="212"/>
      <c r="AD348" s="212"/>
      <c r="AE348" s="212"/>
      <c r="AF348" s="212"/>
      <c r="AG348" s="212" t="s">
        <v>454</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5">
      <c r="A349" s="219"/>
      <c r="B349" s="220"/>
      <c r="C349" s="268" t="s">
        <v>800</v>
      </c>
      <c r="D349" s="260"/>
      <c r="E349" s="261">
        <v>43.6</v>
      </c>
      <c r="F349" s="222"/>
      <c r="G349" s="22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454</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5">
      <c r="A350" s="219"/>
      <c r="B350" s="220"/>
      <c r="C350" s="268" t="s">
        <v>801</v>
      </c>
      <c r="D350" s="260"/>
      <c r="E350" s="261">
        <v>62.7</v>
      </c>
      <c r="F350" s="222"/>
      <c r="G350" s="22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454</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1" x14ac:dyDescent="0.25">
      <c r="A351" s="234">
        <v>85</v>
      </c>
      <c r="B351" s="235" t="s">
        <v>802</v>
      </c>
      <c r="C351" s="253" t="s">
        <v>803</v>
      </c>
      <c r="D351" s="236" t="s">
        <v>506</v>
      </c>
      <c r="E351" s="237">
        <v>169</v>
      </c>
      <c r="F351" s="238"/>
      <c r="G351" s="239">
        <f>ROUND(E351*F351,2)</f>
        <v>0</v>
      </c>
      <c r="H351" s="238"/>
      <c r="I351" s="239">
        <f>ROUND(E351*H351,2)</f>
        <v>0</v>
      </c>
      <c r="J351" s="238"/>
      <c r="K351" s="239">
        <f>ROUND(E351*J351,2)</f>
        <v>0</v>
      </c>
      <c r="L351" s="239">
        <v>21</v>
      </c>
      <c r="M351" s="239">
        <f>G351*(1+L351/100)</f>
        <v>0</v>
      </c>
      <c r="N351" s="237">
        <v>0</v>
      </c>
      <c r="O351" s="237">
        <f>ROUND(E351*N351,2)</f>
        <v>0</v>
      </c>
      <c r="P351" s="237">
        <v>0</v>
      </c>
      <c r="Q351" s="237">
        <f>ROUND(E351*P351,2)</f>
        <v>0</v>
      </c>
      <c r="R351" s="239" t="s">
        <v>522</v>
      </c>
      <c r="S351" s="239" t="s">
        <v>388</v>
      </c>
      <c r="T351" s="240" t="s">
        <v>448</v>
      </c>
      <c r="U351" s="222">
        <v>0.24</v>
      </c>
      <c r="V351" s="222">
        <f>ROUND(E351*U351,2)</f>
        <v>40.56</v>
      </c>
      <c r="W351" s="222"/>
      <c r="X351" s="222" t="s">
        <v>449</v>
      </c>
      <c r="Y351" s="222" t="s">
        <v>391</v>
      </c>
      <c r="Z351" s="212"/>
      <c r="AA351" s="212"/>
      <c r="AB351" s="212"/>
      <c r="AC351" s="212"/>
      <c r="AD351" s="212"/>
      <c r="AE351" s="212"/>
      <c r="AF351" s="212"/>
      <c r="AG351" s="212" t="s">
        <v>450</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2" x14ac:dyDescent="0.25">
      <c r="A352" s="219"/>
      <c r="B352" s="220"/>
      <c r="C352" s="268" t="s">
        <v>804</v>
      </c>
      <c r="D352" s="260"/>
      <c r="E352" s="261">
        <v>169</v>
      </c>
      <c r="F352" s="222"/>
      <c r="G352" s="222"/>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454</v>
      </c>
      <c r="AH352" s="212">
        <v>5</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ht="20.399999999999999" outlineLevel="1" x14ac:dyDescent="0.25">
      <c r="A353" s="234">
        <v>86</v>
      </c>
      <c r="B353" s="235" t="s">
        <v>805</v>
      </c>
      <c r="C353" s="253" t="s">
        <v>806</v>
      </c>
      <c r="D353" s="236" t="s">
        <v>807</v>
      </c>
      <c r="E353" s="237">
        <v>1</v>
      </c>
      <c r="F353" s="238"/>
      <c r="G353" s="239">
        <f>ROUND(E353*F353,2)</f>
        <v>0</v>
      </c>
      <c r="H353" s="238"/>
      <c r="I353" s="239">
        <f>ROUND(E353*H353,2)</f>
        <v>0</v>
      </c>
      <c r="J353" s="238"/>
      <c r="K353" s="239">
        <f>ROUND(E353*J353,2)</f>
        <v>0</v>
      </c>
      <c r="L353" s="239">
        <v>21</v>
      </c>
      <c r="M353" s="239">
        <f>G353*(1+L353/100)</f>
        <v>0</v>
      </c>
      <c r="N353" s="237">
        <v>4.5100000000000001E-3</v>
      </c>
      <c r="O353" s="237">
        <f>ROUND(E353*N353,2)</f>
        <v>0</v>
      </c>
      <c r="P353" s="237">
        <v>0</v>
      </c>
      <c r="Q353" s="237">
        <f>ROUND(E353*P353,2)</f>
        <v>0</v>
      </c>
      <c r="R353" s="239"/>
      <c r="S353" s="239" t="s">
        <v>435</v>
      </c>
      <c r="T353" s="240" t="s">
        <v>389</v>
      </c>
      <c r="U353" s="222">
        <v>0</v>
      </c>
      <c r="V353" s="222">
        <f>ROUND(E353*U353,2)</f>
        <v>0</v>
      </c>
      <c r="W353" s="222"/>
      <c r="X353" s="222" t="s">
        <v>604</v>
      </c>
      <c r="Y353" s="222" t="s">
        <v>391</v>
      </c>
      <c r="Z353" s="212"/>
      <c r="AA353" s="212"/>
      <c r="AB353" s="212"/>
      <c r="AC353" s="212"/>
      <c r="AD353" s="212"/>
      <c r="AE353" s="212"/>
      <c r="AF353" s="212"/>
      <c r="AG353" s="212" t="s">
        <v>605</v>
      </c>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2" x14ac:dyDescent="0.25">
      <c r="A354" s="219"/>
      <c r="B354" s="220"/>
      <c r="C354" s="268" t="s">
        <v>787</v>
      </c>
      <c r="D354" s="260"/>
      <c r="E354" s="261">
        <v>1</v>
      </c>
      <c r="F354" s="222"/>
      <c r="G354" s="222"/>
      <c r="H354" s="222"/>
      <c r="I354" s="222"/>
      <c r="J354" s="222"/>
      <c r="K354" s="222"/>
      <c r="L354" s="222"/>
      <c r="M354" s="222"/>
      <c r="N354" s="221"/>
      <c r="O354" s="221"/>
      <c r="P354" s="221"/>
      <c r="Q354" s="221"/>
      <c r="R354" s="222"/>
      <c r="S354" s="222"/>
      <c r="T354" s="222"/>
      <c r="U354" s="222"/>
      <c r="V354" s="222"/>
      <c r="W354" s="222"/>
      <c r="X354" s="222"/>
      <c r="Y354" s="222"/>
      <c r="Z354" s="212"/>
      <c r="AA354" s="212"/>
      <c r="AB354" s="212"/>
      <c r="AC354" s="212"/>
      <c r="AD354" s="212"/>
      <c r="AE354" s="212"/>
      <c r="AF354" s="212"/>
      <c r="AG354" s="212" t="s">
        <v>454</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ht="20.399999999999999" outlineLevel="1" x14ac:dyDescent="0.25">
      <c r="A355" s="234">
        <v>87</v>
      </c>
      <c r="B355" s="235" t="s">
        <v>808</v>
      </c>
      <c r="C355" s="253" t="s">
        <v>809</v>
      </c>
      <c r="D355" s="236" t="s">
        <v>807</v>
      </c>
      <c r="E355" s="237">
        <v>1</v>
      </c>
      <c r="F355" s="238"/>
      <c r="G355" s="239">
        <f>ROUND(E355*F355,2)</f>
        <v>0</v>
      </c>
      <c r="H355" s="238"/>
      <c r="I355" s="239">
        <f>ROUND(E355*H355,2)</f>
        <v>0</v>
      </c>
      <c r="J355" s="238"/>
      <c r="K355" s="239">
        <f>ROUND(E355*J355,2)</f>
        <v>0</v>
      </c>
      <c r="L355" s="239">
        <v>21</v>
      </c>
      <c r="M355" s="239">
        <f>G355*(1+L355/100)</f>
        <v>0</v>
      </c>
      <c r="N355" s="237">
        <v>1.119E-2</v>
      </c>
      <c r="O355" s="237">
        <f>ROUND(E355*N355,2)</f>
        <v>0.01</v>
      </c>
      <c r="P355" s="237">
        <v>0</v>
      </c>
      <c r="Q355" s="237">
        <f>ROUND(E355*P355,2)</f>
        <v>0</v>
      </c>
      <c r="R355" s="239"/>
      <c r="S355" s="239" t="s">
        <v>435</v>
      </c>
      <c r="T355" s="240" t="s">
        <v>389</v>
      </c>
      <c r="U355" s="222">
        <v>0</v>
      </c>
      <c r="V355" s="222">
        <f>ROUND(E355*U355,2)</f>
        <v>0</v>
      </c>
      <c r="W355" s="222"/>
      <c r="X355" s="222" t="s">
        <v>604</v>
      </c>
      <c r="Y355" s="222" t="s">
        <v>391</v>
      </c>
      <c r="Z355" s="212"/>
      <c r="AA355" s="212"/>
      <c r="AB355" s="212"/>
      <c r="AC355" s="212"/>
      <c r="AD355" s="212"/>
      <c r="AE355" s="212"/>
      <c r="AF355" s="212"/>
      <c r="AG355" s="212" t="s">
        <v>605</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2" x14ac:dyDescent="0.25">
      <c r="A356" s="219"/>
      <c r="B356" s="220"/>
      <c r="C356" s="268" t="s">
        <v>787</v>
      </c>
      <c r="D356" s="260"/>
      <c r="E356" s="261">
        <v>1</v>
      </c>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454</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1" x14ac:dyDescent="0.25">
      <c r="A357" s="234">
        <v>88</v>
      </c>
      <c r="B357" s="235" t="s">
        <v>730</v>
      </c>
      <c r="C357" s="253" t="s">
        <v>731</v>
      </c>
      <c r="D357" s="236" t="s">
        <v>446</v>
      </c>
      <c r="E357" s="237">
        <v>4.3312600000000003</v>
      </c>
      <c r="F357" s="238"/>
      <c r="G357" s="239">
        <f>ROUND(E357*F357,2)</f>
        <v>0</v>
      </c>
      <c r="H357" s="238"/>
      <c r="I357" s="239">
        <f>ROUND(E357*H357,2)</f>
        <v>0</v>
      </c>
      <c r="J357" s="238"/>
      <c r="K357" s="239">
        <f>ROUND(E357*J357,2)</f>
        <v>0</v>
      </c>
      <c r="L357" s="239">
        <v>21</v>
      </c>
      <c r="M357" s="239">
        <f>G357*(1+L357/100)</f>
        <v>0</v>
      </c>
      <c r="N357" s="237">
        <v>2.5</v>
      </c>
      <c r="O357" s="237">
        <f>ROUND(E357*N357,2)</f>
        <v>10.83</v>
      </c>
      <c r="P357" s="237">
        <v>0</v>
      </c>
      <c r="Q357" s="237">
        <f>ROUND(E357*P357,2)</f>
        <v>0</v>
      </c>
      <c r="R357" s="239" t="s">
        <v>603</v>
      </c>
      <c r="S357" s="239" t="s">
        <v>388</v>
      </c>
      <c r="T357" s="240" t="s">
        <v>448</v>
      </c>
      <c r="U357" s="222">
        <v>0</v>
      </c>
      <c r="V357" s="222">
        <f>ROUND(E357*U357,2)</f>
        <v>0</v>
      </c>
      <c r="W357" s="222"/>
      <c r="X357" s="222" t="s">
        <v>604</v>
      </c>
      <c r="Y357" s="222" t="s">
        <v>391</v>
      </c>
      <c r="Z357" s="212"/>
      <c r="AA357" s="212"/>
      <c r="AB357" s="212"/>
      <c r="AC357" s="212"/>
      <c r="AD357" s="212"/>
      <c r="AE357" s="212"/>
      <c r="AF357" s="212"/>
      <c r="AG357" s="212" t="s">
        <v>605</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2" x14ac:dyDescent="0.25">
      <c r="A358" s="219"/>
      <c r="B358" s="220"/>
      <c r="C358" s="254" t="s">
        <v>732</v>
      </c>
      <c r="D358" s="248"/>
      <c r="E358" s="248"/>
      <c r="F358" s="248"/>
      <c r="G358" s="248"/>
      <c r="H358" s="222"/>
      <c r="I358" s="222"/>
      <c r="J358" s="222"/>
      <c r="K358" s="222"/>
      <c r="L358" s="222"/>
      <c r="M358" s="222"/>
      <c r="N358" s="221"/>
      <c r="O358" s="221"/>
      <c r="P358" s="221"/>
      <c r="Q358" s="221"/>
      <c r="R358" s="222"/>
      <c r="S358" s="222"/>
      <c r="T358" s="222"/>
      <c r="U358" s="222"/>
      <c r="V358" s="222"/>
      <c r="W358" s="222"/>
      <c r="X358" s="222"/>
      <c r="Y358" s="222"/>
      <c r="Z358" s="212"/>
      <c r="AA358" s="212"/>
      <c r="AB358" s="212"/>
      <c r="AC358" s="212"/>
      <c r="AD358" s="212"/>
      <c r="AE358" s="212"/>
      <c r="AF358" s="212"/>
      <c r="AG358" s="212" t="s">
        <v>395</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2" x14ac:dyDescent="0.25">
      <c r="A359" s="219"/>
      <c r="B359" s="220"/>
      <c r="C359" s="268" t="s">
        <v>810</v>
      </c>
      <c r="D359" s="260"/>
      <c r="E359" s="261">
        <v>4.3312600000000003</v>
      </c>
      <c r="F359" s="222"/>
      <c r="G359" s="222"/>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454</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ht="20.399999999999999" outlineLevel="1" x14ac:dyDescent="0.25">
      <c r="A360" s="234">
        <v>89</v>
      </c>
      <c r="B360" s="235" t="s">
        <v>811</v>
      </c>
      <c r="C360" s="253" t="s">
        <v>812</v>
      </c>
      <c r="D360" s="236" t="s">
        <v>813</v>
      </c>
      <c r="E360" s="237">
        <v>81.81</v>
      </c>
      <c r="F360" s="238"/>
      <c r="G360" s="239">
        <f>ROUND(E360*F360,2)</f>
        <v>0</v>
      </c>
      <c r="H360" s="238"/>
      <c r="I360" s="239">
        <f>ROUND(E360*H360,2)</f>
        <v>0</v>
      </c>
      <c r="J360" s="238"/>
      <c r="K360" s="239">
        <f>ROUND(E360*J360,2)</f>
        <v>0</v>
      </c>
      <c r="L360" s="239">
        <v>21</v>
      </c>
      <c r="M360" s="239">
        <f>G360*(1+L360/100)</f>
        <v>0</v>
      </c>
      <c r="N360" s="237">
        <v>0.27200000000000002</v>
      </c>
      <c r="O360" s="237">
        <f>ROUND(E360*N360,2)</f>
        <v>22.25</v>
      </c>
      <c r="P360" s="237">
        <v>0</v>
      </c>
      <c r="Q360" s="237">
        <f>ROUND(E360*P360,2)</f>
        <v>0</v>
      </c>
      <c r="R360" s="239"/>
      <c r="S360" s="239" t="s">
        <v>435</v>
      </c>
      <c r="T360" s="240" t="s">
        <v>389</v>
      </c>
      <c r="U360" s="222">
        <v>0</v>
      </c>
      <c r="V360" s="222">
        <f>ROUND(E360*U360,2)</f>
        <v>0</v>
      </c>
      <c r="W360" s="222"/>
      <c r="X360" s="222" t="s">
        <v>604</v>
      </c>
      <c r="Y360" s="222" t="s">
        <v>391</v>
      </c>
      <c r="Z360" s="212"/>
      <c r="AA360" s="212"/>
      <c r="AB360" s="212"/>
      <c r="AC360" s="212"/>
      <c r="AD360" s="212"/>
      <c r="AE360" s="212"/>
      <c r="AF360" s="212"/>
      <c r="AG360" s="212" t="s">
        <v>605</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2" x14ac:dyDescent="0.25">
      <c r="A361" s="219"/>
      <c r="B361" s="220"/>
      <c r="C361" s="268" t="s">
        <v>814</v>
      </c>
      <c r="D361" s="260"/>
      <c r="E361" s="261">
        <v>81.81</v>
      </c>
      <c r="F361" s="222"/>
      <c r="G361" s="222"/>
      <c r="H361" s="222"/>
      <c r="I361" s="222"/>
      <c r="J361" s="222"/>
      <c r="K361" s="222"/>
      <c r="L361" s="222"/>
      <c r="M361" s="222"/>
      <c r="N361" s="221"/>
      <c r="O361" s="221"/>
      <c r="P361" s="221"/>
      <c r="Q361" s="221"/>
      <c r="R361" s="222"/>
      <c r="S361" s="222"/>
      <c r="T361" s="222"/>
      <c r="U361" s="222"/>
      <c r="V361" s="222"/>
      <c r="W361" s="222"/>
      <c r="X361" s="222"/>
      <c r="Y361" s="222"/>
      <c r="Z361" s="212"/>
      <c r="AA361" s="212"/>
      <c r="AB361" s="212"/>
      <c r="AC361" s="212"/>
      <c r="AD361" s="212"/>
      <c r="AE361" s="212"/>
      <c r="AF361" s="212"/>
      <c r="AG361" s="212" t="s">
        <v>454</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20.399999999999999" outlineLevel="1" x14ac:dyDescent="0.25">
      <c r="A362" s="234">
        <v>90</v>
      </c>
      <c r="B362" s="235" t="s">
        <v>815</v>
      </c>
      <c r="C362" s="253" t="s">
        <v>816</v>
      </c>
      <c r="D362" s="236" t="s">
        <v>517</v>
      </c>
      <c r="E362" s="237">
        <v>108.3326</v>
      </c>
      <c r="F362" s="238"/>
      <c r="G362" s="239">
        <f>ROUND(E362*F362,2)</f>
        <v>0</v>
      </c>
      <c r="H362" s="238"/>
      <c r="I362" s="239">
        <f>ROUND(E362*H362,2)</f>
        <v>0</v>
      </c>
      <c r="J362" s="238"/>
      <c r="K362" s="239">
        <f>ROUND(E362*J362,2)</f>
        <v>0</v>
      </c>
      <c r="L362" s="239">
        <v>21</v>
      </c>
      <c r="M362" s="239">
        <f>G362*(1+L362/100)</f>
        <v>0</v>
      </c>
      <c r="N362" s="237">
        <v>0.27200000000000002</v>
      </c>
      <c r="O362" s="237">
        <f>ROUND(E362*N362,2)</f>
        <v>29.47</v>
      </c>
      <c r="P362" s="237">
        <v>0</v>
      </c>
      <c r="Q362" s="237">
        <f>ROUND(E362*P362,2)</f>
        <v>0</v>
      </c>
      <c r="R362" s="239" t="s">
        <v>603</v>
      </c>
      <c r="S362" s="239" t="s">
        <v>388</v>
      </c>
      <c r="T362" s="240" t="s">
        <v>448</v>
      </c>
      <c r="U362" s="222">
        <v>0</v>
      </c>
      <c r="V362" s="222">
        <f>ROUND(E362*U362,2)</f>
        <v>0</v>
      </c>
      <c r="W362" s="222"/>
      <c r="X362" s="222" t="s">
        <v>604</v>
      </c>
      <c r="Y362" s="222" t="s">
        <v>391</v>
      </c>
      <c r="Z362" s="212"/>
      <c r="AA362" s="212"/>
      <c r="AB362" s="212"/>
      <c r="AC362" s="212"/>
      <c r="AD362" s="212"/>
      <c r="AE362" s="212"/>
      <c r="AF362" s="212"/>
      <c r="AG362" s="212" t="s">
        <v>605</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20.399999999999999" outlineLevel="2" x14ac:dyDescent="0.25">
      <c r="A363" s="219"/>
      <c r="B363" s="220"/>
      <c r="C363" s="268" t="s">
        <v>817</v>
      </c>
      <c r="D363" s="260"/>
      <c r="E363" s="261">
        <v>108.3326</v>
      </c>
      <c r="F363" s="222"/>
      <c r="G363" s="222"/>
      <c r="H363" s="222"/>
      <c r="I363" s="222"/>
      <c r="J363" s="222"/>
      <c r="K363" s="222"/>
      <c r="L363" s="222"/>
      <c r="M363" s="222"/>
      <c r="N363" s="221"/>
      <c r="O363" s="221"/>
      <c r="P363" s="221"/>
      <c r="Q363" s="221"/>
      <c r="R363" s="222"/>
      <c r="S363" s="222"/>
      <c r="T363" s="222"/>
      <c r="U363" s="222"/>
      <c r="V363" s="222"/>
      <c r="W363" s="222"/>
      <c r="X363" s="222"/>
      <c r="Y363" s="222"/>
      <c r="Z363" s="212"/>
      <c r="AA363" s="212"/>
      <c r="AB363" s="212"/>
      <c r="AC363" s="212"/>
      <c r="AD363" s="212"/>
      <c r="AE363" s="212"/>
      <c r="AF363" s="212"/>
      <c r="AG363" s="212" t="s">
        <v>454</v>
      </c>
      <c r="AH363" s="212">
        <v>0</v>
      </c>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x14ac:dyDescent="0.25">
      <c r="A364" s="227" t="s">
        <v>383</v>
      </c>
      <c r="B364" s="228" t="s">
        <v>222</v>
      </c>
      <c r="C364" s="251" t="s">
        <v>223</v>
      </c>
      <c r="D364" s="229"/>
      <c r="E364" s="230"/>
      <c r="F364" s="231"/>
      <c r="G364" s="231">
        <f>SUMIF(AG365:AG375,"&lt;&gt;NOR",G365:G375)</f>
        <v>0</v>
      </c>
      <c r="H364" s="231"/>
      <c r="I364" s="231">
        <f>SUM(I365:I375)</f>
        <v>0</v>
      </c>
      <c r="J364" s="231"/>
      <c r="K364" s="231">
        <f>SUM(K365:K375)</f>
        <v>0</v>
      </c>
      <c r="L364" s="231"/>
      <c r="M364" s="231">
        <f>SUM(M365:M375)</f>
        <v>0</v>
      </c>
      <c r="N364" s="230"/>
      <c r="O364" s="230">
        <f>SUM(O365:O375)</f>
        <v>7.0000000000000007E-2</v>
      </c>
      <c r="P364" s="230"/>
      <c r="Q364" s="230">
        <f>SUM(Q365:Q375)</f>
        <v>0</v>
      </c>
      <c r="R364" s="231"/>
      <c r="S364" s="231"/>
      <c r="T364" s="232"/>
      <c r="U364" s="226"/>
      <c r="V364" s="226">
        <f>SUM(V365:V375)</f>
        <v>5.51</v>
      </c>
      <c r="W364" s="226"/>
      <c r="X364" s="226"/>
      <c r="Y364" s="226"/>
      <c r="AG364" t="s">
        <v>384</v>
      </c>
    </row>
    <row r="365" spans="1:60" ht="20.399999999999999" outlineLevel="1" x14ac:dyDescent="0.25">
      <c r="A365" s="234">
        <v>91</v>
      </c>
      <c r="B365" s="235" t="s">
        <v>818</v>
      </c>
      <c r="C365" s="253" t="s">
        <v>819</v>
      </c>
      <c r="D365" s="236" t="s">
        <v>506</v>
      </c>
      <c r="E365" s="237">
        <v>0.99</v>
      </c>
      <c r="F365" s="238"/>
      <c r="G365" s="239">
        <f>ROUND(E365*F365,2)</f>
        <v>0</v>
      </c>
      <c r="H365" s="238"/>
      <c r="I365" s="239">
        <f>ROUND(E365*H365,2)</f>
        <v>0</v>
      </c>
      <c r="J365" s="238"/>
      <c r="K365" s="239">
        <f>ROUND(E365*J365,2)</f>
        <v>0</v>
      </c>
      <c r="L365" s="239">
        <v>21</v>
      </c>
      <c r="M365" s="239">
        <f>G365*(1+L365/100)</f>
        <v>0</v>
      </c>
      <c r="N365" s="237">
        <v>1.1900000000000001E-2</v>
      </c>
      <c r="O365" s="237">
        <f>ROUND(E365*N365,2)</f>
        <v>0.01</v>
      </c>
      <c r="P365" s="237">
        <v>0</v>
      </c>
      <c r="Q365" s="237">
        <f>ROUND(E365*P365,2)</f>
        <v>0</v>
      </c>
      <c r="R365" s="239" t="s">
        <v>522</v>
      </c>
      <c r="S365" s="239" t="s">
        <v>388</v>
      </c>
      <c r="T365" s="240" t="s">
        <v>448</v>
      </c>
      <c r="U365" s="222">
        <v>0.95</v>
      </c>
      <c r="V365" s="222">
        <f>ROUND(E365*U365,2)</f>
        <v>0.94</v>
      </c>
      <c r="W365" s="222"/>
      <c r="X365" s="222" t="s">
        <v>449</v>
      </c>
      <c r="Y365" s="222" t="s">
        <v>391</v>
      </c>
      <c r="Z365" s="212"/>
      <c r="AA365" s="212"/>
      <c r="AB365" s="212"/>
      <c r="AC365" s="212"/>
      <c r="AD365" s="212"/>
      <c r="AE365" s="212"/>
      <c r="AF365" s="212"/>
      <c r="AG365" s="212" t="s">
        <v>450</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2" x14ac:dyDescent="0.25">
      <c r="A366" s="219"/>
      <c r="B366" s="220"/>
      <c r="C366" s="254" t="s">
        <v>820</v>
      </c>
      <c r="D366" s="248"/>
      <c r="E366" s="248"/>
      <c r="F366" s="248"/>
      <c r="G366" s="248"/>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395</v>
      </c>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2" x14ac:dyDescent="0.25">
      <c r="A367" s="219"/>
      <c r="B367" s="220"/>
      <c r="C367" s="268" t="s">
        <v>821</v>
      </c>
      <c r="D367" s="260"/>
      <c r="E367" s="261">
        <v>0.99</v>
      </c>
      <c r="F367" s="222"/>
      <c r="G367" s="222"/>
      <c r="H367" s="222"/>
      <c r="I367" s="222"/>
      <c r="J367" s="222"/>
      <c r="K367" s="222"/>
      <c r="L367" s="222"/>
      <c r="M367" s="222"/>
      <c r="N367" s="221"/>
      <c r="O367" s="221"/>
      <c r="P367" s="221"/>
      <c r="Q367" s="221"/>
      <c r="R367" s="222"/>
      <c r="S367" s="222"/>
      <c r="T367" s="222"/>
      <c r="U367" s="222"/>
      <c r="V367" s="222"/>
      <c r="W367" s="222"/>
      <c r="X367" s="222"/>
      <c r="Y367" s="222"/>
      <c r="Z367" s="212"/>
      <c r="AA367" s="212"/>
      <c r="AB367" s="212"/>
      <c r="AC367" s="212"/>
      <c r="AD367" s="212"/>
      <c r="AE367" s="212"/>
      <c r="AF367" s="212"/>
      <c r="AG367" s="212" t="s">
        <v>454</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ht="20.399999999999999" outlineLevel="1" x14ac:dyDescent="0.25">
      <c r="A368" s="234">
        <v>92</v>
      </c>
      <c r="B368" s="235" t="s">
        <v>822</v>
      </c>
      <c r="C368" s="253" t="s">
        <v>823</v>
      </c>
      <c r="D368" s="236" t="s">
        <v>506</v>
      </c>
      <c r="E368" s="237">
        <v>2.1</v>
      </c>
      <c r="F368" s="238"/>
      <c r="G368" s="239">
        <f>ROUND(E368*F368,2)</f>
        <v>0</v>
      </c>
      <c r="H368" s="238"/>
      <c r="I368" s="239">
        <f>ROUND(E368*H368,2)</f>
        <v>0</v>
      </c>
      <c r="J368" s="238"/>
      <c r="K368" s="239">
        <f>ROUND(E368*J368,2)</f>
        <v>0</v>
      </c>
      <c r="L368" s="239">
        <v>21</v>
      </c>
      <c r="M368" s="239">
        <f>G368*(1+L368/100)</f>
        <v>0</v>
      </c>
      <c r="N368" s="237">
        <v>1.3690000000000001E-2</v>
      </c>
      <c r="O368" s="237">
        <f>ROUND(E368*N368,2)</f>
        <v>0.03</v>
      </c>
      <c r="P368" s="237">
        <v>0</v>
      </c>
      <c r="Q368" s="237">
        <f>ROUND(E368*P368,2)</f>
        <v>0</v>
      </c>
      <c r="R368" s="239" t="s">
        <v>522</v>
      </c>
      <c r="S368" s="239" t="s">
        <v>388</v>
      </c>
      <c r="T368" s="240" t="s">
        <v>448</v>
      </c>
      <c r="U368" s="222">
        <v>0.95</v>
      </c>
      <c r="V368" s="222">
        <f>ROUND(E368*U368,2)</f>
        <v>2</v>
      </c>
      <c r="W368" s="222"/>
      <c r="X368" s="222" t="s">
        <v>449</v>
      </c>
      <c r="Y368" s="222" t="s">
        <v>391</v>
      </c>
      <c r="Z368" s="212"/>
      <c r="AA368" s="212"/>
      <c r="AB368" s="212"/>
      <c r="AC368" s="212"/>
      <c r="AD368" s="212"/>
      <c r="AE368" s="212"/>
      <c r="AF368" s="212"/>
      <c r="AG368" s="212" t="s">
        <v>450</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2" x14ac:dyDescent="0.25">
      <c r="A369" s="219"/>
      <c r="B369" s="220"/>
      <c r="C369" s="254" t="s">
        <v>824</v>
      </c>
      <c r="D369" s="248"/>
      <c r="E369" s="248"/>
      <c r="F369" s="248"/>
      <c r="G369" s="248"/>
      <c r="H369" s="222"/>
      <c r="I369" s="222"/>
      <c r="J369" s="222"/>
      <c r="K369" s="222"/>
      <c r="L369" s="222"/>
      <c r="M369" s="222"/>
      <c r="N369" s="221"/>
      <c r="O369" s="221"/>
      <c r="P369" s="221"/>
      <c r="Q369" s="221"/>
      <c r="R369" s="222"/>
      <c r="S369" s="222"/>
      <c r="T369" s="222"/>
      <c r="U369" s="222"/>
      <c r="V369" s="222"/>
      <c r="W369" s="222"/>
      <c r="X369" s="222"/>
      <c r="Y369" s="222"/>
      <c r="Z369" s="212"/>
      <c r="AA369" s="212"/>
      <c r="AB369" s="212"/>
      <c r="AC369" s="212"/>
      <c r="AD369" s="212"/>
      <c r="AE369" s="212"/>
      <c r="AF369" s="212"/>
      <c r="AG369" s="212" t="s">
        <v>395</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2" x14ac:dyDescent="0.25">
      <c r="A370" s="219"/>
      <c r="B370" s="220"/>
      <c r="C370" s="268" t="s">
        <v>825</v>
      </c>
      <c r="D370" s="260"/>
      <c r="E370" s="261">
        <v>2.1</v>
      </c>
      <c r="F370" s="222"/>
      <c r="G370" s="222"/>
      <c r="H370" s="222"/>
      <c r="I370" s="222"/>
      <c r="J370" s="222"/>
      <c r="K370" s="222"/>
      <c r="L370" s="222"/>
      <c r="M370" s="222"/>
      <c r="N370" s="221"/>
      <c r="O370" s="221"/>
      <c r="P370" s="221"/>
      <c r="Q370" s="221"/>
      <c r="R370" s="222"/>
      <c r="S370" s="222"/>
      <c r="T370" s="222"/>
      <c r="U370" s="222"/>
      <c r="V370" s="222"/>
      <c r="W370" s="222"/>
      <c r="X370" s="222"/>
      <c r="Y370" s="222"/>
      <c r="Z370" s="212"/>
      <c r="AA370" s="212"/>
      <c r="AB370" s="212"/>
      <c r="AC370" s="212"/>
      <c r="AD370" s="212"/>
      <c r="AE370" s="212"/>
      <c r="AF370" s="212"/>
      <c r="AG370" s="212" t="s">
        <v>454</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ht="20.399999999999999" outlineLevel="1" x14ac:dyDescent="0.25">
      <c r="A371" s="234">
        <v>93</v>
      </c>
      <c r="B371" s="235" t="s">
        <v>826</v>
      </c>
      <c r="C371" s="253" t="s">
        <v>827</v>
      </c>
      <c r="D371" s="236" t="s">
        <v>506</v>
      </c>
      <c r="E371" s="237">
        <v>2.3512499999999998</v>
      </c>
      <c r="F371" s="238"/>
      <c r="G371" s="239">
        <f>ROUND(E371*F371,2)</f>
        <v>0</v>
      </c>
      <c r="H371" s="238"/>
      <c r="I371" s="239">
        <f>ROUND(E371*H371,2)</f>
        <v>0</v>
      </c>
      <c r="J371" s="238"/>
      <c r="K371" s="239">
        <f>ROUND(E371*J371,2)</f>
        <v>0</v>
      </c>
      <c r="L371" s="239">
        <v>21</v>
      </c>
      <c r="M371" s="239">
        <f>G371*(1+L371/100)</f>
        <v>0</v>
      </c>
      <c r="N371" s="237">
        <v>1.2019999999999999E-2</v>
      </c>
      <c r="O371" s="237">
        <f>ROUND(E371*N371,2)</f>
        <v>0.03</v>
      </c>
      <c r="P371" s="237">
        <v>0</v>
      </c>
      <c r="Q371" s="237">
        <f>ROUND(E371*P371,2)</f>
        <v>0</v>
      </c>
      <c r="R371" s="239" t="s">
        <v>522</v>
      </c>
      <c r="S371" s="239" t="s">
        <v>388</v>
      </c>
      <c r="T371" s="240" t="s">
        <v>448</v>
      </c>
      <c r="U371" s="222">
        <v>0.85</v>
      </c>
      <c r="V371" s="222">
        <f>ROUND(E371*U371,2)</f>
        <v>2</v>
      </c>
      <c r="W371" s="222"/>
      <c r="X371" s="222" t="s">
        <v>449</v>
      </c>
      <c r="Y371" s="222" t="s">
        <v>391</v>
      </c>
      <c r="Z371" s="212"/>
      <c r="AA371" s="212"/>
      <c r="AB371" s="212"/>
      <c r="AC371" s="212"/>
      <c r="AD371" s="212"/>
      <c r="AE371" s="212"/>
      <c r="AF371" s="212"/>
      <c r="AG371" s="212" t="s">
        <v>450</v>
      </c>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2" x14ac:dyDescent="0.25">
      <c r="A372" s="219"/>
      <c r="B372" s="220"/>
      <c r="C372" s="254" t="s">
        <v>824</v>
      </c>
      <c r="D372" s="248"/>
      <c r="E372" s="248"/>
      <c r="F372" s="248"/>
      <c r="G372" s="248"/>
      <c r="H372" s="222"/>
      <c r="I372" s="222"/>
      <c r="J372" s="222"/>
      <c r="K372" s="222"/>
      <c r="L372" s="222"/>
      <c r="M372" s="222"/>
      <c r="N372" s="221"/>
      <c r="O372" s="221"/>
      <c r="P372" s="221"/>
      <c r="Q372" s="221"/>
      <c r="R372" s="222"/>
      <c r="S372" s="222"/>
      <c r="T372" s="222"/>
      <c r="U372" s="222"/>
      <c r="V372" s="222"/>
      <c r="W372" s="222"/>
      <c r="X372" s="222"/>
      <c r="Y372" s="222"/>
      <c r="Z372" s="212"/>
      <c r="AA372" s="212"/>
      <c r="AB372" s="212"/>
      <c r="AC372" s="212"/>
      <c r="AD372" s="212"/>
      <c r="AE372" s="212"/>
      <c r="AF372" s="212"/>
      <c r="AG372" s="212" t="s">
        <v>395</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2" x14ac:dyDescent="0.25">
      <c r="A373" s="219"/>
      <c r="B373" s="220"/>
      <c r="C373" s="268" t="s">
        <v>828</v>
      </c>
      <c r="D373" s="260"/>
      <c r="E373" s="261">
        <v>2.3512499999999998</v>
      </c>
      <c r="F373" s="222"/>
      <c r="G373" s="222"/>
      <c r="H373" s="222"/>
      <c r="I373" s="222"/>
      <c r="J373" s="222"/>
      <c r="K373" s="222"/>
      <c r="L373" s="222"/>
      <c r="M373" s="222"/>
      <c r="N373" s="221"/>
      <c r="O373" s="221"/>
      <c r="P373" s="221"/>
      <c r="Q373" s="221"/>
      <c r="R373" s="222"/>
      <c r="S373" s="222"/>
      <c r="T373" s="222"/>
      <c r="U373" s="222"/>
      <c r="V373" s="222"/>
      <c r="W373" s="222"/>
      <c r="X373" s="222"/>
      <c r="Y373" s="222"/>
      <c r="Z373" s="212"/>
      <c r="AA373" s="212"/>
      <c r="AB373" s="212"/>
      <c r="AC373" s="212"/>
      <c r="AD373" s="212"/>
      <c r="AE373" s="212"/>
      <c r="AF373" s="212"/>
      <c r="AG373" s="212" t="s">
        <v>454</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ht="20.399999999999999" outlineLevel="1" x14ac:dyDescent="0.25">
      <c r="A374" s="234">
        <v>94</v>
      </c>
      <c r="B374" s="235" t="s">
        <v>829</v>
      </c>
      <c r="C374" s="253" t="s">
        <v>830</v>
      </c>
      <c r="D374" s="236" t="s">
        <v>506</v>
      </c>
      <c r="E374" s="237">
        <v>0.99</v>
      </c>
      <c r="F374" s="238"/>
      <c r="G374" s="239">
        <f>ROUND(E374*F374,2)</f>
        <v>0</v>
      </c>
      <c r="H374" s="238"/>
      <c r="I374" s="239">
        <f>ROUND(E374*H374,2)</f>
        <v>0</v>
      </c>
      <c r="J374" s="238"/>
      <c r="K374" s="239">
        <f>ROUND(E374*J374,2)</f>
        <v>0</v>
      </c>
      <c r="L374" s="239">
        <v>21</v>
      </c>
      <c r="M374" s="239">
        <f>G374*(1+L374/100)</f>
        <v>0</v>
      </c>
      <c r="N374" s="237">
        <v>0</v>
      </c>
      <c r="O374" s="237">
        <f>ROUND(E374*N374,2)</f>
        <v>0</v>
      </c>
      <c r="P374" s="237">
        <v>0</v>
      </c>
      <c r="Q374" s="237">
        <f>ROUND(E374*P374,2)</f>
        <v>0</v>
      </c>
      <c r="R374" s="239" t="s">
        <v>522</v>
      </c>
      <c r="S374" s="239" t="s">
        <v>388</v>
      </c>
      <c r="T374" s="240" t="s">
        <v>448</v>
      </c>
      <c r="U374" s="222">
        <v>0.57999999999999996</v>
      </c>
      <c r="V374" s="222">
        <f>ROUND(E374*U374,2)</f>
        <v>0.56999999999999995</v>
      </c>
      <c r="W374" s="222"/>
      <c r="X374" s="222" t="s">
        <v>449</v>
      </c>
      <c r="Y374" s="222" t="s">
        <v>391</v>
      </c>
      <c r="Z374" s="212"/>
      <c r="AA374" s="212"/>
      <c r="AB374" s="212"/>
      <c r="AC374" s="212"/>
      <c r="AD374" s="212"/>
      <c r="AE374" s="212"/>
      <c r="AF374" s="212"/>
      <c r="AG374" s="212" t="s">
        <v>450</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2" x14ac:dyDescent="0.25">
      <c r="A375" s="219"/>
      <c r="B375" s="220"/>
      <c r="C375" s="268" t="s">
        <v>821</v>
      </c>
      <c r="D375" s="260"/>
      <c r="E375" s="261">
        <v>0.99</v>
      </c>
      <c r="F375" s="222"/>
      <c r="G375" s="222"/>
      <c r="H375" s="222"/>
      <c r="I375" s="222"/>
      <c r="J375" s="222"/>
      <c r="K375" s="222"/>
      <c r="L375" s="222"/>
      <c r="M375" s="222"/>
      <c r="N375" s="221"/>
      <c r="O375" s="221"/>
      <c r="P375" s="221"/>
      <c r="Q375" s="221"/>
      <c r="R375" s="222"/>
      <c r="S375" s="222"/>
      <c r="T375" s="222"/>
      <c r="U375" s="222"/>
      <c r="V375" s="222"/>
      <c r="W375" s="222"/>
      <c r="X375" s="222"/>
      <c r="Y375" s="222"/>
      <c r="Z375" s="212"/>
      <c r="AA375" s="212"/>
      <c r="AB375" s="212"/>
      <c r="AC375" s="212"/>
      <c r="AD375" s="212"/>
      <c r="AE375" s="212"/>
      <c r="AF375" s="212"/>
      <c r="AG375" s="212" t="s">
        <v>454</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x14ac:dyDescent="0.25">
      <c r="A376" s="227" t="s">
        <v>383</v>
      </c>
      <c r="B376" s="228" t="s">
        <v>226</v>
      </c>
      <c r="C376" s="251" t="s">
        <v>227</v>
      </c>
      <c r="D376" s="229"/>
      <c r="E376" s="230"/>
      <c r="F376" s="231"/>
      <c r="G376" s="231">
        <f>SUMIF(AG377:AG391,"&lt;&gt;NOR",G377:G391)</f>
        <v>0</v>
      </c>
      <c r="H376" s="231"/>
      <c r="I376" s="231">
        <f>SUM(I377:I391)</f>
        <v>0</v>
      </c>
      <c r="J376" s="231"/>
      <c r="K376" s="231">
        <f>SUM(K377:K391)</f>
        <v>0</v>
      </c>
      <c r="L376" s="231"/>
      <c r="M376" s="231">
        <f>SUM(M377:M391)</f>
        <v>0</v>
      </c>
      <c r="N376" s="230"/>
      <c r="O376" s="230">
        <f>SUM(O377:O391)</f>
        <v>8.19</v>
      </c>
      <c r="P376" s="230"/>
      <c r="Q376" s="230">
        <f>SUM(Q377:Q391)</f>
        <v>0</v>
      </c>
      <c r="R376" s="231"/>
      <c r="S376" s="231"/>
      <c r="T376" s="232"/>
      <c r="U376" s="226"/>
      <c r="V376" s="226">
        <f>SUM(V377:V391)</f>
        <v>13.040000000000001</v>
      </c>
      <c r="W376" s="226"/>
      <c r="X376" s="226"/>
      <c r="Y376" s="226"/>
      <c r="AG376" t="s">
        <v>384</v>
      </c>
    </row>
    <row r="377" spans="1:60" outlineLevel="1" x14ac:dyDescent="0.25">
      <c r="A377" s="234">
        <v>95</v>
      </c>
      <c r="B377" s="235" t="s">
        <v>831</v>
      </c>
      <c r="C377" s="253" t="s">
        <v>832</v>
      </c>
      <c r="D377" s="236" t="s">
        <v>506</v>
      </c>
      <c r="E377" s="237">
        <v>14.4</v>
      </c>
      <c r="F377" s="238"/>
      <c r="G377" s="239">
        <f>ROUND(E377*F377,2)</f>
        <v>0</v>
      </c>
      <c r="H377" s="238"/>
      <c r="I377" s="239">
        <f>ROUND(E377*H377,2)</f>
        <v>0</v>
      </c>
      <c r="J377" s="238"/>
      <c r="K377" s="239">
        <f>ROUND(E377*J377,2)</f>
        <v>0</v>
      </c>
      <c r="L377" s="239">
        <v>21</v>
      </c>
      <c r="M377" s="239">
        <f>G377*(1+L377/100)</f>
        <v>0</v>
      </c>
      <c r="N377" s="237">
        <v>0</v>
      </c>
      <c r="O377" s="237">
        <f>ROUND(E377*N377,2)</f>
        <v>0</v>
      </c>
      <c r="P377" s="237">
        <v>0</v>
      </c>
      <c r="Q377" s="237">
        <f>ROUND(E377*P377,2)</f>
        <v>0</v>
      </c>
      <c r="R377" s="239" t="s">
        <v>833</v>
      </c>
      <c r="S377" s="239" t="s">
        <v>388</v>
      </c>
      <c r="T377" s="240" t="s">
        <v>448</v>
      </c>
      <c r="U377" s="222">
        <v>9.0999999999999998E-2</v>
      </c>
      <c r="V377" s="222">
        <f>ROUND(E377*U377,2)</f>
        <v>1.31</v>
      </c>
      <c r="W377" s="222"/>
      <c r="X377" s="222" t="s">
        <v>449</v>
      </c>
      <c r="Y377" s="222" t="s">
        <v>391</v>
      </c>
      <c r="Z377" s="212"/>
      <c r="AA377" s="212"/>
      <c r="AB377" s="212"/>
      <c r="AC377" s="212"/>
      <c r="AD377" s="212"/>
      <c r="AE377" s="212"/>
      <c r="AF377" s="212"/>
      <c r="AG377" s="212" t="s">
        <v>450</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2" x14ac:dyDescent="0.25">
      <c r="A378" s="219"/>
      <c r="B378" s="220"/>
      <c r="C378" s="268" t="s">
        <v>834</v>
      </c>
      <c r="D378" s="260"/>
      <c r="E378" s="261">
        <v>14.4</v>
      </c>
      <c r="F378" s="222"/>
      <c r="G378" s="222"/>
      <c r="H378" s="222"/>
      <c r="I378" s="222"/>
      <c r="J378" s="222"/>
      <c r="K378" s="222"/>
      <c r="L378" s="222"/>
      <c r="M378" s="222"/>
      <c r="N378" s="221"/>
      <c r="O378" s="221"/>
      <c r="P378" s="221"/>
      <c r="Q378" s="221"/>
      <c r="R378" s="222"/>
      <c r="S378" s="222"/>
      <c r="T378" s="222"/>
      <c r="U378" s="222"/>
      <c r="V378" s="222"/>
      <c r="W378" s="222"/>
      <c r="X378" s="222"/>
      <c r="Y378" s="222"/>
      <c r="Z378" s="212"/>
      <c r="AA378" s="212"/>
      <c r="AB378" s="212"/>
      <c r="AC378" s="212"/>
      <c r="AD378" s="212"/>
      <c r="AE378" s="212"/>
      <c r="AF378" s="212"/>
      <c r="AG378" s="212" t="s">
        <v>454</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ht="20.399999999999999" outlineLevel="1" x14ac:dyDescent="0.25">
      <c r="A379" s="234">
        <v>96</v>
      </c>
      <c r="B379" s="235" t="s">
        <v>835</v>
      </c>
      <c r="C379" s="253" t="s">
        <v>836</v>
      </c>
      <c r="D379" s="236" t="s">
        <v>517</v>
      </c>
      <c r="E379" s="237">
        <v>14</v>
      </c>
      <c r="F379" s="238"/>
      <c r="G379" s="239">
        <f>ROUND(E379*F379,2)</f>
        <v>0</v>
      </c>
      <c r="H379" s="238"/>
      <c r="I379" s="239">
        <f>ROUND(E379*H379,2)</f>
        <v>0</v>
      </c>
      <c r="J379" s="238"/>
      <c r="K379" s="239">
        <f>ROUND(E379*J379,2)</f>
        <v>0</v>
      </c>
      <c r="L379" s="239">
        <v>21</v>
      </c>
      <c r="M379" s="239">
        <f>G379*(1+L379/100)</f>
        <v>0</v>
      </c>
      <c r="N379" s="237">
        <v>0.36282999999999999</v>
      </c>
      <c r="O379" s="237">
        <f>ROUND(E379*N379,2)</f>
        <v>5.08</v>
      </c>
      <c r="P379" s="237">
        <v>0</v>
      </c>
      <c r="Q379" s="237">
        <f>ROUND(E379*P379,2)</f>
        <v>0</v>
      </c>
      <c r="R379" s="239" t="s">
        <v>833</v>
      </c>
      <c r="S379" s="239" t="s">
        <v>388</v>
      </c>
      <c r="T379" s="240" t="s">
        <v>448</v>
      </c>
      <c r="U379" s="222">
        <v>0.23394000000000001</v>
      </c>
      <c r="V379" s="222">
        <f>ROUND(E379*U379,2)</f>
        <v>3.28</v>
      </c>
      <c r="W379" s="222"/>
      <c r="X379" s="222" t="s">
        <v>449</v>
      </c>
      <c r="Y379" s="222" t="s">
        <v>391</v>
      </c>
      <c r="Z379" s="212"/>
      <c r="AA379" s="212"/>
      <c r="AB379" s="212"/>
      <c r="AC379" s="212"/>
      <c r="AD379" s="212"/>
      <c r="AE379" s="212"/>
      <c r="AF379" s="212"/>
      <c r="AG379" s="212" t="s">
        <v>450</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2" x14ac:dyDescent="0.25">
      <c r="A380" s="219"/>
      <c r="B380" s="220"/>
      <c r="C380" s="254" t="s">
        <v>837</v>
      </c>
      <c r="D380" s="248"/>
      <c r="E380" s="248"/>
      <c r="F380" s="248"/>
      <c r="G380" s="248"/>
      <c r="H380" s="222"/>
      <c r="I380" s="222"/>
      <c r="J380" s="222"/>
      <c r="K380" s="222"/>
      <c r="L380" s="222"/>
      <c r="M380" s="222"/>
      <c r="N380" s="221"/>
      <c r="O380" s="221"/>
      <c r="P380" s="221"/>
      <c r="Q380" s="221"/>
      <c r="R380" s="222"/>
      <c r="S380" s="222"/>
      <c r="T380" s="222"/>
      <c r="U380" s="222"/>
      <c r="V380" s="222"/>
      <c r="W380" s="222"/>
      <c r="X380" s="222"/>
      <c r="Y380" s="222"/>
      <c r="Z380" s="212"/>
      <c r="AA380" s="212"/>
      <c r="AB380" s="212"/>
      <c r="AC380" s="212"/>
      <c r="AD380" s="212"/>
      <c r="AE380" s="212"/>
      <c r="AF380" s="212"/>
      <c r="AG380" s="212" t="s">
        <v>395</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2" x14ac:dyDescent="0.25">
      <c r="A381" s="219"/>
      <c r="B381" s="220"/>
      <c r="C381" s="268" t="s">
        <v>838</v>
      </c>
      <c r="D381" s="260"/>
      <c r="E381" s="261">
        <v>14</v>
      </c>
      <c r="F381" s="222"/>
      <c r="G381" s="222"/>
      <c r="H381" s="222"/>
      <c r="I381" s="222"/>
      <c r="J381" s="222"/>
      <c r="K381" s="222"/>
      <c r="L381" s="222"/>
      <c r="M381" s="222"/>
      <c r="N381" s="221"/>
      <c r="O381" s="221"/>
      <c r="P381" s="221"/>
      <c r="Q381" s="221"/>
      <c r="R381" s="222"/>
      <c r="S381" s="222"/>
      <c r="T381" s="222"/>
      <c r="U381" s="222"/>
      <c r="V381" s="222"/>
      <c r="W381" s="222"/>
      <c r="X381" s="222"/>
      <c r="Y381" s="222"/>
      <c r="Z381" s="212"/>
      <c r="AA381" s="212"/>
      <c r="AB381" s="212"/>
      <c r="AC381" s="212"/>
      <c r="AD381" s="212"/>
      <c r="AE381" s="212"/>
      <c r="AF381" s="212"/>
      <c r="AG381" s="212" t="s">
        <v>454</v>
      </c>
      <c r="AH381" s="212">
        <v>0</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1" x14ac:dyDescent="0.25">
      <c r="A382" s="234">
        <v>97</v>
      </c>
      <c r="B382" s="235" t="s">
        <v>839</v>
      </c>
      <c r="C382" s="253" t="s">
        <v>840</v>
      </c>
      <c r="D382" s="236" t="s">
        <v>585</v>
      </c>
      <c r="E382" s="237">
        <v>3.5</v>
      </c>
      <c r="F382" s="238"/>
      <c r="G382" s="239">
        <f>ROUND(E382*F382,2)</f>
        <v>0</v>
      </c>
      <c r="H382" s="238"/>
      <c r="I382" s="239">
        <f>ROUND(E382*H382,2)</f>
        <v>0</v>
      </c>
      <c r="J382" s="238"/>
      <c r="K382" s="239">
        <f>ROUND(E382*J382,2)</f>
        <v>0</v>
      </c>
      <c r="L382" s="239">
        <v>21</v>
      </c>
      <c r="M382" s="239">
        <f>G382*(1+L382/100)</f>
        <v>0</v>
      </c>
      <c r="N382" s="237">
        <v>0.88822000000000001</v>
      </c>
      <c r="O382" s="237">
        <f>ROUND(E382*N382,2)</f>
        <v>3.11</v>
      </c>
      <c r="P382" s="237">
        <v>0</v>
      </c>
      <c r="Q382" s="237">
        <f>ROUND(E382*P382,2)</f>
        <v>0</v>
      </c>
      <c r="R382" s="239" t="s">
        <v>833</v>
      </c>
      <c r="S382" s="239" t="s">
        <v>388</v>
      </c>
      <c r="T382" s="240" t="s">
        <v>448</v>
      </c>
      <c r="U382" s="222">
        <v>2.2475000000000001</v>
      </c>
      <c r="V382" s="222">
        <f>ROUND(E382*U382,2)</f>
        <v>7.87</v>
      </c>
      <c r="W382" s="222"/>
      <c r="X382" s="222" t="s">
        <v>449</v>
      </c>
      <c r="Y382" s="222" t="s">
        <v>391</v>
      </c>
      <c r="Z382" s="212"/>
      <c r="AA382" s="212"/>
      <c r="AB382" s="212"/>
      <c r="AC382" s="212"/>
      <c r="AD382" s="212"/>
      <c r="AE382" s="212"/>
      <c r="AF382" s="212"/>
      <c r="AG382" s="212" t="s">
        <v>450</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2" x14ac:dyDescent="0.25">
      <c r="A383" s="219"/>
      <c r="B383" s="220"/>
      <c r="C383" s="267" t="s">
        <v>841</v>
      </c>
      <c r="D383" s="266"/>
      <c r="E383" s="266"/>
      <c r="F383" s="266"/>
      <c r="G383" s="266"/>
      <c r="H383" s="222"/>
      <c r="I383" s="222"/>
      <c r="J383" s="222"/>
      <c r="K383" s="222"/>
      <c r="L383" s="222"/>
      <c r="M383" s="222"/>
      <c r="N383" s="221"/>
      <c r="O383" s="221"/>
      <c r="P383" s="221"/>
      <c r="Q383" s="221"/>
      <c r="R383" s="222"/>
      <c r="S383" s="222"/>
      <c r="T383" s="222"/>
      <c r="U383" s="222"/>
      <c r="V383" s="222"/>
      <c r="W383" s="222"/>
      <c r="X383" s="222"/>
      <c r="Y383" s="222"/>
      <c r="Z383" s="212"/>
      <c r="AA383" s="212"/>
      <c r="AB383" s="212"/>
      <c r="AC383" s="212"/>
      <c r="AD383" s="212"/>
      <c r="AE383" s="212"/>
      <c r="AF383" s="212"/>
      <c r="AG383" s="212" t="s">
        <v>452</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2" x14ac:dyDescent="0.25">
      <c r="A384" s="219"/>
      <c r="B384" s="220"/>
      <c r="C384" s="268" t="s">
        <v>842</v>
      </c>
      <c r="D384" s="260"/>
      <c r="E384" s="261">
        <v>3.5</v>
      </c>
      <c r="F384" s="222"/>
      <c r="G384" s="222"/>
      <c r="H384" s="222"/>
      <c r="I384" s="222"/>
      <c r="J384" s="222"/>
      <c r="K384" s="222"/>
      <c r="L384" s="222"/>
      <c r="M384" s="222"/>
      <c r="N384" s="221"/>
      <c r="O384" s="221"/>
      <c r="P384" s="221"/>
      <c r="Q384" s="221"/>
      <c r="R384" s="222"/>
      <c r="S384" s="222"/>
      <c r="T384" s="222"/>
      <c r="U384" s="222"/>
      <c r="V384" s="222"/>
      <c r="W384" s="222"/>
      <c r="X384" s="222"/>
      <c r="Y384" s="222"/>
      <c r="Z384" s="212"/>
      <c r="AA384" s="212"/>
      <c r="AB384" s="212"/>
      <c r="AC384" s="212"/>
      <c r="AD384" s="212"/>
      <c r="AE384" s="212"/>
      <c r="AF384" s="212"/>
      <c r="AG384" s="212" t="s">
        <v>454</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1" x14ac:dyDescent="0.25">
      <c r="A385" s="234">
        <v>98</v>
      </c>
      <c r="B385" s="235" t="s">
        <v>843</v>
      </c>
      <c r="C385" s="253" t="s">
        <v>844</v>
      </c>
      <c r="D385" s="236" t="s">
        <v>585</v>
      </c>
      <c r="E385" s="237">
        <v>2</v>
      </c>
      <c r="F385" s="238"/>
      <c r="G385" s="239">
        <f>ROUND(E385*F385,2)</f>
        <v>0</v>
      </c>
      <c r="H385" s="238"/>
      <c r="I385" s="239">
        <f>ROUND(E385*H385,2)</f>
        <v>0</v>
      </c>
      <c r="J385" s="238"/>
      <c r="K385" s="239">
        <f>ROUND(E385*J385,2)</f>
        <v>0</v>
      </c>
      <c r="L385" s="239">
        <v>21</v>
      </c>
      <c r="M385" s="239">
        <f>G385*(1+L385/100)</f>
        <v>0</v>
      </c>
      <c r="N385" s="237">
        <v>7.2000000000000005E-4</v>
      </c>
      <c r="O385" s="237">
        <f>ROUND(E385*N385,2)</f>
        <v>0</v>
      </c>
      <c r="P385" s="237">
        <v>0</v>
      </c>
      <c r="Q385" s="237">
        <f>ROUND(E385*P385,2)</f>
        <v>0</v>
      </c>
      <c r="R385" s="239" t="s">
        <v>833</v>
      </c>
      <c r="S385" s="239" t="s">
        <v>388</v>
      </c>
      <c r="T385" s="240" t="s">
        <v>448</v>
      </c>
      <c r="U385" s="222">
        <v>0.29099999999999998</v>
      </c>
      <c r="V385" s="222">
        <f>ROUND(E385*U385,2)</f>
        <v>0.57999999999999996</v>
      </c>
      <c r="W385" s="222"/>
      <c r="X385" s="222" t="s">
        <v>449</v>
      </c>
      <c r="Y385" s="222" t="s">
        <v>391</v>
      </c>
      <c r="Z385" s="212"/>
      <c r="AA385" s="212"/>
      <c r="AB385" s="212"/>
      <c r="AC385" s="212"/>
      <c r="AD385" s="212"/>
      <c r="AE385" s="212"/>
      <c r="AF385" s="212"/>
      <c r="AG385" s="212" t="s">
        <v>450</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2" x14ac:dyDescent="0.25">
      <c r="A386" s="219"/>
      <c r="B386" s="220"/>
      <c r="C386" s="267" t="s">
        <v>841</v>
      </c>
      <c r="D386" s="266"/>
      <c r="E386" s="266"/>
      <c r="F386" s="266"/>
      <c r="G386" s="266"/>
      <c r="H386" s="222"/>
      <c r="I386" s="222"/>
      <c r="J386" s="222"/>
      <c r="K386" s="222"/>
      <c r="L386" s="222"/>
      <c r="M386" s="222"/>
      <c r="N386" s="221"/>
      <c r="O386" s="221"/>
      <c r="P386" s="221"/>
      <c r="Q386" s="221"/>
      <c r="R386" s="222"/>
      <c r="S386" s="222"/>
      <c r="T386" s="222"/>
      <c r="U386" s="222"/>
      <c r="V386" s="222"/>
      <c r="W386" s="222"/>
      <c r="X386" s="222"/>
      <c r="Y386" s="222"/>
      <c r="Z386" s="212"/>
      <c r="AA386" s="212"/>
      <c r="AB386" s="212"/>
      <c r="AC386" s="212"/>
      <c r="AD386" s="212"/>
      <c r="AE386" s="212"/>
      <c r="AF386" s="212"/>
      <c r="AG386" s="212" t="s">
        <v>452</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2" x14ac:dyDescent="0.25">
      <c r="A387" s="219"/>
      <c r="B387" s="220"/>
      <c r="C387" s="268" t="s">
        <v>845</v>
      </c>
      <c r="D387" s="260"/>
      <c r="E387" s="261">
        <v>2</v>
      </c>
      <c r="F387" s="222"/>
      <c r="G387" s="222"/>
      <c r="H387" s="222"/>
      <c r="I387" s="222"/>
      <c r="J387" s="222"/>
      <c r="K387" s="222"/>
      <c r="L387" s="222"/>
      <c r="M387" s="222"/>
      <c r="N387" s="221"/>
      <c r="O387" s="221"/>
      <c r="P387" s="221"/>
      <c r="Q387" s="221"/>
      <c r="R387" s="222"/>
      <c r="S387" s="222"/>
      <c r="T387" s="222"/>
      <c r="U387" s="222"/>
      <c r="V387" s="222"/>
      <c r="W387" s="222"/>
      <c r="X387" s="222"/>
      <c r="Y387" s="222"/>
      <c r="Z387" s="212"/>
      <c r="AA387" s="212"/>
      <c r="AB387" s="212"/>
      <c r="AC387" s="212"/>
      <c r="AD387" s="212"/>
      <c r="AE387" s="212"/>
      <c r="AF387" s="212"/>
      <c r="AG387" s="212" t="s">
        <v>454</v>
      </c>
      <c r="AH387" s="212">
        <v>0</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ht="20.399999999999999" outlineLevel="1" x14ac:dyDescent="0.25">
      <c r="A388" s="234">
        <v>99</v>
      </c>
      <c r="B388" s="235" t="s">
        <v>846</v>
      </c>
      <c r="C388" s="253" t="s">
        <v>847</v>
      </c>
      <c r="D388" s="236" t="s">
        <v>807</v>
      </c>
      <c r="E388" s="237">
        <v>4</v>
      </c>
      <c r="F388" s="238"/>
      <c r="G388" s="239">
        <f>ROUND(E388*F388,2)</f>
        <v>0</v>
      </c>
      <c r="H388" s="238"/>
      <c r="I388" s="239">
        <f>ROUND(E388*H388,2)</f>
        <v>0</v>
      </c>
      <c r="J388" s="238"/>
      <c r="K388" s="239">
        <f>ROUND(E388*J388,2)</f>
        <v>0</v>
      </c>
      <c r="L388" s="239">
        <v>21</v>
      </c>
      <c r="M388" s="239">
        <f>G388*(1+L388/100)</f>
        <v>0</v>
      </c>
      <c r="N388" s="237">
        <v>0</v>
      </c>
      <c r="O388" s="237">
        <f>ROUND(E388*N388,2)</f>
        <v>0</v>
      </c>
      <c r="P388" s="237">
        <v>0</v>
      </c>
      <c r="Q388" s="237">
        <f>ROUND(E388*P388,2)</f>
        <v>0</v>
      </c>
      <c r="R388" s="239"/>
      <c r="S388" s="239" t="s">
        <v>435</v>
      </c>
      <c r="T388" s="240" t="s">
        <v>389</v>
      </c>
      <c r="U388" s="222">
        <v>0</v>
      </c>
      <c r="V388" s="222">
        <f>ROUND(E388*U388,2)</f>
        <v>0</v>
      </c>
      <c r="W388" s="222"/>
      <c r="X388" s="222" t="s">
        <v>449</v>
      </c>
      <c r="Y388" s="222" t="s">
        <v>391</v>
      </c>
      <c r="Z388" s="212"/>
      <c r="AA388" s="212"/>
      <c r="AB388" s="212"/>
      <c r="AC388" s="212"/>
      <c r="AD388" s="212"/>
      <c r="AE388" s="212"/>
      <c r="AF388" s="212"/>
      <c r="AG388" s="212" t="s">
        <v>450</v>
      </c>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2" x14ac:dyDescent="0.25">
      <c r="A389" s="219"/>
      <c r="B389" s="220"/>
      <c r="C389" s="268" t="s">
        <v>848</v>
      </c>
      <c r="D389" s="260"/>
      <c r="E389" s="261">
        <v>4</v>
      </c>
      <c r="F389" s="222"/>
      <c r="G389" s="222"/>
      <c r="H389" s="222"/>
      <c r="I389" s="222"/>
      <c r="J389" s="222"/>
      <c r="K389" s="222"/>
      <c r="L389" s="222"/>
      <c r="M389" s="222"/>
      <c r="N389" s="221"/>
      <c r="O389" s="221"/>
      <c r="P389" s="221"/>
      <c r="Q389" s="221"/>
      <c r="R389" s="222"/>
      <c r="S389" s="222"/>
      <c r="T389" s="222"/>
      <c r="U389" s="222"/>
      <c r="V389" s="222"/>
      <c r="W389" s="222"/>
      <c r="X389" s="222"/>
      <c r="Y389" s="222"/>
      <c r="Z389" s="212"/>
      <c r="AA389" s="212"/>
      <c r="AB389" s="212"/>
      <c r="AC389" s="212"/>
      <c r="AD389" s="212"/>
      <c r="AE389" s="212"/>
      <c r="AF389" s="212"/>
      <c r="AG389" s="212" t="s">
        <v>454</v>
      </c>
      <c r="AH389" s="212">
        <v>0</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ht="20.399999999999999" outlineLevel="1" x14ac:dyDescent="0.25">
      <c r="A390" s="234">
        <v>100</v>
      </c>
      <c r="B390" s="235" t="s">
        <v>849</v>
      </c>
      <c r="C390" s="253" t="s">
        <v>850</v>
      </c>
      <c r="D390" s="236" t="s">
        <v>506</v>
      </c>
      <c r="E390" s="237">
        <v>17.28</v>
      </c>
      <c r="F390" s="238"/>
      <c r="G390" s="239">
        <f>ROUND(E390*F390,2)</f>
        <v>0</v>
      </c>
      <c r="H390" s="238"/>
      <c r="I390" s="239">
        <f>ROUND(E390*H390,2)</f>
        <v>0</v>
      </c>
      <c r="J390" s="238"/>
      <c r="K390" s="239">
        <f>ROUND(E390*J390,2)</f>
        <v>0</v>
      </c>
      <c r="L390" s="239">
        <v>21</v>
      </c>
      <c r="M390" s="239">
        <f>G390*(1+L390/100)</f>
        <v>0</v>
      </c>
      <c r="N390" s="237">
        <v>2.0000000000000001E-4</v>
      </c>
      <c r="O390" s="237">
        <f>ROUND(E390*N390,2)</f>
        <v>0</v>
      </c>
      <c r="P390" s="237">
        <v>0</v>
      </c>
      <c r="Q390" s="237">
        <f>ROUND(E390*P390,2)</f>
        <v>0</v>
      </c>
      <c r="R390" s="239" t="s">
        <v>603</v>
      </c>
      <c r="S390" s="239" t="s">
        <v>388</v>
      </c>
      <c r="T390" s="240" t="s">
        <v>448</v>
      </c>
      <c r="U390" s="222">
        <v>0</v>
      </c>
      <c r="V390" s="222">
        <f>ROUND(E390*U390,2)</f>
        <v>0</v>
      </c>
      <c r="W390" s="222"/>
      <c r="X390" s="222" t="s">
        <v>604</v>
      </c>
      <c r="Y390" s="222" t="s">
        <v>391</v>
      </c>
      <c r="Z390" s="212"/>
      <c r="AA390" s="212"/>
      <c r="AB390" s="212"/>
      <c r="AC390" s="212"/>
      <c r="AD390" s="212"/>
      <c r="AE390" s="212"/>
      <c r="AF390" s="212"/>
      <c r="AG390" s="212" t="s">
        <v>605</v>
      </c>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2" x14ac:dyDescent="0.25">
      <c r="A391" s="219"/>
      <c r="B391" s="220"/>
      <c r="C391" s="268" t="s">
        <v>851</v>
      </c>
      <c r="D391" s="260"/>
      <c r="E391" s="261">
        <v>17.28</v>
      </c>
      <c r="F391" s="222"/>
      <c r="G391" s="222"/>
      <c r="H391" s="222"/>
      <c r="I391" s="222"/>
      <c r="J391" s="222"/>
      <c r="K391" s="222"/>
      <c r="L391" s="222"/>
      <c r="M391" s="222"/>
      <c r="N391" s="221"/>
      <c r="O391" s="221"/>
      <c r="P391" s="221"/>
      <c r="Q391" s="221"/>
      <c r="R391" s="222"/>
      <c r="S391" s="222"/>
      <c r="T391" s="222"/>
      <c r="U391" s="222"/>
      <c r="V391" s="222"/>
      <c r="W391" s="222"/>
      <c r="X391" s="222"/>
      <c r="Y391" s="222"/>
      <c r="Z391" s="212"/>
      <c r="AA391" s="212"/>
      <c r="AB391" s="212"/>
      <c r="AC391" s="212"/>
      <c r="AD391" s="212"/>
      <c r="AE391" s="212"/>
      <c r="AF391" s="212"/>
      <c r="AG391" s="212" t="s">
        <v>454</v>
      </c>
      <c r="AH391" s="212">
        <v>5</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x14ac:dyDescent="0.25">
      <c r="A392" s="227" t="s">
        <v>383</v>
      </c>
      <c r="B392" s="228" t="s">
        <v>230</v>
      </c>
      <c r="C392" s="251" t="s">
        <v>232</v>
      </c>
      <c r="D392" s="229"/>
      <c r="E392" s="230"/>
      <c r="F392" s="231"/>
      <c r="G392" s="231">
        <f>SUMIF(AG393:AG461,"&lt;&gt;NOR",G393:G461)</f>
        <v>0</v>
      </c>
      <c r="H392" s="231"/>
      <c r="I392" s="231">
        <f>SUM(I393:I461)</f>
        <v>0</v>
      </c>
      <c r="J392" s="231"/>
      <c r="K392" s="231">
        <f>SUM(K393:K461)</f>
        <v>0</v>
      </c>
      <c r="L392" s="231"/>
      <c r="M392" s="231">
        <f>SUM(M393:M461)</f>
        <v>0</v>
      </c>
      <c r="N392" s="230"/>
      <c r="O392" s="230">
        <f>SUM(O393:O461)</f>
        <v>22.050000000000004</v>
      </c>
      <c r="P392" s="230"/>
      <c r="Q392" s="230">
        <f>SUM(Q393:Q461)</f>
        <v>0</v>
      </c>
      <c r="R392" s="231"/>
      <c r="S392" s="231"/>
      <c r="T392" s="232"/>
      <c r="U392" s="226"/>
      <c r="V392" s="226">
        <f>SUM(V393:V461)</f>
        <v>411.92999999999995</v>
      </c>
      <c r="W392" s="226"/>
      <c r="X392" s="226"/>
      <c r="Y392" s="226"/>
      <c r="AG392" t="s">
        <v>384</v>
      </c>
    </row>
    <row r="393" spans="1:60" outlineLevel="1" x14ac:dyDescent="0.25">
      <c r="A393" s="234">
        <v>101</v>
      </c>
      <c r="B393" s="235" t="s">
        <v>852</v>
      </c>
      <c r="C393" s="253" t="s">
        <v>853</v>
      </c>
      <c r="D393" s="236" t="s">
        <v>506</v>
      </c>
      <c r="E393" s="237">
        <v>2</v>
      </c>
      <c r="F393" s="238"/>
      <c r="G393" s="239">
        <f>ROUND(E393*F393,2)</f>
        <v>0</v>
      </c>
      <c r="H393" s="238"/>
      <c r="I393" s="239">
        <f>ROUND(E393*H393,2)</f>
        <v>0</v>
      </c>
      <c r="J393" s="238"/>
      <c r="K393" s="239">
        <f>ROUND(E393*J393,2)</f>
        <v>0</v>
      </c>
      <c r="L393" s="239">
        <v>21</v>
      </c>
      <c r="M393" s="239">
        <f>G393*(1+L393/100)</f>
        <v>0</v>
      </c>
      <c r="N393" s="237">
        <v>1.7469999999999999E-2</v>
      </c>
      <c r="O393" s="237">
        <f>ROUND(E393*N393,2)</f>
        <v>0.03</v>
      </c>
      <c r="P393" s="237">
        <v>0</v>
      </c>
      <c r="Q393" s="237">
        <f>ROUND(E393*P393,2)</f>
        <v>0</v>
      </c>
      <c r="R393" s="239" t="s">
        <v>522</v>
      </c>
      <c r="S393" s="239" t="s">
        <v>388</v>
      </c>
      <c r="T393" s="240" t="s">
        <v>448</v>
      </c>
      <c r="U393" s="222">
        <v>0.42</v>
      </c>
      <c r="V393" s="222">
        <f>ROUND(E393*U393,2)</f>
        <v>0.84</v>
      </c>
      <c r="W393" s="222"/>
      <c r="X393" s="222" t="s">
        <v>449</v>
      </c>
      <c r="Y393" s="222" t="s">
        <v>391</v>
      </c>
      <c r="Z393" s="212"/>
      <c r="AA393" s="212"/>
      <c r="AB393" s="212"/>
      <c r="AC393" s="212"/>
      <c r="AD393" s="212"/>
      <c r="AE393" s="212"/>
      <c r="AF393" s="212"/>
      <c r="AG393" s="212" t="s">
        <v>450</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2" x14ac:dyDescent="0.25">
      <c r="A394" s="219"/>
      <c r="B394" s="220"/>
      <c r="C394" s="267" t="s">
        <v>854</v>
      </c>
      <c r="D394" s="266"/>
      <c r="E394" s="266"/>
      <c r="F394" s="266"/>
      <c r="G394" s="266"/>
      <c r="H394" s="222"/>
      <c r="I394" s="222"/>
      <c r="J394" s="222"/>
      <c r="K394" s="222"/>
      <c r="L394" s="222"/>
      <c r="M394" s="222"/>
      <c r="N394" s="221"/>
      <c r="O394" s="221"/>
      <c r="P394" s="221"/>
      <c r="Q394" s="221"/>
      <c r="R394" s="222"/>
      <c r="S394" s="222"/>
      <c r="T394" s="222"/>
      <c r="U394" s="222"/>
      <c r="V394" s="222"/>
      <c r="W394" s="222"/>
      <c r="X394" s="222"/>
      <c r="Y394" s="222"/>
      <c r="Z394" s="212"/>
      <c r="AA394" s="212"/>
      <c r="AB394" s="212"/>
      <c r="AC394" s="212"/>
      <c r="AD394" s="212"/>
      <c r="AE394" s="212"/>
      <c r="AF394" s="212"/>
      <c r="AG394" s="212" t="s">
        <v>452</v>
      </c>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2" x14ac:dyDescent="0.25">
      <c r="A395" s="219"/>
      <c r="B395" s="220"/>
      <c r="C395" s="255" t="s">
        <v>855</v>
      </c>
      <c r="D395" s="250"/>
      <c r="E395" s="250"/>
      <c r="F395" s="250"/>
      <c r="G395" s="250"/>
      <c r="H395" s="222"/>
      <c r="I395" s="222"/>
      <c r="J395" s="222"/>
      <c r="K395" s="222"/>
      <c r="L395" s="222"/>
      <c r="M395" s="222"/>
      <c r="N395" s="221"/>
      <c r="O395" s="221"/>
      <c r="P395" s="221"/>
      <c r="Q395" s="221"/>
      <c r="R395" s="222"/>
      <c r="S395" s="222"/>
      <c r="T395" s="222"/>
      <c r="U395" s="222"/>
      <c r="V395" s="222"/>
      <c r="W395" s="222"/>
      <c r="X395" s="222"/>
      <c r="Y395" s="222"/>
      <c r="Z395" s="212"/>
      <c r="AA395" s="212"/>
      <c r="AB395" s="212"/>
      <c r="AC395" s="212"/>
      <c r="AD395" s="212"/>
      <c r="AE395" s="212"/>
      <c r="AF395" s="212"/>
      <c r="AG395" s="212" t="s">
        <v>395</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49" t="str">
        <f>C395</f>
        <v>V položce nejsou zakalkulovány náklady na pomocné lešení, použití rohových lišt a armovací skelné tkaniny.</v>
      </c>
      <c r="BB395" s="212"/>
      <c r="BC395" s="212"/>
      <c r="BD395" s="212"/>
      <c r="BE395" s="212"/>
      <c r="BF395" s="212"/>
      <c r="BG395" s="212"/>
      <c r="BH395" s="212"/>
    </row>
    <row r="396" spans="1:60" outlineLevel="2" x14ac:dyDescent="0.25">
      <c r="A396" s="219"/>
      <c r="B396" s="220"/>
      <c r="C396" s="268" t="s">
        <v>856</v>
      </c>
      <c r="D396" s="260"/>
      <c r="E396" s="261">
        <v>2</v>
      </c>
      <c r="F396" s="222"/>
      <c r="G396" s="222"/>
      <c r="H396" s="222"/>
      <c r="I396" s="222"/>
      <c r="J396" s="222"/>
      <c r="K396" s="222"/>
      <c r="L396" s="222"/>
      <c r="M396" s="222"/>
      <c r="N396" s="221"/>
      <c r="O396" s="221"/>
      <c r="P396" s="221"/>
      <c r="Q396" s="221"/>
      <c r="R396" s="222"/>
      <c r="S396" s="222"/>
      <c r="T396" s="222"/>
      <c r="U396" s="222"/>
      <c r="V396" s="222"/>
      <c r="W396" s="222"/>
      <c r="X396" s="222"/>
      <c r="Y396" s="222"/>
      <c r="Z396" s="212"/>
      <c r="AA396" s="212"/>
      <c r="AB396" s="212"/>
      <c r="AC396" s="212"/>
      <c r="AD396" s="212"/>
      <c r="AE396" s="212"/>
      <c r="AF396" s="212"/>
      <c r="AG396" s="212" t="s">
        <v>454</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1" x14ac:dyDescent="0.25">
      <c r="A397" s="234">
        <v>102</v>
      </c>
      <c r="B397" s="235" t="s">
        <v>857</v>
      </c>
      <c r="C397" s="253" t="s">
        <v>858</v>
      </c>
      <c r="D397" s="236" t="s">
        <v>506</v>
      </c>
      <c r="E397" s="237">
        <v>578.14588000000003</v>
      </c>
      <c r="F397" s="238"/>
      <c r="G397" s="239">
        <f>ROUND(E397*F397,2)</f>
        <v>0</v>
      </c>
      <c r="H397" s="238"/>
      <c r="I397" s="239">
        <f>ROUND(E397*H397,2)</f>
        <v>0</v>
      </c>
      <c r="J397" s="238"/>
      <c r="K397" s="239">
        <f>ROUND(E397*J397,2)</f>
        <v>0</v>
      </c>
      <c r="L397" s="239">
        <v>21</v>
      </c>
      <c r="M397" s="239">
        <f>G397*(1+L397/100)</f>
        <v>0</v>
      </c>
      <c r="N397" s="237">
        <v>5.0000000000000001E-3</v>
      </c>
      <c r="O397" s="237">
        <f>ROUND(E397*N397,2)</f>
        <v>2.89</v>
      </c>
      <c r="P397" s="237">
        <v>0</v>
      </c>
      <c r="Q397" s="237">
        <f>ROUND(E397*P397,2)</f>
        <v>0</v>
      </c>
      <c r="R397" s="239" t="s">
        <v>522</v>
      </c>
      <c r="S397" s="239" t="s">
        <v>388</v>
      </c>
      <c r="T397" s="240" t="s">
        <v>448</v>
      </c>
      <c r="U397" s="222">
        <v>8.1000000000000003E-2</v>
      </c>
      <c r="V397" s="222">
        <f>ROUND(E397*U397,2)</f>
        <v>46.83</v>
      </c>
      <c r="W397" s="222"/>
      <c r="X397" s="222" t="s">
        <v>449</v>
      </c>
      <c r="Y397" s="222" t="s">
        <v>391</v>
      </c>
      <c r="Z397" s="212"/>
      <c r="AA397" s="212"/>
      <c r="AB397" s="212"/>
      <c r="AC397" s="212"/>
      <c r="AD397" s="212"/>
      <c r="AE397" s="212"/>
      <c r="AF397" s="212"/>
      <c r="AG397" s="212" t="s">
        <v>450</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2" x14ac:dyDescent="0.25">
      <c r="A398" s="219"/>
      <c r="B398" s="220"/>
      <c r="C398" s="267" t="s">
        <v>854</v>
      </c>
      <c r="D398" s="266"/>
      <c r="E398" s="266"/>
      <c r="F398" s="266"/>
      <c r="G398" s="266"/>
      <c r="H398" s="222"/>
      <c r="I398" s="222"/>
      <c r="J398" s="222"/>
      <c r="K398" s="222"/>
      <c r="L398" s="222"/>
      <c r="M398" s="222"/>
      <c r="N398" s="221"/>
      <c r="O398" s="221"/>
      <c r="P398" s="221"/>
      <c r="Q398" s="221"/>
      <c r="R398" s="222"/>
      <c r="S398" s="222"/>
      <c r="T398" s="222"/>
      <c r="U398" s="222"/>
      <c r="V398" s="222"/>
      <c r="W398" s="222"/>
      <c r="X398" s="222"/>
      <c r="Y398" s="222"/>
      <c r="Z398" s="212"/>
      <c r="AA398" s="212"/>
      <c r="AB398" s="212"/>
      <c r="AC398" s="212"/>
      <c r="AD398" s="212"/>
      <c r="AE398" s="212"/>
      <c r="AF398" s="212"/>
      <c r="AG398" s="212" t="s">
        <v>452</v>
      </c>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2" x14ac:dyDescent="0.25">
      <c r="A399" s="219"/>
      <c r="B399" s="220"/>
      <c r="C399" s="268" t="s">
        <v>859</v>
      </c>
      <c r="D399" s="260"/>
      <c r="E399" s="261">
        <v>578.14588000000003</v>
      </c>
      <c r="F399" s="222"/>
      <c r="G399" s="222"/>
      <c r="H399" s="222"/>
      <c r="I399" s="222"/>
      <c r="J399" s="222"/>
      <c r="K399" s="222"/>
      <c r="L399" s="222"/>
      <c r="M399" s="222"/>
      <c r="N399" s="221"/>
      <c r="O399" s="221"/>
      <c r="P399" s="221"/>
      <c r="Q399" s="221"/>
      <c r="R399" s="222"/>
      <c r="S399" s="222"/>
      <c r="T399" s="222"/>
      <c r="U399" s="222"/>
      <c r="V399" s="222"/>
      <c r="W399" s="222"/>
      <c r="X399" s="222"/>
      <c r="Y399" s="222"/>
      <c r="Z399" s="212"/>
      <c r="AA399" s="212"/>
      <c r="AB399" s="212"/>
      <c r="AC399" s="212"/>
      <c r="AD399" s="212"/>
      <c r="AE399" s="212"/>
      <c r="AF399" s="212"/>
      <c r="AG399" s="212" t="s">
        <v>454</v>
      </c>
      <c r="AH399" s="212">
        <v>5</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ht="20.399999999999999" outlineLevel="1" x14ac:dyDescent="0.25">
      <c r="A400" s="234">
        <v>103</v>
      </c>
      <c r="B400" s="235" t="s">
        <v>860</v>
      </c>
      <c r="C400" s="253" t="s">
        <v>861</v>
      </c>
      <c r="D400" s="236" t="s">
        <v>506</v>
      </c>
      <c r="E400" s="237">
        <v>578.14588000000003</v>
      </c>
      <c r="F400" s="238"/>
      <c r="G400" s="239">
        <f>ROUND(E400*F400,2)</f>
        <v>0</v>
      </c>
      <c r="H400" s="238"/>
      <c r="I400" s="239">
        <f>ROUND(E400*H400,2)</f>
        <v>0</v>
      </c>
      <c r="J400" s="238"/>
      <c r="K400" s="239">
        <f>ROUND(E400*J400,2)</f>
        <v>0</v>
      </c>
      <c r="L400" s="239">
        <v>21</v>
      </c>
      <c r="M400" s="239">
        <f>G400*(1+L400/100)</f>
        <v>0</v>
      </c>
      <c r="N400" s="237">
        <v>2.205E-2</v>
      </c>
      <c r="O400" s="237">
        <f>ROUND(E400*N400,2)</f>
        <v>12.75</v>
      </c>
      <c r="P400" s="237">
        <v>0</v>
      </c>
      <c r="Q400" s="237">
        <f>ROUND(E400*P400,2)</f>
        <v>0</v>
      </c>
      <c r="R400" s="239" t="s">
        <v>522</v>
      </c>
      <c r="S400" s="239" t="s">
        <v>388</v>
      </c>
      <c r="T400" s="240" t="s">
        <v>448</v>
      </c>
      <c r="U400" s="222">
        <v>0.28000000000000003</v>
      </c>
      <c r="V400" s="222">
        <f>ROUND(E400*U400,2)</f>
        <v>161.88</v>
      </c>
      <c r="W400" s="222"/>
      <c r="X400" s="222" t="s">
        <v>449</v>
      </c>
      <c r="Y400" s="222" t="s">
        <v>391</v>
      </c>
      <c r="Z400" s="212"/>
      <c r="AA400" s="212"/>
      <c r="AB400" s="212"/>
      <c r="AC400" s="212"/>
      <c r="AD400" s="212"/>
      <c r="AE400" s="212"/>
      <c r="AF400" s="212"/>
      <c r="AG400" s="212" t="s">
        <v>450</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2" x14ac:dyDescent="0.25">
      <c r="A401" s="219"/>
      <c r="B401" s="220"/>
      <c r="C401" s="267" t="s">
        <v>854</v>
      </c>
      <c r="D401" s="266"/>
      <c r="E401" s="266"/>
      <c r="F401" s="266"/>
      <c r="G401" s="266"/>
      <c r="H401" s="222"/>
      <c r="I401" s="222"/>
      <c r="J401" s="222"/>
      <c r="K401" s="222"/>
      <c r="L401" s="222"/>
      <c r="M401" s="222"/>
      <c r="N401" s="221"/>
      <c r="O401" s="221"/>
      <c r="P401" s="221"/>
      <c r="Q401" s="221"/>
      <c r="R401" s="222"/>
      <c r="S401" s="222"/>
      <c r="T401" s="222"/>
      <c r="U401" s="222"/>
      <c r="V401" s="222"/>
      <c r="W401" s="222"/>
      <c r="X401" s="222"/>
      <c r="Y401" s="222"/>
      <c r="Z401" s="212"/>
      <c r="AA401" s="212"/>
      <c r="AB401" s="212"/>
      <c r="AC401" s="212"/>
      <c r="AD401" s="212"/>
      <c r="AE401" s="212"/>
      <c r="AF401" s="212"/>
      <c r="AG401" s="212" t="s">
        <v>452</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2" x14ac:dyDescent="0.25">
      <c r="A402" s="219"/>
      <c r="B402" s="220"/>
      <c r="C402" s="268" t="s">
        <v>862</v>
      </c>
      <c r="D402" s="260"/>
      <c r="E402" s="261">
        <v>51.837499999999999</v>
      </c>
      <c r="F402" s="222"/>
      <c r="G402" s="222"/>
      <c r="H402" s="222"/>
      <c r="I402" s="222"/>
      <c r="J402" s="222"/>
      <c r="K402" s="222"/>
      <c r="L402" s="222"/>
      <c r="M402" s="222"/>
      <c r="N402" s="221"/>
      <c r="O402" s="221"/>
      <c r="P402" s="221"/>
      <c r="Q402" s="221"/>
      <c r="R402" s="222"/>
      <c r="S402" s="222"/>
      <c r="T402" s="222"/>
      <c r="U402" s="222"/>
      <c r="V402" s="222"/>
      <c r="W402" s="222"/>
      <c r="X402" s="222"/>
      <c r="Y402" s="222"/>
      <c r="Z402" s="212"/>
      <c r="AA402" s="212"/>
      <c r="AB402" s="212"/>
      <c r="AC402" s="212"/>
      <c r="AD402" s="212"/>
      <c r="AE402" s="212"/>
      <c r="AF402" s="212"/>
      <c r="AG402" s="212" t="s">
        <v>454</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5">
      <c r="A403" s="219"/>
      <c r="B403" s="220"/>
      <c r="C403" s="268" t="s">
        <v>863</v>
      </c>
      <c r="D403" s="260"/>
      <c r="E403" s="261">
        <v>-12.94975</v>
      </c>
      <c r="F403" s="222"/>
      <c r="G403" s="222"/>
      <c r="H403" s="222"/>
      <c r="I403" s="222"/>
      <c r="J403" s="222"/>
      <c r="K403" s="222"/>
      <c r="L403" s="222"/>
      <c r="M403" s="222"/>
      <c r="N403" s="221"/>
      <c r="O403" s="221"/>
      <c r="P403" s="221"/>
      <c r="Q403" s="221"/>
      <c r="R403" s="222"/>
      <c r="S403" s="222"/>
      <c r="T403" s="222"/>
      <c r="U403" s="222"/>
      <c r="V403" s="222"/>
      <c r="W403" s="222"/>
      <c r="X403" s="222"/>
      <c r="Y403" s="222"/>
      <c r="Z403" s="212"/>
      <c r="AA403" s="212"/>
      <c r="AB403" s="212"/>
      <c r="AC403" s="212"/>
      <c r="AD403" s="212"/>
      <c r="AE403" s="212"/>
      <c r="AF403" s="212"/>
      <c r="AG403" s="212" t="s">
        <v>454</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5">
      <c r="A404" s="219"/>
      <c r="B404" s="220"/>
      <c r="C404" s="268" t="s">
        <v>864</v>
      </c>
      <c r="D404" s="260"/>
      <c r="E404" s="261">
        <v>2.7730000000000001</v>
      </c>
      <c r="F404" s="222"/>
      <c r="G404" s="222"/>
      <c r="H404" s="222"/>
      <c r="I404" s="222"/>
      <c r="J404" s="222"/>
      <c r="K404" s="222"/>
      <c r="L404" s="222"/>
      <c r="M404" s="222"/>
      <c r="N404" s="221"/>
      <c r="O404" s="221"/>
      <c r="P404" s="221"/>
      <c r="Q404" s="221"/>
      <c r="R404" s="222"/>
      <c r="S404" s="222"/>
      <c r="T404" s="222"/>
      <c r="U404" s="222"/>
      <c r="V404" s="222"/>
      <c r="W404" s="222"/>
      <c r="X404" s="222"/>
      <c r="Y404" s="222"/>
      <c r="Z404" s="212"/>
      <c r="AA404" s="212"/>
      <c r="AB404" s="212"/>
      <c r="AC404" s="212"/>
      <c r="AD404" s="212"/>
      <c r="AE404" s="212"/>
      <c r="AF404" s="212"/>
      <c r="AG404" s="212" t="s">
        <v>454</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5">
      <c r="A405" s="219"/>
      <c r="B405" s="220"/>
      <c r="C405" s="268" t="s">
        <v>865</v>
      </c>
      <c r="D405" s="260"/>
      <c r="E405" s="261">
        <v>46.037500000000001</v>
      </c>
      <c r="F405" s="222"/>
      <c r="G405" s="222"/>
      <c r="H405" s="222"/>
      <c r="I405" s="222"/>
      <c r="J405" s="222"/>
      <c r="K405" s="222"/>
      <c r="L405" s="222"/>
      <c r="M405" s="222"/>
      <c r="N405" s="221"/>
      <c r="O405" s="221"/>
      <c r="P405" s="221"/>
      <c r="Q405" s="221"/>
      <c r="R405" s="222"/>
      <c r="S405" s="222"/>
      <c r="T405" s="222"/>
      <c r="U405" s="222"/>
      <c r="V405" s="222"/>
      <c r="W405" s="222"/>
      <c r="X405" s="222"/>
      <c r="Y405" s="222"/>
      <c r="Z405" s="212"/>
      <c r="AA405" s="212"/>
      <c r="AB405" s="212"/>
      <c r="AC405" s="212"/>
      <c r="AD405" s="212"/>
      <c r="AE405" s="212"/>
      <c r="AF405" s="212"/>
      <c r="AG405" s="212" t="s">
        <v>454</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5">
      <c r="A406" s="219"/>
      <c r="B406" s="220"/>
      <c r="C406" s="268" t="s">
        <v>866</v>
      </c>
      <c r="D406" s="260"/>
      <c r="E406" s="261">
        <v>-3.298</v>
      </c>
      <c r="F406" s="222"/>
      <c r="G406" s="222"/>
      <c r="H406" s="222"/>
      <c r="I406" s="222"/>
      <c r="J406" s="222"/>
      <c r="K406" s="222"/>
      <c r="L406" s="222"/>
      <c r="M406" s="222"/>
      <c r="N406" s="221"/>
      <c r="O406" s="221"/>
      <c r="P406" s="221"/>
      <c r="Q406" s="221"/>
      <c r="R406" s="222"/>
      <c r="S406" s="222"/>
      <c r="T406" s="222"/>
      <c r="U406" s="222"/>
      <c r="V406" s="222"/>
      <c r="W406" s="222"/>
      <c r="X406" s="222"/>
      <c r="Y406" s="222"/>
      <c r="Z406" s="212"/>
      <c r="AA406" s="212"/>
      <c r="AB406" s="212"/>
      <c r="AC406" s="212"/>
      <c r="AD406" s="212"/>
      <c r="AE406" s="212"/>
      <c r="AF406" s="212"/>
      <c r="AG406" s="212" t="s">
        <v>454</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5">
      <c r="A407" s="219"/>
      <c r="B407" s="220"/>
      <c r="C407" s="268" t="s">
        <v>867</v>
      </c>
      <c r="D407" s="260"/>
      <c r="E407" s="261">
        <v>30.268750000000001</v>
      </c>
      <c r="F407" s="222"/>
      <c r="G407" s="222"/>
      <c r="H407" s="222"/>
      <c r="I407" s="222"/>
      <c r="J407" s="222"/>
      <c r="K407" s="222"/>
      <c r="L407" s="222"/>
      <c r="M407" s="222"/>
      <c r="N407" s="221"/>
      <c r="O407" s="221"/>
      <c r="P407" s="221"/>
      <c r="Q407" s="221"/>
      <c r="R407" s="222"/>
      <c r="S407" s="222"/>
      <c r="T407" s="222"/>
      <c r="U407" s="222"/>
      <c r="V407" s="222"/>
      <c r="W407" s="222"/>
      <c r="X407" s="222"/>
      <c r="Y407" s="222"/>
      <c r="Z407" s="212"/>
      <c r="AA407" s="212"/>
      <c r="AB407" s="212"/>
      <c r="AC407" s="212"/>
      <c r="AD407" s="212"/>
      <c r="AE407" s="212"/>
      <c r="AF407" s="212"/>
      <c r="AG407" s="212" t="s">
        <v>454</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5">
      <c r="A408" s="219"/>
      <c r="B408" s="220"/>
      <c r="C408" s="268" t="s">
        <v>868</v>
      </c>
      <c r="D408" s="260"/>
      <c r="E408" s="261">
        <v>-3.3940000000000001</v>
      </c>
      <c r="F408" s="222"/>
      <c r="G408" s="222"/>
      <c r="H408" s="222"/>
      <c r="I408" s="222"/>
      <c r="J408" s="222"/>
      <c r="K408" s="222"/>
      <c r="L408" s="222"/>
      <c r="M408" s="222"/>
      <c r="N408" s="221"/>
      <c r="O408" s="221"/>
      <c r="P408" s="221"/>
      <c r="Q408" s="221"/>
      <c r="R408" s="222"/>
      <c r="S408" s="222"/>
      <c r="T408" s="222"/>
      <c r="U408" s="222"/>
      <c r="V408" s="222"/>
      <c r="W408" s="222"/>
      <c r="X408" s="222"/>
      <c r="Y408" s="222"/>
      <c r="Z408" s="212"/>
      <c r="AA408" s="212"/>
      <c r="AB408" s="212"/>
      <c r="AC408" s="212"/>
      <c r="AD408" s="212"/>
      <c r="AE408" s="212"/>
      <c r="AF408" s="212"/>
      <c r="AG408" s="212" t="s">
        <v>454</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3" x14ac:dyDescent="0.25">
      <c r="A409" s="219"/>
      <c r="B409" s="220"/>
      <c r="C409" s="268" t="s">
        <v>869</v>
      </c>
      <c r="D409" s="260"/>
      <c r="E409" s="261">
        <v>-2.2400000000000002</v>
      </c>
      <c r="F409" s="222"/>
      <c r="G409" s="222"/>
      <c r="H409" s="222"/>
      <c r="I409" s="222"/>
      <c r="J409" s="222"/>
      <c r="K409" s="222"/>
      <c r="L409" s="222"/>
      <c r="M409" s="222"/>
      <c r="N409" s="221"/>
      <c r="O409" s="221"/>
      <c r="P409" s="221"/>
      <c r="Q409" s="221"/>
      <c r="R409" s="222"/>
      <c r="S409" s="222"/>
      <c r="T409" s="222"/>
      <c r="U409" s="222"/>
      <c r="V409" s="222"/>
      <c r="W409" s="222"/>
      <c r="X409" s="222"/>
      <c r="Y409" s="222"/>
      <c r="Z409" s="212"/>
      <c r="AA409" s="212"/>
      <c r="AB409" s="212"/>
      <c r="AC409" s="212"/>
      <c r="AD409" s="212"/>
      <c r="AE409" s="212"/>
      <c r="AF409" s="212"/>
      <c r="AG409" s="212" t="s">
        <v>454</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5">
      <c r="A410" s="219"/>
      <c r="B410" s="220"/>
      <c r="C410" s="268" t="s">
        <v>870</v>
      </c>
      <c r="D410" s="260"/>
      <c r="E410" s="261">
        <v>52.743749999999999</v>
      </c>
      <c r="F410" s="222"/>
      <c r="G410" s="222"/>
      <c r="H410" s="222"/>
      <c r="I410" s="222"/>
      <c r="J410" s="222"/>
      <c r="K410" s="222"/>
      <c r="L410" s="222"/>
      <c r="M410" s="222"/>
      <c r="N410" s="221"/>
      <c r="O410" s="221"/>
      <c r="P410" s="221"/>
      <c r="Q410" s="221"/>
      <c r="R410" s="222"/>
      <c r="S410" s="222"/>
      <c r="T410" s="222"/>
      <c r="U410" s="222"/>
      <c r="V410" s="222"/>
      <c r="W410" s="222"/>
      <c r="X410" s="222"/>
      <c r="Y410" s="222"/>
      <c r="Z410" s="212"/>
      <c r="AA410" s="212"/>
      <c r="AB410" s="212"/>
      <c r="AC410" s="212"/>
      <c r="AD410" s="212"/>
      <c r="AE410" s="212"/>
      <c r="AF410" s="212"/>
      <c r="AG410" s="212" t="s">
        <v>454</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5">
      <c r="A411" s="219"/>
      <c r="B411" s="220"/>
      <c r="C411" s="268" t="s">
        <v>871</v>
      </c>
      <c r="D411" s="260"/>
      <c r="E411" s="261">
        <v>-7.47</v>
      </c>
      <c r="F411" s="222"/>
      <c r="G411" s="222"/>
      <c r="H411" s="222"/>
      <c r="I411" s="222"/>
      <c r="J411" s="222"/>
      <c r="K411" s="222"/>
      <c r="L411" s="222"/>
      <c r="M411" s="222"/>
      <c r="N411" s="221"/>
      <c r="O411" s="221"/>
      <c r="P411" s="221"/>
      <c r="Q411" s="221"/>
      <c r="R411" s="222"/>
      <c r="S411" s="222"/>
      <c r="T411" s="222"/>
      <c r="U411" s="222"/>
      <c r="V411" s="222"/>
      <c r="W411" s="222"/>
      <c r="X411" s="222"/>
      <c r="Y411" s="222"/>
      <c r="Z411" s="212"/>
      <c r="AA411" s="212"/>
      <c r="AB411" s="212"/>
      <c r="AC411" s="212"/>
      <c r="AD411" s="212"/>
      <c r="AE411" s="212"/>
      <c r="AF411" s="212"/>
      <c r="AG411" s="212" t="s">
        <v>454</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5">
      <c r="A412" s="219"/>
      <c r="B412" s="220"/>
      <c r="C412" s="268" t="s">
        <v>872</v>
      </c>
      <c r="D412" s="260"/>
      <c r="E412" s="261">
        <v>-2.4</v>
      </c>
      <c r="F412" s="222"/>
      <c r="G412" s="222"/>
      <c r="H412" s="222"/>
      <c r="I412" s="222"/>
      <c r="J412" s="222"/>
      <c r="K412" s="222"/>
      <c r="L412" s="222"/>
      <c r="M412" s="222"/>
      <c r="N412" s="221"/>
      <c r="O412" s="221"/>
      <c r="P412" s="221"/>
      <c r="Q412" s="221"/>
      <c r="R412" s="222"/>
      <c r="S412" s="222"/>
      <c r="T412" s="222"/>
      <c r="U412" s="222"/>
      <c r="V412" s="222"/>
      <c r="W412" s="222"/>
      <c r="X412" s="222"/>
      <c r="Y412" s="222"/>
      <c r="Z412" s="212"/>
      <c r="AA412" s="212"/>
      <c r="AB412" s="212"/>
      <c r="AC412" s="212"/>
      <c r="AD412" s="212"/>
      <c r="AE412" s="212"/>
      <c r="AF412" s="212"/>
      <c r="AG412" s="212" t="s">
        <v>454</v>
      </c>
      <c r="AH412" s="212">
        <v>0</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5">
      <c r="A413" s="219"/>
      <c r="B413" s="220"/>
      <c r="C413" s="268" t="s">
        <v>873</v>
      </c>
      <c r="D413" s="260"/>
      <c r="E413" s="261">
        <v>1.2350000000000001</v>
      </c>
      <c r="F413" s="222"/>
      <c r="G413" s="222"/>
      <c r="H413" s="222"/>
      <c r="I413" s="222"/>
      <c r="J413" s="222"/>
      <c r="K413" s="222"/>
      <c r="L413" s="222"/>
      <c r="M413" s="222"/>
      <c r="N413" s="221"/>
      <c r="O413" s="221"/>
      <c r="P413" s="221"/>
      <c r="Q413" s="221"/>
      <c r="R413" s="222"/>
      <c r="S413" s="222"/>
      <c r="T413" s="222"/>
      <c r="U413" s="222"/>
      <c r="V413" s="222"/>
      <c r="W413" s="222"/>
      <c r="X413" s="222"/>
      <c r="Y413" s="222"/>
      <c r="Z413" s="212"/>
      <c r="AA413" s="212"/>
      <c r="AB413" s="212"/>
      <c r="AC413" s="212"/>
      <c r="AD413" s="212"/>
      <c r="AE413" s="212"/>
      <c r="AF413" s="212"/>
      <c r="AG413" s="212" t="s">
        <v>454</v>
      </c>
      <c r="AH413" s="212">
        <v>0</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3" x14ac:dyDescent="0.25">
      <c r="A414" s="219"/>
      <c r="B414" s="220"/>
      <c r="C414" s="268" t="s">
        <v>874</v>
      </c>
      <c r="D414" s="260"/>
      <c r="E414" s="261">
        <v>31.71875</v>
      </c>
      <c r="F414" s="222"/>
      <c r="G414" s="222"/>
      <c r="H414" s="222"/>
      <c r="I414" s="222"/>
      <c r="J414" s="222"/>
      <c r="K414" s="222"/>
      <c r="L414" s="222"/>
      <c r="M414" s="222"/>
      <c r="N414" s="221"/>
      <c r="O414" s="221"/>
      <c r="P414" s="221"/>
      <c r="Q414" s="221"/>
      <c r="R414" s="222"/>
      <c r="S414" s="222"/>
      <c r="T414" s="222"/>
      <c r="U414" s="222"/>
      <c r="V414" s="222"/>
      <c r="W414" s="222"/>
      <c r="X414" s="222"/>
      <c r="Y414" s="222"/>
      <c r="Z414" s="212"/>
      <c r="AA414" s="212"/>
      <c r="AB414" s="212"/>
      <c r="AC414" s="212"/>
      <c r="AD414" s="212"/>
      <c r="AE414" s="212"/>
      <c r="AF414" s="212"/>
      <c r="AG414" s="212" t="s">
        <v>454</v>
      </c>
      <c r="AH414" s="212">
        <v>0</v>
      </c>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3" x14ac:dyDescent="0.25">
      <c r="A415" s="219"/>
      <c r="B415" s="220"/>
      <c r="C415" s="268" t="s">
        <v>875</v>
      </c>
      <c r="D415" s="260"/>
      <c r="E415" s="261">
        <v>-2.8260000000000001</v>
      </c>
      <c r="F415" s="222"/>
      <c r="G415" s="222"/>
      <c r="H415" s="222"/>
      <c r="I415" s="222"/>
      <c r="J415" s="222"/>
      <c r="K415" s="222"/>
      <c r="L415" s="222"/>
      <c r="M415" s="222"/>
      <c r="N415" s="221"/>
      <c r="O415" s="221"/>
      <c r="P415" s="221"/>
      <c r="Q415" s="221"/>
      <c r="R415" s="222"/>
      <c r="S415" s="222"/>
      <c r="T415" s="222"/>
      <c r="U415" s="222"/>
      <c r="V415" s="222"/>
      <c r="W415" s="222"/>
      <c r="X415" s="222"/>
      <c r="Y415" s="222"/>
      <c r="Z415" s="212"/>
      <c r="AA415" s="212"/>
      <c r="AB415" s="212"/>
      <c r="AC415" s="212"/>
      <c r="AD415" s="212"/>
      <c r="AE415" s="212"/>
      <c r="AF415" s="212"/>
      <c r="AG415" s="212" t="s">
        <v>454</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3" x14ac:dyDescent="0.25">
      <c r="A416" s="219"/>
      <c r="B416" s="220"/>
      <c r="C416" s="268" t="s">
        <v>876</v>
      </c>
      <c r="D416" s="260"/>
      <c r="E416" s="261">
        <v>0.7</v>
      </c>
      <c r="F416" s="222"/>
      <c r="G416" s="222"/>
      <c r="H416" s="222"/>
      <c r="I416" s="222"/>
      <c r="J416" s="222"/>
      <c r="K416" s="222"/>
      <c r="L416" s="222"/>
      <c r="M416" s="222"/>
      <c r="N416" s="221"/>
      <c r="O416" s="221"/>
      <c r="P416" s="221"/>
      <c r="Q416" s="221"/>
      <c r="R416" s="222"/>
      <c r="S416" s="222"/>
      <c r="T416" s="222"/>
      <c r="U416" s="222"/>
      <c r="V416" s="222"/>
      <c r="W416" s="222"/>
      <c r="X416" s="222"/>
      <c r="Y416" s="222"/>
      <c r="Z416" s="212"/>
      <c r="AA416" s="212"/>
      <c r="AB416" s="212"/>
      <c r="AC416" s="212"/>
      <c r="AD416" s="212"/>
      <c r="AE416" s="212"/>
      <c r="AF416" s="212"/>
      <c r="AG416" s="212" t="s">
        <v>454</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3" x14ac:dyDescent="0.25">
      <c r="A417" s="219"/>
      <c r="B417" s="220"/>
      <c r="C417" s="268" t="s">
        <v>877</v>
      </c>
      <c r="D417" s="260"/>
      <c r="E417" s="261">
        <v>90.262500000000003</v>
      </c>
      <c r="F417" s="222"/>
      <c r="G417" s="222"/>
      <c r="H417" s="222"/>
      <c r="I417" s="222"/>
      <c r="J417" s="222"/>
      <c r="K417" s="222"/>
      <c r="L417" s="222"/>
      <c r="M417" s="222"/>
      <c r="N417" s="221"/>
      <c r="O417" s="221"/>
      <c r="P417" s="221"/>
      <c r="Q417" s="221"/>
      <c r="R417" s="222"/>
      <c r="S417" s="222"/>
      <c r="T417" s="222"/>
      <c r="U417" s="222"/>
      <c r="V417" s="222"/>
      <c r="W417" s="222"/>
      <c r="X417" s="222"/>
      <c r="Y417" s="222"/>
      <c r="Z417" s="212"/>
      <c r="AA417" s="212"/>
      <c r="AB417" s="212"/>
      <c r="AC417" s="212"/>
      <c r="AD417" s="212"/>
      <c r="AE417" s="212"/>
      <c r="AF417" s="212"/>
      <c r="AG417" s="212" t="s">
        <v>454</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3" x14ac:dyDescent="0.25">
      <c r="A418" s="219"/>
      <c r="B418" s="220"/>
      <c r="C418" s="268" t="s">
        <v>878</v>
      </c>
      <c r="D418" s="260"/>
      <c r="E418" s="261">
        <v>-23.053000000000001</v>
      </c>
      <c r="F418" s="222"/>
      <c r="G418" s="222"/>
      <c r="H418" s="222"/>
      <c r="I418" s="222"/>
      <c r="J418" s="222"/>
      <c r="K418" s="222"/>
      <c r="L418" s="222"/>
      <c r="M418" s="222"/>
      <c r="N418" s="221"/>
      <c r="O418" s="221"/>
      <c r="P418" s="221"/>
      <c r="Q418" s="221"/>
      <c r="R418" s="222"/>
      <c r="S418" s="222"/>
      <c r="T418" s="222"/>
      <c r="U418" s="222"/>
      <c r="V418" s="222"/>
      <c r="W418" s="222"/>
      <c r="X418" s="222"/>
      <c r="Y418" s="222"/>
      <c r="Z418" s="212"/>
      <c r="AA418" s="212"/>
      <c r="AB418" s="212"/>
      <c r="AC418" s="212"/>
      <c r="AD418" s="212"/>
      <c r="AE418" s="212"/>
      <c r="AF418" s="212"/>
      <c r="AG418" s="212" t="s">
        <v>454</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5">
      <c r="A419" s="219"/>
      <c r="B419" s="220"/>
      <c r="C419" s="268" t="s">
        <v>879</v>
      </c>
      <c r="D419" s="260"/>
      <c r="E419" s="261">
        <v>3.0874999999999999</v>
      </c>
      <c r="F419" s="222"/>
      <c r="G419" s="222"/>
      <c r="H419" s="222"/>
      <c r="I419" s="222"/>
      <c r="J419" s="222"/>
      <c r="K419" s="222"/>
      <c r="L419" s="222"/>
      <c r="M419" s="222"/>
      <c r="N419" s="221"/>
      <c r="O419" s="221"/>
      <c r="P419" s="221"/>
      <c r="Q419" s="221"/>
      <c r="R419" s="222"/>
      <c r="S419" s="222"/>
      <c r="T419" s="222"/>
      <c r="U419" s="222"/>
      <c r="V419" s="222"/>
      <c r="W419" s="222"/>
      <c r="X419" s="222"/>
      <c r="Y419" s="222"/>
      <c r="Z419" s="212"/>
      <c r="AA419" s="212"/>
      <c r="AB419" s="212"/>
      <c r="AC419" s="212"/>
      <c r="AD419" s="212"/>
      <c r="AE419" s="212"/>
      <c r="AF419" s="212"/>
      <c r="AG419" s="212" t="s">
        <v>454</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5">
      <c r="A420" s="219"/>
      <c r="B420" s="220"/>
      <c r="C420" s="268" t="s">
        <v>880</v>
      </c>
      <c r="D420" s="260"/>
      <c r="E420" s="261">
        <v>209.16249999999999</v>
      </c>
      <c r="F420" s="222"/>
      <c r="G420" s="222"/>
      <c r="H420" s="222"/>
      <c r="I420" s="222"/>
      <c r="J420" s="222"/>
      <c r="K420" s="222"/>
      <c r="L420" s="222"/>
      <c r="M420" s="222"/>
      <c r="N420" s="221"/>
      <c r="O420" s="221"/>
      <c r="P420" s="221"/>
      <c r="Q420" s="221"/>
      <c r="R420" s="222"/>
      <c r="S420" s="222"/>
      <c r="T420" s="222"/>
      <c r="U420" s="222"/>
      <c r="V420" s="222"/>
      <c r="W420" s="222"/>
      <c r="X420" s="222"/>
      <c r="Y420" s="222"/>
      <c r="Z420" s="212"/>
      <c r="AA420" s="212"/>
      <c r="AB420" s="212"/>
      <c r="AC420" s="212"/>
      <c r="AD420" s="212"/>
      <c r="AE420" s="212"/>
      <c r="AF420" s="212"/>
      <c r="AG420" s="212" t="s">
        <v>454</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3" x14ac:dyDescent="0.25">
      <c r="A421" s="219"/>
      <c r="B421" s="220"/>
      <c r="C421" s="268" t="s">
        <v>881</v>
      </c>
      <c r="D421" s="260"/>
      <c r="E421" s="261">
        <v>-55.323999999999998</v>
      </c>
      <c r="F421" s="222"/>
      <c r="G421" s="222"/>
      <c r="H421" s="222"/>
      <c r="I421" s="222"/>
      <c r="J421" s="222"/>
      <c r="K421" s="222"/>
      <c r="L421" s="222"/>
      <c r="M421" s="222"/>
      <c r="N421" s="221"/>
      <c r="O421" s="221"/>
      <c r="P421" s="221"/>
      <c r="Q421" s="221"/>
      <c r="R421" s="222"/>
      <c r="S421" s="222"/>
      <c r="T421" s="222"/>
      <c r="U421" s="222"/>
      <c r="V421" s="222"/>
      <c r="W421" s="222"/>
      <c r="X421" s="222"/>
      <c r="Y421" s="222"/>
      <c r="Z421" s="212"/>
      <c r="AA421" s="212"/>
      <c r="AB421" s="212"/>
      <c r="AC421" s="212"/>
      <c r="AD421" s="212"/>
      <c r="AE421" s="212"/>
      <c r="AF421" s="212"/>
      <c r="AG421" s="212" t="s">
        <v>454</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3" x14ac:dyDescent="0.25">
      <c r="A422" s="219"/>
      <c r="B422" s="220"/>
      <c r="C422" s="268" t="s">
        <v>882</v>
      </c>
      <c r="D422" s="260"/>
      <c r="E422" s="261">
        <v>-1.6</v>
      </c>
      <c r="F422" s="222"/>
      <c r="G422" s="222"/>
      <c r="H422" s="222"/>
      <c r="I422" s="222"/>
      <c r="J422" s="222"/>
      <c r="K422" s="222"/>
      <c r="L422" s="222"/>
      <c r="M422" s="222"/>
      <c r="N422" s="221"/>
      <c r="O422" s="221"/>
      <c r="P422" s="221"/>
      <c r="Q422" s="221"/>
      <c r="R422" s="222"/>
      <c r="S422" s="222"/>
      <c r="T422" s="222"/>
      <c r="U422" s="222"/>
      <c r="V422" s="222"/>
      <c r="W422" s="222"/>
      <c r="X422" s="222"/>
      <c r="Y422" s="222"/>
      <c r="Z422" s="212"/>
      <c r="AA422" s="212"/>
      <c r="AB422" s="212"/>
      <c r="AC422" s="212"/>
      <c r="AD422" s="212"/>
      <c r="AE422" s="212"/>
      <c r="AF422" s="212"/>
      <c r="AG422" s="212" t="s">
        <v>454</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5">
      <c r="A423" s="219"/>
      <c r="B423" s="220"/>
      <c r="C423" s="268" t="s">
        <v>883</v>
      </c>
      <c r="D423" s="260"/>
      <c r="E423" s="261">
        <v>8.3919999999999995</v>
      </c>
      <c r="F423" s="222"/>
      <c r="G423" s="222"/>
      <c r="H423" s="222"/>
      <c r="I423" s="222"/>
      <c r="J423" s="222"/>
      <c r="K423" s="222"/>
      <c r="L423" s="222"/>
      <c r="M423" s="222"/>
      <c r="N423" s="221"/>
      <c r="O423" s="221"/>
      <c r="P423" s="221"/>
      <c r="Q423" s="221"/>
      <c r="R423" s="222"/>
      <c r="S423" s="222"/>
      <c r="T423" s="222"/>
      <c r="U423" s="222"/>
      <c r="V423" s="222"/>
      <c r="W423" s="222"/>
      <c r="X423" s="222"/>
      <c r="Y423" s="222"/>
      <c r="Z423" s="212"/>
      <c r="AA423" s="212"/>
      <c r="AB423" s="212"/>
      <c r="AC423" s="212"/>
      <c r="AD423" s="212"/>
      <c r="AE423" s="212"/>
      <c r="AF423" s="212"/>
      <c r="AG423" s="212" t="s">
        <v>454</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5">
      <c r="A424" s="219"/>
      <c r="B424" s="220"/>
      <c r="C424" s="268" t="s">
        <v>884</v>
      </c>
      <c r="D424" s="260"/>
      <c r="E424" s="261">
        <v>28.001249999999999</v>
      </c>
      <c r="F424" s="222"/>
      <c r="G424" s="222"/>
      <c r="H424" s="222"/>
      <c r="I424" s="222"/>
      <c r="J424" s="222"/>
      <c r="K424" s="222"/>
      <c r="L424" s="222"/>
      <c r="M424" s="222"/>
      <c r="N424" s="221"/>
      <c r="O424" s="221"/>
      <c r="P424" s="221"/>
      <c r="Q424" s="221"/>
      <c r="R424" s="222"/>
      <c r="S424" s="222"/>
      <c r="T424" s="222"/>
      <c r="U424" s="222"/>
      <c r="V424" s="222"/>
      <c r="W424" s="222"/>
      <c r="X424" s="222"/>
      <c r="Y424" s="222"/>
      <c r="Z424" s="212"/>
      <c r="AA424" s="212"/>
      <c r="AB424" s="212"/>
      <c r="AC424" s="212"/>
      <c r="AD424" s="212"/>
      <c r="AE424" s="212"/>
      <c r="AF424" s="212"/>
      <c r="AG424" s="212" t="s">
        <v>454</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5">
      <c r="A425" s="219"/>
      <c r="B425" s="220"/>
      <c r="C425" s="268" t="s">
        <v>885</v>
      </c>
      <c r="D425" s="260"/>
      <c r="E425" s="261">
        <v>66.246880000000004</v>
      </c>
      <c r="F425" s="222"/>
      <c r="G425" s="222"/>
      <c r="H425" s="222"/>
      <c r="I425" s="222"/>
      <c r="J425" s="222"/>
      <c r="K425" s="222"/>
      <c r="L425" s="222"/>
      <c r="M425" s="222"/>
      <c r="N425" s="221"/>
      <c r="O425" s="221"/>
      <c r="P425" s="221"/>
      <c r="Q425" s="221"/>
      <c r="R425" s="222"/>
      <c r="S425" s="222"/>
      <c r="T425" s="222"/>
      <c r="U425" s="222"/>
      <c r="V425" s="222"/>
      <c r="W425" s="222"/>
      <c r="X425" s="222"/>
      <c r="Y425" s="222"/>
      <c r="Z425" s="212"/>
      <c r="AA425" s="212"/>
      <c r="AB425" s="212"/>
      <c r="AC425" s="212"/>
      <c r="AD425" s="212"/>
      <c r="AE425" s="212"/>
      <c r="AF425" s="212"/>
      <c r="AG425" s="212" t="s">
        <v>454</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5">
      <c r="A426" s="219"/>
      <c r="B426" s="220"/>
      <c r="C426" s="268" t="s">
        <v>886</v>
      </c>
      <c r="D426" s="260"/>
      <c r="E426" s="261">
        <v>-3.0230000000000001</v>
      </c>
      <c r="F426" s="222"/>
      <c r="G426" s="222"/>
      <c r="H426" s="222"/>
      <c r="I426" s="222"/>
      <c r="J426" s="222"/>
      <c r="K426" s="222"/>
      <c r="L426" s="222"/>
      <c r="M426" s="222"/>
      <c r="N426" s="221"/>
      <c r="O426" s="221"/>
      <c r="P426" s="221"/>
      <c r="Q426" s="221"/>
      <c r="R426" s="222"/>
      <c r="S426" s="222"/>
      <c r="T426" s="222"/>
      <c r="U426" s="222"/>
      <c r="V426" s="222"/>
      <c r="W426" s="222"/>
      <c r="X426" s="222"/>
      <c r="Y426" s="222"/>
      <c r="Z426" s="212"/>
      <c r="AA426" s="212"/>
      <c r="AB426" s="212"/>
      <c r="AC426" s="212"/>
      <c r="AD426" s="212"/>
      <c r="AE426" s="212"/>
      <c r="AF426" s="212"/>
      <c r="AG426" s="212" t="s">
        <v>454</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5">
      <c r="A427" s="219"/>
      <c r="B427" s="220"/>
      <c r="C427" s="268" t="s">
        <v>876</v>
      </c>
      <c r="D427" s="260"/>
      <c r="E427" s="261">
        <v>0.7</v>
      </c>
      <c r="F427" s="222"/>
      <c r="G427" s="222"/>
      <c r="H427" s="222"/>
      <c r="I427" s="222"/>
      <c r="J427" s="222"/>
      <c r="K427" s="222"/>
      <c r="L427" s="222"/>
      <c r="M427" s="222"/>
      <c r="N427" s="221"/>
      <c r="O427" s="221"/>
      <c r="P427" s="221"/>
      <c r="Q427" s="221"/>
      <c r="R427" s="222"/>
      <c r="S427" s="222"/>
      <c r="T427" s="222"/>
      <c r="U427" s="222"/>
      <c r="V427" s="222"/>
      <c r="W427" s="222"/>
      <c r="X427" s="222"/>
      <c r="Y427" s="222"/>
      <c r="Z427" s="212"/>
      <c r="AA427" s="212"/>
      <c r="AB427" s="212"/>
      <c r="AC427" s="212"/>
      <c r="AD427" s="212"/>
      <c r="AE427" s="212"/>
      <c r="AF427" s="212"/>
      <c r="AG427" s="212" t="s">
        <v>454</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5">
      <c r="A428" s="219"/>
      <c r="B428" s="220"/>
      <c r="C428" s="268" t="s">
        <v>887</v>
      </c>
      <c r="D428" s="260"/>
      <c r="E428" s="261">
        <v>14.3925</v>
      </c>
      <c r="F428" s="222"/>
      <c r="G428" s="222"/>
      <c r="H428" s="222"/>
      <c r="I428" s="222"/>
      <c r="J428" s="222"/>
      <c r="K428" s="222"/>
      <c r="L428" s="222"/>
      <c r="M428" s="222"/>
      <c r="N428" s="221"/>
      <c r="O428" s="221"/>
      <c r="P428" s="221"/>
      <c r="Q428" s="221"/>
      <c r="R428" s="222"/>
      <c r="S428" s="222"/>
      <c r="T428" s="222"/>
      <c r="U428" s="222"/>
      <c r="V428" s="222"/>
      <c r="W428" s="222"/>
      <c r="X428" s="222"/>
      <c r="Y428" s="222"/>
      <c r="Z428" s="212"/>
      <c r="AA428" s="212"/>
      <c r="AB428" s="212"/>
      <c r="AC428" s="212"/>
      <c r="AD428" s="212"/>
      <c r="AE428" s="212"/>
      <c r="AF428" s="212"/>
      <c r="AG428" s="212" t="s">
        <v>454</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5">
      <c r="A429" s="219"/>
      <c r="B429" s="220"/>
      <c r="C429" s="268" t="s">
        <v>888</v>
      </c>
      <c r="D429" s="260"/>
      <c r="E429" s="261">
        <v>8.5500000000000007</v>
      </c>
      <c r="F429" s="222"/>
      <c r="G429" s="222"/>
      <c r="H429" s="222"/>
      <c r="I429" s="222"/>
      <c r="J429" s="222"/>
      <c r="K429" s="222"/>
      <c r="L429" s="222"/>
      <c r="M429" s="222"/>
      <c r="N429" s="221"/>
      <c r="O429" s="221"/>
      <c r="P429" s="221"/>
      <c r="Q429" s="221"/>
      <c r="R429" s="222"/>
      <c r="S429" s="222"/>
      <c r="T429" s="222"/>
      <c r="U429" s="222"/>
      <c r="V429" s="222"/>
      <c r="W429" s="222"/>
      <c r="X429" s="222"/>
      <c r="Y429" s="222"/>
      <c r="Z429" s="212"/>
      <c r="AA429" s="212"/>
      <c r="AB429" s="212"/>
      <c r="AC429" s="212"/>
      <c r="AD429" s="212"/>
      <c r="AE429" s="212"/>
      <c r="AF429" s="212"/>
      <c r="AG429" s="212" t="s">
        <v>454</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5">
      <c r="A430" s="219"/>
      <c r="B430" s="220"/>
      <c r="C430" s="268" t="s">
        <v>889</v>
      </c>
      <c r="D430" s="260"/>
      <c r="E430" s="261">
        <v>55.825000000000003</v>
      </c>
      <c r="F430" s="222"/>
      <c r="G430" s="222"/>
      <c r="H430" s="222"/>
      <c r="I430" s="222"/>
      <c r="J430" s="222"/>
      <c r="K430" s="222"/>
      <c r="L430" s="222"/>
      <c r="M430" s="222"/>
      <c r="N430" s="221"/>
      <c r="O430" s="221"/>
      <c r="P430" s="221"/>
      <c r="Q430" s="221"/>
      <c r="R430" s="222"/>
      <c r="S430" s="222"/>
      <c r="T430" s="222"/>
      <c r="U430" s="222"/>
      <c r="V430" s="222"/>
      <c r="W430" s="222"/>
      <c r="X430" s="222"/>
      <c r="Y430" s="222"/>
      <c r="Z430" s="212"/>
      <c r="AA430" s="212"/>
      <c r="AB430" s="212"/>
      <c r="AC430" s="212"/>
      <c r="AD430" s="212"/>
      <c r="AE430" s="212"/>
      <c r="AF430" s="212"/>
      <c r="AG430" s="212" t="s">
        <v>454</v>
      </c>
      <c r="AH430" s="212">
        <v>0</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3" x14ac:dyDescent="0.25">
      <c r="A431" s="219"/>
      <c r="B431" s="220"/>
      <c r="C431" s="268" t="s">
        <v>890</v>
      </c>
      <c r="D431" s="260"/>
      <c r="E431" s="261">
        <v>-5.64975</v>
      </c>
      <c r="F431" s="222"/>
      <c r="G431" s="222"/>
      <c r="H431" s="222"/>
      <c r="I431" s="222"/>
      <c r="J431" s="222"/>
      <c r="K431" s="222"/>
      <c r="L431" s="222"/>
      <c r="M431" s="222"/>
      <c r="N431" s="221"/>
      <c r="O431" s="221"/>
      <c r="P431" s="221"/>
      <c r="Q431" s="221"/>
      <c r="R431" s="222"/>
      <c r="S431" s="222"/>
      <c r="T431" s="222"/>
      <c r="U431" s="222"/>
      <c r="V431" s="222"/>
      <c r="W431" s="222"/>
      <c r="X431" s="222"/>
      <c r="Y431" s="222"/>
      <c r="Z431" s="212"/>
      <c r="AA431" s="212"/>
      <c r="AB431" s="212"/>
      <c r="AC431" s="212"/>
      <c r="AD431" s="212"/>
      <c r="AE431" s="212"/>
      <c r="AF431" s="212"/>
      <c r="AG431" s="212" t="s">
        <v>454</v>
      </c>
      <c r="AH431" s="212">
        <v>0</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3" x14ac:dyDescent="0.25">
      <c r="A432" s="219"/>
      <c r="B432" s="220"/>
      <c r="C432" s="268" t="s">
        <v>891</v>
      </c>
      <c r="D432" s="260"/>
      <c r="E432" s="261">
        <v>-2.2400000000000002</v>
      </c>
      <c r="F432" s="222"/>
      <c r="G432" s="222"/>
      <c r="H432" s="222"/>
      <c r="I432" s="222"/>
      <c r="J432" s="222"/>
      <c r="K432" s="222"/>
      <c r="L432" s="222"/>
      <c r="M432" s="222"/>
      <c r="N432" s="221"/>
      <c r="O432" s="221"/>
      <c r="P432" s="221"/>
      <c r="Q432" s="221"/>
      <c r="R432" s="222"/>
      <c r="S432" s="222"/>
      <c r="T432" s="222"/>
      <c r="U432" s="222"/>
      <c r="V432" s="222"/>
      <c r="W432" s="222"/>
      <c r="X432" s="222"/>
      <c r="Y432" s="222"/>
      <c r="Z432" s="212"/>
      <c r="AA432" s="212"/>
      <c r="AB432" s="212"/>
      <c r="AC432" s="212"/>
      <c r="AD432" s="212"/>
      <c r="AE432" s="212"/>
      <c r="AF432" s="212"/>
      <c r="AG432" s="212" t="s">
        <v>454</v>
      </c>
      <c r="AH432" s="212">
        <v>0</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5">
      <c r="A433" s="219"/>
      <c r="B433" s="220"/>
      <c r="C433" s="268" t="s">
        <v>892</v>
      </c>
      <c r="D433" s="260"/>
      <c r="E433" s="261">
        <v>1.679</v>
      </c>
      <c r="F433" s="222"/>
      <c r="G433" s="222"/>
      <c r="H433" s="222"/>
      <c r="I433" s="222"/>
      <c r="J433" s="222"/>
      <c r="K433" s="222"/>
      <c r="L433" s="222"/>
      <c r="M433" s="222"/>
      <c r="N433" s="221"/>
      <c r="O433" s="221"/>
      <c r="P433" s="221"/>
      <c r="Q433" s="221"/>
      <c r="R433" s="222"/>
      <c r="S433" s="222"/>
      <c r="T433" s="222"/>
      <c r="U433" s="222"/>
      <c r="V433" s="222"/>
      <c r="W433" s="222"/>
      <c r="X433" s="222"/>
      <c r="Y433" s="222"/>
      <c r="Z433" s="212"/>
      <c r="AA433" s="212"/>
      <c r="AB433" s="212"/>
      <c r="AC433" s="212"/>
      <c r="AD433" s="212"/>
      <c r="AE433" s="212"/>
      <c r="AF433" s="212"/>
      <c r="AG433" s="212" t="s">
        <v>454</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1" x14ac:dyDescent="0.25">
      <c r="A434" s="234">
        <v>104</v>
      </c>
      <c r="B434" s="235" t="s">
        <v>893</v>
      </c>
      <c r="C434" s="253" t="s">
        <v>894</v>
      </c>
      <c r="D434" s="236" t="s">
        <v>506</v>
      </c>
      <c r="E434" s="237">
        <v>578.14588000000003</v>
      </c>
      <c r="F434" s="238"/>
      <c r="G434" s="239">
        <f>ROUND(E434*F434,2)</f>
        <v>0</v>
      </c>
      <c r="H434" s="238"/>
      <c r="I434" s="239">
        <f>ROUND(E434*H434,2)</f>
        <v>0</v>
      </c>
      <c r="J434" s="238"/>
      <c r="K434" s="239">
        <f>ROUND(E434*J434,2)</f>
        <v>0</v>
      </c>
      <c r="L434" s="239">
        <v>21</v>
      </c>
      <c r="M434" s="239">
        <f>G434*(1+L434/100)</f>
        <v>0</v>
      </c>
      <c r="N434" s="237">
        <v>4.79E-3</v>
      </c>
      <c r="O434" s="237">
        <f>ROUND(E434*N434,2)</f>
        <v>2.77</v>
      </c>
      <c r="P434" s="237">
        <v>0</v>
      </c>
      <c r="Q434" s="237">
        <f>ROUND(E434*P434,2)</f>
        <v>0</v>
      </c>
      <c r="R434" s="239" t="s">
        <v>522</v>
      </c>
      <c r="S434" s="239" t="s">
        <v>388</v>
      </c>
      <c r="T434" s="240" t="s">
        <v>448</v>
      </c>
      <c r="U434" s="222">
        <v>0.24</v>
      </c>
      <c r="V434" s="222">
        <f>ROUND(E434*U434,2)</f>
        <v>138.76</v>
      </c>
      <c r="W434" s="222"/>
      <c r="X434" s="222" t="s">
        <v>449</v>
      </c>
      <c r="Y434" s="222" t="s">
        <v>391</v>
      </c>
      <c r="Z434" s="212"/>
      <c r="AA434" s="212"/>
      <c r="AB434" s="212"/>
      <c r="AC434" s="212"/>
      <c r="AD434" s="212"/>
      <c r="AE434" s="212"/>
      <c r="AF434" s="212"/>
      <c r="AG434" s="212" t="s">
        <v>450</v>
      </c>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2" x14ac:dyDescent="0.25">
      <c r="A435" s="219"/>
      <c r="B435" s="220"/>
      <c r="C435" s="268" t="s">
        <v>859</v>
      </c>
      <c r="D435" s="260"/>
      <c r="E435" s="261">
        <v>578.14588000000003</v>
      </c>
      <c r="F435" s="222"/>
      <c r="G435" s="222"/>
      <c r="H435" s="222"/>
      <c r="I435" s="222"/>
      <c r="J435" s="222"/>
      <c r="K435" s="222"/>
      <c r="L435" s="222"/>
      <c r="M435" s="222"/>
      <c r="N435" s="221"/>
      <c r="O435" s="221"/>
      <c r="P435" s="221"/>
      <c r="Q435" s="221"/>
      <c r="R435" s="222"/>
      <c r="S435" s="222"/>
      <c r="T435" s="222"/>
      <c r="U435" s="222"/>
      <c r="V435" s="222"/>
      <c r="W435" s="222"/>
      <c r="X435" s="222"/>
      <c r="Y435" s="222"/>
      <c r="Z435" s="212"/>
      <c r="AA435" s="212"/>
      <c r="AB435" s="212"/>
      <c r="AC435" s="212"/>
      <c r="AD435" s="212"/>
      <c r="AE435" s="212"/>
      <c r="AF435" s="212"/>
      <c r="AG435" s="212" t="s">
        <v>454</v>
      </c>
      <c r="AH435" s="212">
        <v>5</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1" x14ac:dyDescent="0.25">
      <c r="A436" s="234">
        <v>105</v>
      </c>
      <c r="B436" s="235" t="s">
        <v>895</v>
      </c>
      <c r="C436" s="253" t="s">
        <v>896</v>
      </c>
      <c r="D436" s="236" t="s">
        <v>506</v>
      </c>
      <c r="E436" s="237">
        <v>56.299500000000002</v>
      </c>
      <c r="F436" s="238"/>
      <c r="G436" s="239">
        <f>ROUND(E436*F436,2)</f>
        <v>0</v>
      </c>
      <c r="H436" s="238"/>
      <c r="I436" s="239">
        <f>ROUND(E436*H436,2)</f>
        <v>0</v>
      </c>
      <c r="J436" s="238"/>
      <c r="K436" s="239">
        <f>ROUND(E436*J436,2)</f>
        <v>0</v>
      </c>
      <c r="L436" s="239">
        <v>21</v>
      </c>
      <c r="M436" s="239">
        <f>G436*(1+L436/100)</f>
        <v>0</v>
      </c>
      <c r="N436" s="237">
        <v>4.0000000000000003E-5</v>
      </c>
      <c r="O436" s="237">
        <f>ROUND(E436*N436,2)</f>
        <v>0</v>
      </c>
      <c r="P436" s="237">
        <v>0</v>
      </c>
      <c r="Q436" s="237">
        <f>ROUND(E436*P436,2)</f>
        <v>0</v>
      </c>
      <c r="R436" s="239" t="s">
        <v>522</v>
      </c>
      <c r="S436" s="239" t="s">
        <v>388</v>
      </c>
      <c r="T436" s="240" t="s">
        <v>448</v>
      </c>
      <c r="U436" s="222">
        <v>7.8E-2</v>
      </c>
      <c r="V436" s="222">
        <f>ROUND(E436*U436,2)</f>
        <v>4.3899999999999997</v>
      </c>
      <c r="W436" s="222"/>
      <c r="X436" s="222" t="s">
        <v>449</v>
      </c>
      <c r="Y436" s="222" t="s">
        <v>391</v>
      </c>
      <c r="Z436" s="212"/>
      <c r="AA436" s="212"/>
      <c r="AB436" s="212"/>
      <c r="AC436" s="212"/>
      <c r="AD436" s="212"/>
      <c r="AE436" s="212"/>
      <c r="AF436" s="212"/>
      <c r="AG436" s="212" t="s">
        <v>450</v>
      </c>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ht="21" outlineLevel="2" x14ac:dyDescent="0.25">
      <c r="A437" s="219"/>
      <c r="B437" s="220"/>
      <c r="C437" s="267" t="s">
        <v>897</v>
      </c>
      <c r="D437" s="266"/>
      <c r="E437" s="266"/>
      <c r="F437" s="266"/>
      <c r="G437" s="266"/>
      <c r="H437" s="222"/>
      <c r="I437" s="222"/>
      <c r="J437" s="222"/>
      <c r="K437" s="222"/>
      <c r="L437" s="222"/>
      <c r="M437" s="222"/>
      <c r="N437" s="221"/>
      <c r="O437" s="221"/>
      <c r="P437" s="221"/>
      <c r="Q437" s="221"/>
      <c r="R437" s="222"/>
      <c r="S437" s="222"/>
      <c r="T437" s="222"/>
      <c r="U437" s="222"/>
      <c r="V437" s="222"/>
      <c r="W437" s="222"/>
      <c r="X437" s="222"/>
      <c r="Y437" s="222"/>
      <c r="Z437" s="212"/>
      <c r="AA437" s="212"/>
      <c r="AB437" s="212"/>
      <c r="AC437" s="212"/>
      <c r="AD437" s="212"/>
      <c r="AE437" s="212"/>
      <c r="AF437" s="212"/>
      <c r="AG437" s="212" t="s">
        <v>452</v>
      </c>
      <c r="AH437" s="212"/>
      <c r="AI437" s="212"/>
      <c r="AJ437" s="212"/>
      <c r="AK437" s="212"/>
      <c r="AL437" s="212"/>
      <c r="AM437" s="212"/>
      <c r="AN437" s="212"/>
      <c r="AO437" s="212"/>
      <c r="AP437" s="212"/>
      <c r="AQ437" s="212"/>
      <c r="AR437" s="212"/>
      <c r="AS437" s="212"/>
      <c r="AT437" s="212"/>
      <c r="AU437" s="212"/>
      <c r="AV437" s="212"/>
      <c r="AW437" s="212"/>
      <c r="AX437" s="212"/>
      <c r="AY437" s="212"/>
      <c r="AZ437" s="212"/>
      <c r="BA437" s="249" t="str">
        <f>C437</f>
        <v>které se zřizují před úpravami povrchu, a obalení osazených dveřních zárubní před znečištěním při úpravách povrchu nástřikem plastických maltovin včetně pozdějšího odkrytí,</v>
      </c>
      <c r="BB437" s="212"/>
      <c r="BC437" s="212"/>
      <c r="BD437" s="212"/>
      <c r="BE437" s="212"/>
      <c r="BF437" s="212"/>
      <c r="BG437" s="212"/>
      <c r="BH437" s="212"/>
    </row>
    <row r="438" spans="1:60" outlineLevel="2" x14ac:dyDescent="0.25">
      <c r="A438" s="219"/>
      <c r="B438" s="220"/>
      <c r="C438" s="268" t="s">
        <v>898</v>
      </c>
      <c r="D438" s="260"/>
      <c r="E438" s="261">
        <v>56.299500000000002</v>
      </c>
      <c r="F438" s="222"/>
      <c r="G438" s="222"/>
      <c r="H438" s="222"/>
      <c r="I438" s="222"/>
      <c r="J438" s="222"/>
      <c r="K438" s="222"/>
      <c r="L438" s="222"/>
      <c r="M438" s="222"/>
      <c r="N438" s="221"/>
      <c r="O438" s="221"/>
      <c r="P438" s="221"/>
      <c r="Q438" s="221"/>
      <c r="R438" s="222"/>
      <c r="S438" s="222"/>
      <c r="T438" s="222"/>
      <c r="U438" s="222"/>
      <c r="V438" s="222"/>
      <c r="W438" s="222"/>
      <c r="X438" s="222"/>
      <c r="Y438" s="222"/>
      <c r="Z438" s="212"/>
      <c r="AA438" s="212"/>
      <c r="AB438" s="212"/>
      <c r="AC438" s="212"/>
      <c r="AD438" s="212"/>
      <c r="AE438" s="212"/>
      <c r="AF438" s="212"/>
      <c r="AG438" s="212" t="s">
        <v>454</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1" x14ac:dyDescent="0.25">
      <c r="A439" s="234">
        <v>106</v>
      </c>
      <c r="B439" s="235" t="s">
        <v>899</v>
      </c>
      <c r="C439" s="253" t="s">
        <v>900</v>
      </c>
      <c r="D439" s="236" t="s">
        <v>517</v>
      </c>
      <c r="E439" s="237">
        <v>72.569999999999993</v>
      </c>
      <c r="F439" s="238"/>
      <c r="G439" s="239">
        <f>ROUND(E439*F439,2)</f>
        <v>0</v>
      </c>
      <c r="H439" s="238"/>
      <c r="I439" s="239">
        <f>ROUND(E439*H439,2)</f>
        <v>0</v>
      </c>
      <c r="J439" s="238"/>
      <c r="K439" s="239">
        <f>ROUND(E439*J439,2)</f>
        <v>0</v>
      </c>
      <c r="L439" s="239">
        <v>21</v>
      </c>
      <c r="M439" s="239">
        <f>G439*(1+L439/100)</f>
        <v>0</v>
      </c>
      <c r="N439" s="237">
        <v>1.4999999999999999E-4</v>
      </c>
      <c r="O439" s="237">
        <f>ROUND(E439*N439,2)</f>
        <v>0.01</v>
      </c>
      <c r="P439" s="237">
        <v>0</v>
      </c>
      <c r="Q439" s="237">
        <f>ROUND(E439*P439,2)</f>
        <v>0</v>
      </c>
      <c r="R439" s="239" t="s">
        <v>522</v>
      </c>
      <c r="S439" s="239" t="s">
        <v>388</v>
      </c>
      <c r="T439" s="240" t="s">
        <v>448</v>
      </c>
      <c r="U439" s="222">
        <v>0.05</v>
      </c>
      <c r="V439" s="222">
        <f>ROUND(E439*U439,2)</f>
        <v>3.63</v>
      </c>
      <c r="W439" s="222"/>
      <c r="X439" s="222" t="s">
        <v>449</v>
      </c>
      <c r="Y439" s="222" t="s">
        <v>391</v>
      </c>
      <c r="Z439" s="212"/>
      <c r="AA439" s="212"/>
      <c r="AB439" s="212"/>
      <c r="AC439" s="212"/>
      <c r="AD439" s="212"/>
      <c r="AE439" s="212"/>
      <c r="AF439" s="212"/>
      <c r="AG439" s="212" t="s">
        <v>450</v>
      </c>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2" x14ac:dyDescent="0.25">
      <c r="A440" s="219"/>
      <c r="B440" s="220"/>
      <c r="C440" s="267" t="s">
        <v>901</v>
      </c>
      <c r="D440" s="266"/>
      <c r="E440" s="266"/>
      <c r="F440" s="266"/>
      <c r="G440" s="266"/>
      <c r="H440" s="222"/>
      <c r="I440" s="222"/>
      <c r="J440" s="222"/>
      <c r="K440" s="222"/>
      <c r="L440" s="222"/>
      <c r="M440" s="222"/>
      <c r="N440" s="221"/>
      <c r="O440" s="221"/>
      <c r="P440" s="221"/>
      <c r="Q440" s="221"/>
      <c r="R440" s="222"/>
      <c r="S440" s="222"/>
      <c r="T440" s="222"/>
      <c r="U440" s="222"/>
      <c r="V440" s="222"/>
      <c r="W440" s="222"/>
      <c r="X440" s="222"/>
      <c r="Y440" s="222"/>
      <c r="Z440" s="212"/>
      <c r="AA440" s="212"/>
      <c r="AB440" s="212"/>
      <c r="AC440" s="212"/>
      <c r="AD440" s="212"/>
      <c r="AE440" s="212"/>
      <c r="AF440" s="212"/>
      <c r="AG440" s="212" t="s">
        <v>452</v>
      </c>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2" x14ac:dyDescent="0.25">
      <c r="A441" s="219"/>
      <c r="B441" s="220"/>
      <c r="C441" s="268" t="s">
        <v>902</v>
      </c>
      <c r="D441" s="260"/>
      <c r="E441" s="261">
        <v>72.569999999999993</v>
      </c>
      <c r="F441" s="222"/>
      <c r="G441" s="222"/>
      <c r="H441" s="222"/>
      <c r="I441" s="222"/>
      <c r="J441" s="222"/>
      <c r="K441" s="222"/>
      <c r="L441" s="222"/>
      <c r="M441" s="222"/>
      <c r="N441" s="221"/>
      <c r="O441" s="221"/>
      <c r="P441" s="221"/>
      <c r="Q441" s="221"/>
      <c r="R441" s="222"/>
      <c r="S441" s="222"/>
      <c r="T441" s="222"/>
      <c r="U441" s="222"/>
      <c r="V441" s="222"/>
      <c r="W441" s="222"/>
      <c r="X441" s="222"/>
      <c r="Y441" s="222"/>
      <c r="Z441" s="212"/>
      <c r="AA441" s="212"/>
      <c r="AB441" s="212"/>
      <c r="AC441" s="212"/>
      <c r="AD441" s="212"/>
      <c r="AE441" s="212"/>
      <c r="AF441" s="212"/>
      <c r="AG441" s="212" t="s">
        <v>454</v>
      </c>
      <c r="AH441" s="212">
        <v>0</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1" x14ac:dyDescent="0.25">
      <c r="A442" s="234">
        <v>107</v>
      </c>
      <c r="B442" s="235" t="s">
        <v>903</v>
      </c>
      <c r="C442" s="253" t="s">
        <v>904</v>
      </c>
      <c r="D442" s="236" t="s">
        <v>506</v>
      </c>
      <c r="E442" s="237">
        <v>78.144000000000005</v>
      </c>
      <c r="F442" s="238"/>
      <c r="G442" s="239">
        <f>ROUND(E442*F442,2)</f>
        <v>0</v>
      </c>
      <c r="H442" s="238"/>
      <c r="I442" s="239">
        <f>ROUND(E442*H442,2)</f>
        <v>0</v>
      </c>
      <c r="J442" s="238"/>
      <c r="K442" s="239">
        <f>ROUND(E442*J442,2)</f>
        <v>0</v>
      </c>
      <c r="L442" s="239">
        <v>21</v>
      </c>
      <c r="M442" s="239">
        <f>G442*(1+L442/100)</f>
        <v>0</v>
      </c>
      <c r="N442" s="237">
        <v>4.5580000000000002E-2</v>
      </c>
      <c r="O442" s="237">
        <f>ROUND(E442*N442,2)</f>
        <v>3.56</v>
      </c>
      <c r="P442" s="237">
        <v>0</v>
      </c>
      <c r="Q442" s="237">
        <f>ROUND(E442*P442,2)</f>
        <v>0</v>
      </c>
      <c r="R442" s="239" t="s">
        <v>522</v>
      </c>
      <c r="S442" s="239" t="s">
        <v>388</v>
      </c>
      <c r="T442" s="240" t="s">
        <v>448</v>
      </c>
      <c r="U442" s="222">
        <v>0.60799999999999998</v>
      </c>
      <c r="V442" s="222">
        <f>ROUND(E442*U442,2)</f>
        <v>47.51</v>
      </c>
      <c r="W442" s="222"/>
      <c r="X442" s="222" t="s">
        <v>449</v>
      </c>
      <c r="Y442" s="222" t="s">
        <v>391</v>
      </c>
      <c r="Z442" s="212"/>
      <c r="AA442" s="212"/>
      <c r="AB442" s="212"/>
      <c r="AC442" s="212"/>
      <c r="AD442" s="212"/>
      <c r="AE442" s="212"/>
      <c r="AF442" s="212"/>
      <c r="AG442" s="212" t="s">
        <v>450</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2" x14ac:dyDescent="0.25">
      <c r="A443" s="219"/>
      <c r="B443" s="220"/>
      <c r="C443" s="267" t="s">
        <v>905</v>
      </c>
      <c r="D443" s="266"/>
      <c r="E443" s="266"/>
      <c r="F443" s="266"/>
      <c r="G443" s="266"/>
      <c r="H443" s="222"/>
      <c r="I443" s="222"/>
      <c r="J443" s="222"/>
      <c r="K443" s="222"/>
      <c r="L443" s="222"/>
      <c r="M443" s="222"/>
      <c r="N443" s="221"/>
      <c r="O443" s="221"/>
      <c r="P443" s="221"/>
      <c r="Q443" s="221"/>
      <c r="R443" s="222"/>
      <c r="S443" s="222"/>
      <c r="T443" s="222"/>
      <c r="U443" s="222"/>
      <c r="V443" s="222"/>
      <c r="W443" s="222"/>
      <c r="X443" s="222"/>
      <c r="Y443" s="222"/>
      <c r="Z443" s="212"/>
      <c r="AA443" s="212"/>
      <c r="AB443" s="212"/>
      <c r="AC443" s="212"/>
      <c r="AD443" s="212"/>
      <c r="AE443" s="212"/>
      <c r="AF443" s="212"/>
      <c r="AG443" s="212" t="s">
        <v>452</v>
      </c>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2" x14ac:dyDescent="0.25">
      <c r="A444" s="219"/>
      <c r="B444" s="220"/>
      <c r="C444" s="268" t="s">
        <v>906</v>
      </c>
      <c r="D444" s="260"/>
      <c r="E444" s="261">
        <v>2.2400000000000002</v>
      </c>
      <c r="F444" s="222"/>
      <c r="G444" s="222"/>
      <c r="H444" s="222"/>
      <c r="I444" s="222"/>
      <c r="J444" s="222"/>
      <c r="K444" s="222"/>
      <c r="L444" s="222"/>
      <c r="M444" s="222"/>
      <c r="N444" s="221"/>
      <c r="O444" s="221"/>
      <c r="P444" s="221"/>
      <c r="Q444" s="221"/>
      <c r="R444" s="222"/>
      <c r="S444" s="222"/>
      <c r="T444" s="222"/>
      <c r="U444" s="222"/>
      <c r="V444" s="222"/>
      <c r="W444" s="222"/>
      <c r="X444" s="222"/>
      <c r="Y444" s="222"/>
      <c r="Z444" s="212"/>
      <c r="AA444" s="212"/>
      <c r="AB444" s="212"/>
      <c r="AC444" s="212"/>
      <c r="AD444" s="212"/>
      <c r="AE444" s="212"/>
      <c r="AF444" s="212"/>
      <c r="AG444" s="212" t="s">
        <v>454</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5">
      <c r="A445" s="219"/>
      <c r="B445" s="220"/>
      <c r="C445" s="268" t="s">
        <v>907</v>
      </c>
      <c r="D445" s="260"/>
      <c r="E445" s="261">
        <v>2.4</v>
      </c>
      <c r="F445" s="222"/>
      <c r="G445" s="222"/>
      <c r="H445" s="222"/>
      <c r="I445" s="222"/>
      <c r="J445" s="222"/>
      <c r="K445" s="222"/>
      <c r="L445" s="222"/>
      <c r="M445" s="222"/>
      <c r="N445" s="221"/>
      <c r="O445" s="221"/>
      <c r="P445" s="221"/>
      <c r="Q445" s="221"/>
      <c r="R445" s="222"/>
      <c r="S445" s="222"/>
      <c r="T445" s="222"/>
      <c r="U445" s="222"/>
      <c r="V445" s="222"/>
      <c r="W445" s="222"/>
      <c r="X445" s="222"/>
      <c r="Y445" s="222"/>
      <c r="Z445" s="212"/>
      <c r="AA445" s="212"/>
      <c r="AB445" s="212"/>
      <c r="AC445" s="212"/>
      <c r="AD445" s="212"/>
      <c r="AE445" s="212"/>
      <c r="AF445" s="212"/>
      <c r="AG445" s="212" t="s">
        <v>454</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3" x14ac:dyDescent="0.25">
      <c r="A446" s="219"/>
      <c r="B446" s="220"/>
      <c r="C446" s="268" t="s">
        <v>908</v>
      </c>
      <c r="D446" s="260"/>
      <c r="E446" s="261">
        <v>1.6</v>
      </c>
      <c r="F446" s="222"/>
      <c r="G446" s="222"/>
      <c r="H446" s="222"/>
      <c r="I446" s="222"/>
      <c r="J446" s="222"/>
      <c r="K446" s="222"/>
      <c r="L446" s="222"/>
      <c r="M446" s="222"/>
      <c r="N446" s="221"/>
      <c r="O446" s="221"/>
      <c r="P446" s="221"/>
      <c r="Q446" s="221"/>
      <c r="R446" s="222"/>
      <c r="S446" s="222"/>
      <c r="T446" s="222"/>
      <c r="U446" s="222"/>
      <c r="V446" s="222"/>
      <c r="W446" s="222"/>
      <c r="X446" s="222"/>
      <c r="Y446" s="222"/>
      <c r="Z446" s="212"/>
      <c r="AA446" s="212"/>
      <c r="AB446" s="212"/>
      <c r="AC446" s="212"/>
      <c r="AD446" s="212"/>
      <c r="AE446" s="212"/>
      <c r="AF446" s="212"/>
      <c r="AG446" s="212" t="s">
        <v>454</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5">
      <c r="A447" s="219"/>
      <c r="B447" s="220"/>
      <c r="C447" s="268" t="s">
        <v>909</v>
      </c>
      <c r="D447" s="260"/>
      <c r="E447" s="261">
        <v>44.25</v>
      </c>
      <c r="F447" s="222"/>
      <c r="G447" s="222"/>
      <c r="H447" s="222"/>
      <c r="I447" s="222"/>
      <c r="J447" s="222"/>
      <c r="K447" s="222"/>
      <c r="L447" s="222"/>
      <c r="M447" s="222"/>
      <c r="N447" s="221"/>
      <c r="O447" s="221"/>
      <c r="P447" s="221"/>
      <c r="Q447" s="221"/>
      <c r="R447" s="222"/>
      <c r="S447" s="222"/>
      <c r="T447" s="222"/>
      <c r="U447" s="222"/>
      <c r="V447" s="222"/>
      <c r="W447" s="222"/>
      <c r="X447" s="222"/>
      <c r="Y447" s="222"/>
      <c r="Z447" s="212"/>
      <c r="AA447" s="212"/>
      <c r="AB447" s="212"/>
      <c r="AC447" s="212"/>
      <c r="AD447" s="212"/>
      <c r="AE447" s="212"/>
      <c r="AF447" s="212"/>
      <c r="AG447" s="212" t="s">
        <v>454</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5">
      <c r="A448" s="219"/>
      <c r="B448" s="220"/>
      <c r="C448" s="268" t="s">
        <v>910</v>
      </c>
      <c r="D448" s="260"/>
      <c r="E448" s="261">
        <v>-4.7279999999999998</v>
      </c>
      <c r="F448" s="222"/>
      <c r="G448" s="222"/>
      <c r="H448" s="222"/>
      <c r="I448" s="222"/>
      <c r="J448" s="222"/>
      <c r="K448" s="222"/>
      <c r="L448" s="222"/>
      <c r="M448" s="222"/>
      <c r="N448" s="221"/>
      <c r="O448" s="221"/>
      <c r="P448" s="221"/>
      <c r="Q448" s="221"/>
      <c r="R448" s="222"/>
      <c r="S448" s="222"/>
      <c r="T448" s="222"/>
      <c r="U448" s="222"/>
      <c r="V448" s="222"/>
      <c r="W448" s="222"/>
      <c r="X448" s="222"/>
      <c r="Y448" s="222"/>
      <c r="Z448" s="212"/>
      <c r="AA448" s="212"/>
      <c r="AB448" s="212"/>
      <c r="AC448" s="212"/>
      <c r="AD448" s="212"/>
      <c r="AE448" s="212"/>
      <c r="AF448" s="212"/>
      <c r="AG448" s="212" t="s">
        <v>454</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5">
      <c r="A449" s="219"/>
      <c r="B449" s="220"/>
      <c r="C449" s="268" t="s">
        <v>911</v>
      </c>
      <c r="D449" s="260"/>
      <c r="E449" s="261">
        <v>22.504999999999999</v>
      </c>
      <c r="F449" s="222"/>
      <c r="G449" s="222"/>
      <c r="H449" s="222"/>
      <c r="I449" s="222"/>
      <c r="J449" s="222"/>
      <c r="K449" s="222"/>
      <c r="L449" s="222"/>
      <c r="M449" s="222"/>
      <c r="N449" s="221"/>
      <c r="O449" s="221"/>
      <c r="P449" s="221"/>
      <c r="Q449" s="221"/>
      <c r="R449" s="222"/>
      <c r="S449" s="222"/>
      <c r="T449" s="222"/>
      <c r="U449" s="222"/>
      <c r="V449" s="222"/>
      <c r="W449" s="222"/>
      <c r="X449" s="222"/>
      <c r="Y449" s="222"/>
      <c r="Z449" s="212"/>
      <c r="AA449" s="212"/>
      <c r="AB449" s="212"/>
      <c r="AC449" s="212"/>
      <c r="AD449" s="212"/>
      <c r="AE449" s="212"/>
      <c r="AF449" s="212"/>
      <c r="AG449" s="212" t="s">
        <v>454</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5">
      <c r="A450" s="219"/>
      <c r="B450" s="220"/>
      <c r="C450" s="268" t="s">
        <v>912</v>
      </c>
      <c r="D450" s="260"/>
      <c r="E450" s="261">
        <v>-4.1369999999999996</v>
      </c>
      <c r="F450" s="222"/>
      <c r="G450" s="222"/>
      <c r="H450" s="222"/>
      <c r="I450" s="222"/>
      <c r="J450" s="222"/>
      <c r="K450" s="222"/>
      <c r="L450" s="222"/>
      <c r="M450" s="222"/>
      <c r="N450" s="221"/>
      <c r="O450" s="221"/>
      <c r="P450" s="221"/>
      <c r="Q450" s="221"/>
      <c r="R450" s="222"/>
      <c r="S450" s="222"/>
      <c r="T450" s="222"/>
      <c r="U450" s="222"/>
      <c r="V450" s="222"/>
      <c r="W450" s="222"/>
      <c r="X450" s="222"/>
      <c r="Y450" s="222"/>
      <c r="Z450" s="212"/>
      <c r="AA450" s="212"/>
      <c r="AB450" s="212"/>
      <c r="AC450" s="212"/>
      <c r="AD450" s="212"/>
      <c r="AE450" s="212"/>
      <c r="AF450" s="212"/>
      <c r="AG450" s="212" t="s">
        <v>454</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5">
      <c r="A451" s="219"/>
      <c r="B451" s="220"/>
      <c r="C451" s="268" t="s">
        <v>913</v>
      </c>
      <c r="D451" s="260"/>
      <c r="E451" s="261">
        <v>13.35</v>
      </c>
      <c r="F451" s="222"/>
      <c r="G451" s="222"/>
      <c r="H451" s="222"/>
      <c r="I451" s="222"/>
      <c r="J451" s="222"/>
      <c r="K451" s="222"/>
      <c r="L451" s="222"/>
      <c r="M451" s="222"/>
      <c r="N451" s="221"/>
      <c r="O451" s="221"/>
      <c r="P451" s="221"/>
      <c r="Q451" s="221"/>
      <c r="R451" s="222"/>
      <c r="S451" s="222"/>
      <c r="T451" s="222"/>
      <c r="U451" s="222"/>
      <c r="V451" s="222"/>
      <c r="W451" s="222"/>
      <c r="X451" s="222"/>
      <c r="Y451" s="222"/>
      <c r="Z451" s="212"/>
      <c r="AA451" s="212"/>
      <c r="AB451" s="212"/>
      <c r="AC451" s="212"/>
      <c r="AD451" s="212"/>
      <c r="AE451" s="212"/>
      <c r="AF451" s="212"/>
      <c r="AG451" s="212" t="s">
        <v>454</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5">
      <c r="A452" s="219"/>
      <c r="B452" s="220"/>
      <c r="C452" s="268" t="s">
        <v>914</v>
      </c>
      <c r="D452" s="260"/>
      <c r="E452" s="261">
        <v>-1.5760000000000001</v>
      </c>
      <c r="F452" s="222"/>
      <c r="G452" s="222"/>
      <c r="H452" s="222"/>
      <c r="I452" s="222"/>
      <c r="J452" s="222"/>
      <c r="K452" s="222"/>
      <c r="L452" s="222"/>
      <c r="M452" s="222"/>
      <c r="N452" s="221"/>
      <c r="O452" s="221"/>
      <c r="P452" s="221"/>
      <c r="Q452" s="221"/>
      <c r="R452" s="222"/>
      <c r="S452" s="222"/>
      <c r="T452" s="222"/>
      <c r="U452" s="222"/>
      <c r="V452" s="222"/>
      <c r="W452" s="222"/>
      <c r="X452" s="222"/>
      <c r="Y452" s="222"/>
      <c r="Z452" s="212"/>
      <c r="AA452" s="212"/>
      <c r="AB452" s="212"/>
      <c r="AC452" s="212"/>
      <c r="AD452" s="212"/>
      <c r="AE452" s="212"/>
      <c r="AF452" s="212"/>
      <c r="AG452" s="212" t="s">
        <v>454</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3" x14ac:dyDescent="0.25">
      <c r="A453" s="219"/>
      <c r="B453" s="220"/>
      <c r="C453" s="268" t="s">
        <v>915</v>
      </c>
      <c r="D453" s="260"/>
      <c r="E453" s="261">
        <v>2.2400000000000002</v>
      </c>
      <c r="F453" s="222"/>
      <c r="G453" s="222"/>
      <c r="H453" s="222"/>
      <c r="I453" s="222"/>
      <c r="J453" s="222"/>
      <c r="K453" s="222"/>
      <c r="L453" s="222"/>
      <c r="M453" s="222"/>
      <c r="N453" s="221"/>
      <c r="O453" s="221"/>
      <c r="P453" s="221"/>
      <c r="Q453" s="221"/>
      <c r="R453" s="222"/>
      <c r="S453" s="222"/>
      <c r="T453" s="222"/>
      <c r="U453" s="222"/>
      <c r="V453" s="222"/>
      <c r="W453" s="222"/>
      <c r="X453" s="222"/>
      <c r="Y453" s="222"/>
      <c r="Z453" s="212"/>
      <c r="AA453" s="212"/>
      <c r="AB453" s="212"/>
      <c r="AC453" s="212"/>
      <c r="AD453" s="212"/>
      <c r="AE453" s="212"/>
      <c r="AF453" s="212"/>
      <c r="AG453" s="212" t="s">
        <v>454</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1" x14ac:dyDescent="0.25">
      <c r="A454" s="234">
        <v>108</v>
      </c>
      <c r="B454" s="235" t="s">
        <v>916</v>
      </c>
      <c r="C454" s="253" t="s">
        <v>917</v>
      </c>
      <c r="D454" s="236" t="s">
        <v>517</v>
      </c>
      <c r="E454" s="237">
        <v>75.995000000000005</v>
      </c>
      <c r="F454" s="238"/>
      <c r="G454" s="239">
        <f>ROUND(E454*F454,2)</f>
        <v>0</v>
      </c>
      <c r="H454" s="238"/>
      <c r="I454" s="239">
        <f>ROUND(E454*H454,2)</f>
        <v>0</v>
      </c>
      <c r="J454" s="238"/>
      <c r="K454" s="239">
        <f>ROUND(E454*J454,2)</f>
        <v>0</v>
      </c>
      <c r="L454" s="239">
        <v>21</v>
      </c>
      <c r="M454" s="239">
        <f>G454*(1+L454/100)</f>
        <v>0</v>
      </c>
      <c r="N454" s="237">
        <v>4.6000000000000001E-4</v>
      </c>
      <c r="O454" s="237">
        <f>ROUND(E454*N454,2)</f>
        <v>0.03</v>
      </c>
      <c r="P454" s="237">
        <v>0</v>
      </c>
      <c r="Q454" s="237">
        <f>ROUND(E454*P454,2)</f>
        <v>0</v>
      </c>
      <c r="R454" s="239" t="s">
        <v>522</v>
      </c>
      <c r="S454" s="239" t="s">
        <v>388</v>
      </c>
      <c r="T454" s="240" t="s">
        <v>448</v>
      </c>
      <c r="U454" s="222">
        <v>0</v>
      </c>
      <c r="V454" s="222">
        <f>ROUND(E454*U454,2)</f>
        <v>0</v>
      </c>
      <c r="W454" s="222"/>
      <c r="X454" s="222" t="s">
        <v>449</v>
      </c>
      <c r="Y454" s="222" t="s">
        <v>391</v>
      </c>
      <c r="Z454" s="212"/>
      <c r="AA454" s="212"/>
      <c r="AB454" s="212"/>
      <c r="AC454" s="212"/>
      <c r="AD454" s="212"/>
      <c r="AE454" s="212"/>
      <c r="AF454" s="212"/>
      <c r="AG454" s="212" t="s">
        <v>450</v>
      </c>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2" x14ac:dyDescent="0.25">
      <c r="A455" s="219"/>
      <c r="B455" s="220"/>
      <c r="C455" s="267" t="s">
        <v>918</v>
      </c>
      <c r="D455" s="266"/>
      <c r="E455" s="266"/>
      <c r="F455" s="266"/>
      <c r="G455" s="266"/>
      <c r="H455" s="222"/>
      <c r="I455" s="222"/>
      <c r="J455" s="222"/>
      <c r="K455" s="222"/>
      <c r="L455" s="222"/>
      <c r="M455" s="222"/>
      <c r="N455" s="221"/>
      <c r="O455" s="221"/>
      <c r="P455" s="221"/>
      <c r="Q455" s="221"/>
      <c r="R455" s="222"/>
      <c r="S455" s="222"/>
      <c r="T455" s="222"/>
      <c r="U455" s="222"/>
      <c r="V455" s="222"/>
      <c r="W455" s="222"/>
      <c r="X455" s="222"/>
      <c r="Y455" s="222"/>
      <c r="Z455" s="212"/>
      <c r="AA455" s="212"/>
      <c r="AB455" s="212"/>
      <c r="AC455" s="212"/>
      <c r="AD455" s="212"/>
      <c r="AE455" s="212"/>
      <c r="AF455" s="212"/>
      <c r="AG455" s="212" t="s">
        <v>452</v>
      </c>
      <c r="AH455" s="212"/>
      <c r="AI455" s="212"/>
      <c r="AJ455" s="212"/>
      <c r="AK455" s="212"/>
      <c r="AL455" s="212"/>
      <c r="AM455" s="212"/>
      <c r="AN455" s="212"/>
      <c r="AO455" s="212"/>
      <c r="AP455" s="212"/>
      <c r="AQ455" s="212"/>
      <c r="AR455" s="212"/>
      <c r="AS455" s="212"/>
      <c r="AT455" s="212"/>
      <c r="AU455" s="212"/>
      <c r="AV455" s="212"/>
      <c r="AW455" s="212"/>
      <c r="AX455" s="212"/>
      <c r="AY455" s="212"/>
      <c r="AZ455" s="212"/>
      <c r="BA455" s="249" t="str">
        <f>C455</f>
        <v>omítka vápenocementová, strojně nebo ručně nanášená v podlaží i ve schodišti na jakýkoliv druh podkladu, kompletní souvrství</v>
      </c>
      <c r="BB455" s="212"/>
      <c r="BC455" s="212"/>
      <c r="BD455" s="212"/>
      <c r="BE455" s="212"/>
      <c r="BF455" s="212"/>
      <c r="BG455" s="212"/>
      <c r="BH455" s="212"/>
    </row>
    <row r="456" spans="1:60" outlineLevel="2" x14ac:dyDescent="0.25">
      <c r="A456" s="219"/>
      <c r="B456" s="220"/>
      <c r="C456" s="268" t="s">
        <v>919</v>
      </c>
      <c r="D456" s="260"/>
      <c r="E456" s="261">
        <v>72.569999999999993</v>
      </c>
      <c r="F456" s="222"/>
      <c r="G456" s="222"/>
      <c r="H456" s="222"/>
      <c r="I456" s="222"/>
      <c r="J456" s="222"/>
      <c r="K456" s="222"/>
      <c r="L456" s="222"/>
      <c r="M456" s="222"/>
      <c r="N456" s="221"/>
      <c r="O456" s="221"/>
      <c r="P456" s="221"/>
      <c r="Q456" s="221"/>
      <c r="R456" s="222"/>
      <c r="S456" s="222"/>
      <c r="T456" s="222"/>
      <c r="U456" s="222"/>
      <c r="V456" s="222"/>
      <c r="W456" s="222"/>
      <c r="X456" s="222"/>
      <c r="Y456" s="222"/>
      <c r="Z456" s="212"/>
      <c r="AA456" s="212"/>
      <c r="AB456" s="212"/>
      <c r="AC456" s="212"/>
      <c r="AD456" s="212"/>
      <c r="AE456" s="212"/>
      <c r="AF456" s="212"/>
      <c r="AG456" s="212" t="s">
        <v>454</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5">
      <c r="A457" s="219"/>
      <c r="B457" s="220"/>
      <c r="C457" s="268" t="s">
        <v>920</v>
      </c>
      <c r="D457" s="260"/>
      <c r="E457" s="261">
        <v>3.4249999999999998</v>
      </c>
      <c r="F457" s="222"/>
      <c r="G457" s="222"/>
      <c r="H457" s="222"/>
      <c r="I457" s="222"/>
      <c r="J457" s="222"/>
      <c r="K457" s="222"/>
      <c r="L457" s="222"/>
      <c r="M457" s="222"/>
      <c r="N457" s="221"/>
      <c r="O457" s="221"/>
      <c r="P457" s="221"/>
      <c r="Q457" s="221"/>
      <c r="R457" s="222"/>
      <c r="S457" s="222"/>
      <c r="T457" s="222"/>
      <c r="U457" s="222"/>
      <c r="V457" s="222"/>
      <c r="W457" s="222"/>
      <c r="X457" s="222"/>
      <c r="Y457" s="222"/>
      <c r="Z457" s="212"/>
      <c r="AA457" s="212"/>
      <c r="AB457" s="212"/>
      <c r="AC457" s="212"/>
      <c r="AD457" s="212"/>
      <c r="AE457" s="212"/>
      <c r="AF457" s="212"/>
      <c r="AG457" s="212" t="s">
        <v>454</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1" x14ac:dyDescent="0.25">
      <c r="A458" s="234">
        <v>109</v>
      </c>
      <c r="B458" s="235" t="s">
        <v>921</v>
      </c>
      <c r="C458" s="253" t="s">
        <v>922</v>
      </c>
      <c r="D458" s="236" t="s">
        <v>506</v>
      </c>
      <c r="E458" s="237">
        <v>65.628990000000002</v>
      </c>
      <c r="F458" s="238"/>
      <c r="G458" s="239">
        <f>ROUND(E458*F458,2)</f>
        <v>0</v>
      </c>
      <c r="H458" s="238"/>
      <c r="I458" s="239">
        <f>ROUND(E458*H458,2)</f>
        <v>0</v>
      </c>
      <c r="J458" s="238"/>
      <c r="K458" s="239">
        <f>ROUND(E458*J458,2)</f>
        <v>0</v>
      </c>
      <c r="L458" s="239">
        <v>21</v>
      </c>
      <c r="M458" s="239">
        <f>G458*(1+L458/100)</f>
        <v>0</v>
      </c>
      <c r="N458" s="237">
        <v>1.2E-4</v>
      </c>
      <c r="O458" s="237">
        <f>ROUND(E458*N458,2)</f>
        <v>0.01</v>
      </c>
      <c r="P458" s="237">
        <v>0</v>
      </c>
      <c r="Q458" s="237">
        <f>ROUND(E458*P458,2)</f>
        <v>0</v>
      </c>
      <c r="R458" s="239" t="s">
        <v>522</v>
      </c>
      <c r="S458" s="239" t="s">
        <v>388</v>
      </c>
      <c r="T458" s="240" t="s">
        <v>448</v>
      </c>
      <c r="U458" s="222">
        <v>0.12330000000000001</v>
      </c>
      <c r="V458" s="222">
        <f>ROUND(E458*U458,2)</f>
        <v>8.09</v>
      </c>
      <c r="W458" s="222"/>
      <c r="X458" s="222" t="s">
        <v>449</v>
      </c>
      <c r="Y458" s="222" t="s">
        <v>391</v>
      </c>
      <c r="Z458" s="212"/>
      <c r="AA458" s="212"/>
      <c r="AB458" s="212"/>
      <c r="AC458" s="212"/>
      <c r="AD458" s="212"/>
      <c r="AE458" s="212"/>
      <c r="AF458" s="212"/>
      <c r="AG458" s="212" t="s">
        <v>450</v>
      </c>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2" x14ac:dyDescent="0.25">
      <c r="A459" s="219"/>
      <c r="B459" s="220"/>
      <c r="C459" s="267" t="s">
        <v>923</v>
      </c>
      <c r="D459" s="266"/>
      <c r="E459" s="266"/>
      <c r="F459" s="266"/>
      <c r="G459" s="266"/>
      <c r="H459" s="222"/>
      <c r="I459" s="222"/>
      <c r="J459" s="222"/>
      <c r="K459" s="222"/>
      <c r="L459" s="222"/>
      <c r="M459" s="222"/>
      <c r="N459" s="221"/>
      <c r="O459" s="221"/>
      <c r="P459" s="221"/>
      <c r="Q459" s="221"/>
      <c r="R459" s="222"/>
      <c r="S459" s="222"/>
      <c r="T459" s="222"/>
      <c r="U459" s="222"/>
      <c r="V459" s="222"/>
      <c r="W459" s="222"/>
      <c r="X459" s="222"/>
      <c r="Y459" s="222"/>
      <c r="Z459" s="212"/>
      <c r="AA459" s="212"/>
      <c r="AB459" s="212"/>
      <c r="AC459" s="212"/>
      <c r="AD459" s="212"/>
      <c r="AE459" s="212"/>
      <c r="AF459" s="212"/>
      <c r="AG459" s="212" t="s">
        <v>452</v>
      </c>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2" x14ac:dyDescent="0.25">
      <c r="A460" s="219"/>
      <c r="B460" s="220"/>
      <c r="C460" s="268" t="s">
        <v>924</v>
      </c>
      <c r="D460" s="260"/>
      <c r="E460" s="261">
        <v>57.814590000000003</v>
      </c>
      <c r="F460" s="222"/>
      <c r="G460" s="222"/>
      <c r="H460" s="222"/>
      <c r="I460" s="222"/>
      <c r="J460" s="222"/>
      <c r="K460" s="222"/>
      <c r="L460" s="222"/>
      <c r="M460" s="222"/>
      <c r="N460" s="221"/>
      <c r="O460" s="221"/>
      <c r="P460" s="221"/>
      <c r="Q460" s="221"/>
      <c r="R460" s="222"/>
      <c r="S460" s="222"/>
      <c r="T460" s="222"/>
      <c r="U460" s="222"/>
      <c r="V460" s="222"/>
      <c r="W460" s="222"/>
      <c r="X460" s="222"/>
      <c r="Y460" s="222"/>
      <c r="Z460" s="212"/>
      <c r="AA460" s="212"/>
      <c r="AB460" s="212"/>
      <c r="AC460" s="212"/>
      <c r="AD460" s="212"/>
      <c r="AE460" s="212"/>
      <c r="AF460" s="212"/>
      <c r="AG460" s="212" t="s">
        <v>454</v>
      </c>
      <c r="AH460" s="212">
        <v>5</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3" x14ac:dyDescent="0.25">
      <c r="A461" s="219"/>
      <c r="B461" s="220"/>
      <c r="C461" s="268" t="s">
        <v>925</v>
      </c>
      <c r="D461" s="260"/>
      <c r="E461" s="261">
        <v>7.8144</v>
      </c>
      <c r="F461" s="222"/>
      <c r="G461" s="222"/>
      <c r="H461" s="222"/>
      <c r="I461" s="222"/>
      <c r="J461" s="222"/>
      <c r="K461" s="222"/>
      <c r="L461" s="222"/>
      <c r="M461" s="222"/>
      <c r="N461" s="221"/>
      <c r="O461" s="221"/>
      <c r="P461" s="221"/>
      <c r="Q461" s="221"/>
      <c r="R461" s="222"/>
      <c r="S461" s="222"/>
      <c r="T461" s="222"/>
      <c r="U461" s="222"/>
      <c r="V461" s="222"/>
      <c r="W461" s="222"/>
      <c r="X461" s="222"/>
      <c r="Y461" s="222"/>
      <c r="Z461" s="212"/>
      <c r="AA461" s="212"/>
      <c r="AB461" s="212"/>
      <c r="AC461" s="212"/>
      <c r="AD461" s="212"/>
      <c r="AE461" s="212"/>
      <c r="AF461" s="212"/>
      <c r="AG461" s="212" t="s">
        <v>454</v>
      </c>
      <c r="AH461" s="212">
        <v>5</v>
      </c>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x14ac:dyDescent="0.25">
      <c r="A462" s="227" t="s">
        <v>383</v>
      </c>
      <c r="B462" s="228" t="s">
        <v>233</v>
      </c>
      <c r="C462" s="251" t="s">
        <v>234</v>
      </c>
      <c r="D462" s="229"/>
      <c r="E462" s="230"/>
      <c r="F462" s="231"/>
      <c r="G462" s="231">
        <f>SUMIF(AG463:AG565,"&lt;&gt;NOR",G463:G565)</f>
        <v>0</v>
      </c>
      <c r="H462" s="231"/>
      <c r="I462" s="231">
        <f>SUM(I463:I565)</f>
        <v>0</v>
      </c>
      <c r="J462" s="231"/>
      <c r="K462" s="231">
        <f>SUM(K463:K565)</f>
        <v>0</v>
      </c>
      <c r="L462" s="231"/>
      <c r="M462" s="231">
        <f>SUM(M463:M565)</f>
        <v>0</v>
      </c>
      <c r="N462" s="230"/>
      <c r="O462" s="230">
        <f>SUM(O463:O565)</f>
        <v>17.680000000000003</v>
      </c>
      <c r="P462" s="230"/>
      <c r="Q462" s="230">
        <f>SUM(Q463:Q565)</f>
        <v>0</v>
      </c>
      <c r="R462" s="231"/>
      <c r="S462" s="231"/>
      <c r="T462" s="232"/>
      <c r="U462" s="226"/>
      <c r="V462" s="226">
        <f>SUM(V463:V565)</f>
        <v>471.87</v>
      </c>
      <c r="W462" s="226"/>
      <c r="X462" s="226"/>
      <c r="Y462" s="226"/>
      <c r="AG462" t="s">
        <v>384</v>
      </c>
    </row>
    <row r="463" spans="1:60" ht="20.399999999999999" outlineLevel="1" x14ac:dyDescent="0.25">
      <c r="A463" s="234">
        <v>110</v>
      </c>
      <c r="B463" s="235" t="s">
        <v>926</v>
      </c>
      <c r="C463" s="253" t="s">
        <v>927</v>
      </c>
      <c r="D463" s="236" t="s">
        <v>506</v>
      </c>
      <c r="E463" s="237">
        <v>12.7255</v>
      </c>
      <c r="F463" s="238"/>
      <c r="G463" s="239">
        <f>ROUND(E463*F463,2)</f>
        <v>0</v>
      </c>
      <c r="H463" s="238"/>
      <c r="I463" s="239">
        <f>ROUND(E463*H463,2)</f>
        <v>0</v>
      </c>
      <c r="J463" s="238"/>
      <c r="K463" s="239">
        <f>ROUND(E463*J463,2)</f>
        <v>0</v>
      </c>
      <c r="L463" s="239">
        <v>21</v>
      </c>
      <c r="M463" s="239">
        <f>G463*(1+L463/100)</f>
        <v>0</v>
      </c>
      <c r="N463" s="237">
        <v>3.9100000000000003E-3</v>
      </c>
      <c r="O463" s="237">
        <f>ROUND(E463*N463,2)</f>
        <v>0.05</v>
      </c>
      <c r="P463" s="237">
        <v>0</v>
      </c>
      <c r="Q463" s="237">
        <f>ROUND(E463*P463,2)</f>
        <v>0</v>
      </c>
      <c r="R463" s="239" t="s">
        <v>522</v>
      </c>
      <c r="S463" s="239" t="s">
        <v>388</v>
      </c>
      <c r="T463" s="240" t="s">
        <v>448</v>
      </c>
      <c r="U463" s="222">
        <v>0.4</v>
      </c>
      <c r="V463" s="222">
        <f>ROUND(E463*U463,2)</f>
        <v>5.09</v>
      </c>
      <c r="W463" s="222"/>
      <c r="X463" s="222" t="s">
        <v>449</v>
      </c>
      <c r="Y463" s="222" t="s">
        <v>391</v>
      </c>
      <c r="Z463" s="212"/>
      <c r="AA463" s="212"/>
      <c r="AB463" s="212"/>
      <c r="AC463" s="212"/>
      <c r="AD463" s="212"/>
      <c r="AE463" s="212"/>
      <c r="AF463" s="212"/>
      <c r="AG463" s="212" t="s">
        <v>450</v>
      </c>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2" x14ac:dyDescent="0.25">
      <c r="A464" s="219"/>
      <c r="B464" s="220"/>
      <c r="C464" s="267" t="s">
        <v>854</v>
      </c>
      <c r="D464" s="266"/>
      <c r="E464" s="266"/>
      <c r="F464" s="266"/>
      <c r="G464" s="266"/>
      <c r="H464" s="222"/>
      <c r="I464" s="222"/>
      <c r="J464" s="222"/>
      <c r="K464" s="222"/>
      <c r="L464" s="222"/>
      <c r="M464" s="222"/>
      <c r="N464" s="221"/>
      <c r="O464" s="221"/>
      <c r="P464" s="221"/>
      <c r="Q464" s="221"/>
      <c r="R464" s="222"/>
      <c r="S464" s="222"/>
      <c r="T464" s="222"/>
      <c r="U464" s="222"/>
      <c r="V464" s="222"/>
      <c r="W464" s="222"/>
      <c r="X464" s="222"/>
      <c r="Y464" s="222"/>
      <c r="Z464" s="212"/>
      <c r="AA464" s="212"/>
      <c r="AB464" s="212"/>
      <c r="AC464" s="212"/>
      <c r="AD464" s="212"/>
      <c r="AE464" s="212"/>
      <c r="AF464" s="212"/>
      <c r="AG464" s="212" t="s">
        <v>452</v>
      </c>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2" x14ac:dyDescent="0.25">
      <c r="A465" s="219"/>
      <c r="B465" s="220"/>
      <c r="C465" s="255" t="s">
        <v>928</v>
      </c>
      <c r="D465" s="250"/>
      <c r="E465" s="250"/>
      <c r="F465" s="250"/>
      <c r="G465" s="250"/>
      <c r="H465" s="222"/>
      <c r="I465" s="222"/>
      <c r="J465" s="222"/>
      <c r="K465" s="222"/>
      <c r="L465" s="222"/>
      <c r="M465" s="222"/>
      <c r="N465" s="221"/>
      <c r="O465" s="221"/>
      <c r="P465" s="221"/>
      <c r="Q465" s="221"/>
      <c r="R465" s="222"/>
      <c r="S465" s="222"/>
      <c r="T465" s="222"/>
      <c r="U465" s="222"/>
      <c r="V465" s="222"/>
      <c r="W465" s="222"/>
      <c r="X465" s="222"/>
      <c r="Y465" s="222"/>
      <c r="Z465" s="212"/>
      <c r="AA465" s="212"/>
      <c r="AB465" s="212"/>
      <c r="AC465" s="212"/>
      <c r="AD465" s="212"/>
      <c r="AE465" s="212"/>
      <c r="AF465" s="212"/>
      <c r="AG465" s="212" t="s">
        <v>395</v>
      </c>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2" x14ac:dyDescent="0.25">
      <c r="A466" s="219"/>
      <c r="B466" s="220"/>
      <c r="C466" s="268" t="s">
        <v>929</v>
      </c>
      <c r="D466" s="260"/>
      <c r="E466" s="261">
        <v>0.67500000000000004</v>
      </c>
      <c r="F466" s="222"/>
      <c r="G466" s="222"/>
      <c r="H466" s="222"/>
      <c r="I466" s="222"/>
      <c r="J466" s="222"/>
      <c r="K466" s="222"/>
      <c r="L466" s="222"/>
      <c r="M466" s="222"/>
      <c r="N466" s="221"/>
      <c r="O466" s="221"/>
      <c r="P466" s="221"/>
      <c r="Q466" s="221"/>
      <c r="R466" s="222"/>
      <c r="S466" s="222"/>
      <c r="T466" s="222"/>
      <c r="U466" s="222"/>
      <c r="V466" s="222"/>
      <c r="W466" s="222"/>
      <c r="X466" s="222"/>
      <c r="Y466" s="222"/>
      <c r="Z466" s="212"/>
      <c r="AA466" s="212"/>
      <c r="AB466" s="212"/>
      <c r="AC466" s="212"/>
      <c r="AD466" s="212"/>
      <c r="AE466" s="212"/>
      <c r="AF466" s="212"/>
      <c r="AG466" s="212" t="s">
        <v>454</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3" x14ac:dyDescent="0.25">
      <c r="A467" s="219"/>
      <c r="B467" s="220"/>
      <c r="C467" s="268" t="s">
        <v>930</v>
      </c>
      <c r="D467" s="260"/>
      <c r="E467" s="261">
        <v>0.51149999999999995</v>
      </c>
      <c r="F467" s="222"/>
      <c r="G467" s="222"/>
      <c r="H467" s="222"/>
      <c r="I467" s="222"/>
      <c r="J467" s="222"/>
      <c r="K467" s="222"/>
      <c r="L467" s="222"/>
      <c r="M467" s="222"/>
      <c r="N467" s="221"/>
      <c r="O467" s="221"/>
      <c r="P467" s="221"/>
      <c r="Q467" s="221"/>
      <c r="R467" s="222"/>
      <c r="S467" s="222"/>
      <c r="T467" s="222"/>
      <c r="U467" s="222"/>
      <c r="V467" s="222"/>
      <c r="W467" s="222"/>
      <c r="X467" s="222"/>
      <c r="Y467" s="222"/>
      <c r="Z467" s="212"/>
      <c r="AA467" s="212"/>
      <c r="AB467" s="212"/>
      <c r="AC467" s="212"/>
      <c r="AD467" s="212"/>
      <c r="AE467" s="212"/>
      <c r="AF467" s="212"/>
      <c r="AG467" s="212" t="s">
        <v>454</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3" x14ac:dyDescent="0.25">
      <c r="A468" s="219"/>
      <c r="B468" s="220"/>
      <c r="C468" s="268" t="s">
        <v>931</v>
      </c>
      <c r="D468" s="260"/>
      <c r="E468" s="261">
        <v>8.25</v>
      </c>
      <c r="F468" s="222"/>
      <c r="G468" s="222"/>
      <c r="H468" s="222"/>
      <c r="I468" s="222"/>
      <c r="J468" s="222"/>
      <c r="K468" s="222"/>
      <c r="L468" s="222"/>
      <c r="M468" s="222"/>
      <c r="N468" s="221"/>
      <c r="O468" s="221"/>
      <c r="P468" s="221"/>
      <c r="Q468" s="221"/>
      <c r="R468" s="222"/>
      <c r="S468" s="222"/>
      <c r="T468" s="222"/>
      <c r="U468" s="222"/>
      <c r="V468" s="222"/>
      <c r="W468" s="222"/>
      <c r="X468" s="222"/>
      <c r="Y468" s="222"/>
      <c r="Z468" s="212"/>
      <c r="AA468" s="212"/>
      <c r="AB468" s="212"/>
      <c r="AC468" s="212"/>
      <c r="AD468" s="212"/>
      <c r="AE468" s="212"/>
      <c r="AF468" s="212"/>
      <c r="AG468" s="212" t="s">
        <v>454</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5">
      <c r="A469" s="219"/>
      <c r="B469" s="220"/>
      <c r="C469" s="268" t="s">
        <v>932</v>
      </c>
      <c r="D469" s="260"/>
      <c r="E469" s="261">
        <v>3.2890000000000001</v>
      </c>
      <c r="F469" s="222"/>
      <c r="G469" s="222"/>
      <c r="H469" s="222"/>
      <c r="I469" s="222"/>
      <c r="J469" s="222"/>
      <c r="K469" s="222"/>
      <c r="L469" s="222"/>
      <c r="M469" s="222"/>
      <c r="N469" s="221"/>
      <c r="O469" s="221"/>
      <c r="P469" s="221"/>
      <c r="Q469" s="221"/>
      <c r="R469" s="222"/>
      <c r="S469" s="222"/>
      <c r="T469" s="222"/>
      <c r="U469" s="222"/>
      <c r="V469" s="222"/>
      <c r="W469" s="222"/>
      <c r="X469" s="222"/>
      <c r="Y469" s="222"/>
      <c r="Z469" s="212"/>
      <c r="AA469" s="212"/>
      <c r="AB469" s="212"/>
      <c r="AC469" s="212"/>
      <c r="AD469" s="212"/>
      <c r="AE469" s="212"/>
      <c r="AF469" s="212"/>
      <c r="AG469" s="212" t="s">
        <v>454</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ht="20.399999999999999" outlineLevel="1" x14ac:dyDescent="0.25">
      <c r="A470" s="234">
        <v>111</v>
      </c>
      <c r="B470" s="235" t="s">
        <v>933</v>
      </c>
      <c r="C470" s="253" t="s">
        <v>934</v>
      </c>
      <c r="D470" s="236" t="s">
        <v>506</v>
      </c>
      <c r="E470" s="237">
        <v>12.7255</v>
      </c>
      <c r="F470" s="238"/>
      <c r="G470" s="239">
        <f>ROUND(E470*F470,2)</f>
        <v>0</v>
      </c>
      <c r="H470" s="238"/>
      <c r="I470" s="239">
        <f>ROUND(E470*H470,2)</f>
        <v>0</v>
      </c>
      <c r="J470" s="238"/>
      <c r="K470" s="239">
        <f>ROUND(E470*J470,2)</f>
        <v>0</v>
      </c>
      <c r="L470" s="239">
        <v>21</v>
      </c>
      <c r="M470" s="239">
        <f>G470*(1+L470/100)</f>
        <v>0</v>
      </c>
      <c r="N470" s="237">
        <v>1.9000000000000001E-4</v>
      </c>
      <c r="O470" s="237">
        <f>ROUND(E470*N470,2)</f>
        <v>0</v>
      </c>
      <c r="P470" s="237">
        <v>0</v>
      </c>
      <c r="Q470" s="237">
        <f>ROUND(E470*P470,2)</f>
        <v>0</v>
      </c>
      <c r="R470" s="239" t="s">
        <v>522</v>
      </c>
      <c r="S470" s="239" t="s">
        <v>388</v>
      </c>
      <c r="T470" s="240" t="s">
        <v>448</v>
      </c>
      <c r="U470" s="222">
        <v>6.83E-2</v>
      </c>
      <c r="V470" s="222">
        <f>ROUND(E470*U470,2)</f>
        <v>0.87</v>
      </c>
      <c r="W470" s="222"/>
      <c r="X470" s="222" t="s">
        <v>449</v>
      </c>
      <c r="Y470" s="222" t="s">
        <v>391</v>
      </c>
      <c r="Z470" s="212"/>
      <c r="AA470" s="212"/>
      <c r="AB470" s="212"/>
      <c r="AC470" s="212"/>
      <c r="AD470" s="212"/>
      <c r="AE470" s="212"/>
      <c r="AF470" s="212"/>
      <c r="AG470" s="212" t="s">
        <v>450</v>
      </c>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2" x14ac:dyDescent="0.25">
      <c r="A471" s="219"/>
      <c r="B471" s="220"/>
      <c r="C471" s="267" t="s">
        <v>854</v>
      </c>
      <c r="D471" s="266"/>
      <c r="E471" s="266"/>
      <c r="F471" s="266"/>
      <c r="G471" s="266"/>
      <c r="H471" s="222"/>
      <c r="I471" s="222"/>
      <c r="J471" s="222"/>
      <c r="K471" s="222"/>
      <c r="L471" s="222"/>
      <c r="M471" s="222"/>
      <c r="N471" s="221"/>
      <c r="O471" s="221"/>
      <c r="P471" s="221"/>
      <c r="Q471" s="221"/>
      <c r="R471" s="222"/>
      <c r="S471" s="222"/>
      <c r="T471" s="222"/>
      <c r="U471" s="222"/>
      <c r="V471" s="222"/>
      <c r="W471" s="222"/>
      <c r="X471" s="222"/>
      <c r="Y471" s="222"/>
      <c r="Z471" s="212"/>
      <c r="AA471" s="212"/>
      <c r="AB471" s="212"/>
      <c r="AC471" s="212"/>
      <c r="AD471" s="212"/>
      <c r="AE471" s="212"/>
      <c r="AF471" s="212"/>
      <c r="AG471" s="212" t="s">
        <v>452</v>
      </c>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2" x14ac:dyDescent="0.25">
      <c r="A472" s="219"/>
      <c r="B472" s="220"/>
      <c r="C472" s="268" t="s">
        <v>929</v>
      </c>
      <c r="D472" s="260"/>
      <c r="E472" s="261">
        <v>0.67500000000000004</v>
      </c>
      <c r="F472" s="222"/>
      <c r="G472" s="222"/>
      <c r="H472" s="222"/>
      <c r="I472" s="222"/>
      <c r="J472" s="222"/>
      <c r="K472" s="222"/>
      <c r="L472" s="222"/>
      <c r="M472" s="222"/>
      <c r="N472" s="221"/>
      <c r="O472" s="221"/>
      <c r="P472" s="221"/>
      <c r="Q472" s="221"/>
      <c r="R472" s="222"/>
      <c r="S472" s="222"/>
      <c r="T472" s="222"/>
      <c r="U472" s="222"/>
      <c r="V472" s="222"/>
      <c r="W472" s="222"/>
      <c r="X472" s="222"/>
      <c r="Y472" s="222"/>
      <c r="Z472" s="212"/>
      <c r="AA472" s="212"/>
      <c r="AB472" s="212"/>
      <c r="AC472" s="212"/>
      <c r="AD472" s="212"/>
      <c r="AE472" s="212"/>
      <c r="AF472" s="212"/>
      <c r="AG472" s="212" t="s">
        <v>454</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3" x14ac:dyDescent="0.25">
      <c r="A473" s="219"/>
      <c r="B473" s="220"/>
      <c r="C473" s="268" t="s">
        <v>930</v>
      </c>
      <c r="D473" s="260"/>
      <c r="E473" s="261">
        <v>0.51149999999999995</v>
      </c>
      <c r="F473" s="222"/>
      <c r="G473" s="222"/>
      <c r="H473" s="222"/>
      <c r="I473" s="222"/>
      <c r="J473" s="222"/>
      <c r="K473" s="222"/>
      <c r="L473" s="222"/>
      <c r="M473" s="222"/>
      <c r="N473" s="221"/>
      <c r="O473" s="221"/>
      <c r="P473" s="221"/>
      <c r="Q473" s="221"/>
      <c r="R473" s="222"/>
      <c r="S473" s="222"/>
      <c r="T473" s="222"/>
      <c r="U473" s="222"/>
      <c r="V473" s="222"/>
      <c r="W473" s="222"/>
      <c r="X473" s="222"/>
      <c r="Y473" s="222"/>
      <c r="Z473" s="212"/>
      <c r="AA473" s="212"/>
      <c r="AB473" s="212"/>
      <c r="AC473" s="212"/>
      <c r="AD473" s="212"/>
      <c r="AE473" s="212"/>
      <c r="AF473" s="212"/>
      <c r="AG473" s="212" t="s">
        <v>454</v>
      </c>
      <c r="AH473" s="212">
        <v>0</v>
      </c>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3" x14ac:dyDescent="0.25">
      <c r="A474" s="219"/>
      <c r="B474" s="220"/>
      <c r="C474" s="268" t="s">
        <v>931</v>
      </c>
      <c r="D474" s="260"/>
      <c r="E474" s="261">
        <v>8.25</v>
      </c>
      <c r="F474" s="222"/>
      <c r="G474" s="222"/>
      <c r="H474" s="222"/>
      <c r="I474" s="222"/>
      <c r="J474" s="222"/>
      <c r="K474" s="222"/>
      <c r="L474" s="222"/>
      <c r="M474" s="222"/>
      <c r="N474" s="221"/>
      <c r="O474" s="221"/>
      <c r="P474" s="221"/>
      <c r="Q474" s="221"/>
      <c r="R474" s="222"/>
      <c r="S474" s="222"/>
      <c r="T474" s="222"/>
      <c r="U474" s="222"/>
      <c r="V474" s="222"/>
      <c r="W474" s="222"/>
      <c r="X474" s="222"/>
      <c r="Y474" s="222"/>
      <c r="Z474" s="212"/>
      <c r="AA474" s="212"/>
      <c r="AB474" s="212"/>
      <c r="AC474" s="212"/>
      <c r="AD474" s="212"/>
      <c r="AE474" s="212"/>
      <c r="AF474" s="212"/>
      <c r="AG474" s="212" t="s">
        <v>454</v>
      </c>
      <c r="AH474" s="212">
        <v>0</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3" x14ac:dyDescent="0.25">
      <c r="A475" s="219"/>
      <c r="B475" s="220"/>
      <c r="C475" s="268" t="s">
        <v>932</v>
      </c>
      <c r="D475" s="260"/>
      <c r="E475" s="261">
        <v>3.2890000000000001</v>
      </c>
      <c r="F475" s="222"/>
      <c r="G475" s="222"/>
      <c r="H475" s="222"/>
      <c r="I475" s="222"/>
      <c r="J475" s="222"/>
      <c r="K475" s="222"/>
      <c r="L475" s="222"/>
      <c r="M475" s="222"/>
      <c r="N475" s="221"/>
      <c r="O475" s="221"/>
      <c r="P475" s="221"/>
      <c r="Q475" s="221"/>
      <c r="R475" s="222"/>
      <c r="S475" s="222"/>
      <c r="T475" s="222"/>
      <c r="U475" s="222"/>
      <c r="V475" s="222"/>
      <c r="W475" s="222"/>
      <c r="X475" s="222"/>
      <c r="Y475" s="222"/>
      <c r="Z475" s="212"/>
      <c r="AA475" s="212"/>
      <c r="AB475" s="212"/>
      <c r="AC475" s="212"/>
      <c r="AD475" s="212"/>
      <c r="AE475" s="212"/>
      <c r="AF475" s="212"/>
      <c r="AG475" s="212" t="s">
        <v>454</v>
      </c>
      <c r="AH475" s="212">
        <v>0</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1" x14ac:dyDescent="0.25">
      <c r="A476" s="234">
        <v>112</v>
      </c>
      <c r="B476" s="235" t="s">
        <v>935</v>
      </c>
      <c r="C476" s="253" t="s">
        <v>858</v>
      </c>
      <c r="D476" s="236" t="s">
        <v>506</v>
      </c>
      <c r="E476" s="237">
        <v>39.715000000000003</v>
      </c>
      <c r="F476" s="238"/>
      <c r="G476" s="239">
        <f>ROUND(E476*F476,2)</f>
        <v>0</v>
      </c>
      <c r="H476" s="238"/>
      <c r="I476" s="239">
        <f>ROUND(E476*H476,2)</f>
        <v>0</v>
      </c>
      <c r="J476" s="238"/>
      <c r="K476" s="239">
        <f>ROUND(E476*J476,2)</f>
        <v>0</v>
      </c>
      <c r="L476" s="239">
        <v>21</v>
      </c>
      <c r="M476" s="239">
        <f>G476*(1+L476/100)</f>
        <v>0</v>
      </c>
      <c r="N476" s="237">
        <v>5.7999999999999996E-3</v>
      </c>
      <c r="O476" s="237">
        <f>ROUND(E476*N476,2)</f>
        <v>0.23</v>
      </c>
      <c r="P476" s="237">
        <v>0</v>
      </c>
      <c r="Q476" s="237">
        <f>ROUND(E476*P476,2)</f>
        <v>0</v>
      </c>
      <c r="R476" s="239" t="s">
        <v>522</v>
      </c>
      <c r="S476" s="239" t="s">
        <v>388</v>
      </c>
      <c r="T476" s="240" t="s">
        <v>448</v>
      </c>
      <c r="U476" s="222">
        <v>8.1000000000000003E-2</v>
      </c>
      <c r="V476" s="222">
        <f>ROUND(E476*U476,2)</f>
        <v>3.22</v>
      </c>
      <c r="W476" s="222"/>
      <c r="X476" s="222" t="s">
        <v>449</v>
      </c>
      <c r="Y476" s="222" t="s">
        <v>391</v>
      </c>
      <c r="Z476" s="212"/>
      <c r="AA476" s="212"/>
      <c r="AB476" s="212"/>
      <c r="AC476" s="212"/>
      <c r="AD476" s="212"/>
      <c r="AE476" s="212"/>
      <c r="AF476" s="212"/>
      <c r="AG476" s="212" t="s">
        <v>450</v>
      </c>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2" x14ac:dyDescent="0.25">
      <c r="A477" s="219"/>
      <c r="B477" s="220"/>
      <c r="C477" s="267" t="s">
        <v>854</v>
      </c>
      <c r="D477" s="266"/>
      <c r="E477" s="266"/>
      <c r="F477" s="266"/>
      <c r="G477" s="266"/>
      <c r="H477" s="222"/>
      <c r="I477" s="222"/>
      <c r="J477" s="222"/>
      <c r="K477" s="222"/>
      <c r="L477" s="222"/>
      <c r="M477" s="222"/>
      <c r="N477" s="221"/>
      <c r="O477" s="221"/>
      <c r="P477" s="221"/>
      <c r="Q477" s="221"/>
      <c r="R477" s="222"/>
      <c r="S477" s="222"/>
      <c r="T477" s="222"/>
      <c r="U477" s="222"/>
      <c r="V477" s="222"/>
      <c r="W477" s="222"/>
      <c r="X477" s="222"/>
      <c r="Y477" s="222"/>
      <c r="Z477" s="212"/>
      <c r="AA477" s="212"/>
      <c r="AB477" s="212"/>
      <c r="AC477" s="212"/>
      <c r="AD477" s="212"/>
      <c r="AE477" s="212"/>
      <c r="AF477" s="212"/>
      <c r="AG477" s="212" t="s">
        <v>452</v>
      </c>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2" x14ac:dyDescent="0.25">
      <c r="A478" s="219"/>
      <c r="B478" s="220"/>
      <c r="C478" s="268" t="s">
        <v>936</v>
      </c>
      <c r="D478" s="260"/>
      <c r="E478" s="261">
        <v>39.715000000000003</v>
      </c>
      <c r="F478" s="222"/>
      <c r="G478" s="222"/>
      <c r="H478" s="222"/>
      <c r="I478" s="222"/>
      <c r="J478" s="222"/>
      <c r="K478" s="222"/>
      <c r="L478" s="222"/>
      <c r="M478" s="222"/>
      <c r="N478" s="221"/>
      <c r="O478" s="221"/>
      <c r="P478" s="221"/>
      <c r="Q478" s="221"/>
      <c r="R478" s="222"/>
      <c r="S478" s="222"/>
      <c r="T478" s="222"/>
      <c r="U478" s="222"/>
      <c r="V478" s="222"/>
      <c r="W478" s="222"/>
      <c r="X478" s="222"/>
      <c r="Y478" s="222"/>
      <c r="Z478" s="212"/>
      <c r="AA478" s="212"/>
      <c r="AB478" s="212"/>
      <c r="AC478" s="212"/>
      <c r="AD478" s="212"/>
      <c r="AE478" s="212"/>
      <c r="AF478" s="212"/>
      <c r="AG478" s="212" t="s">
        <v>454</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ht="20.399999999999999" outlineLevel="1" x14ac:dyDescent="0.25">
      <c r="A479" s="234">
        <v>113</v>
      </c>
      <c r="B479" s="235" t="s">
        <v>937</v>
      </c>
      <c r="C479" s="253" t="s">
        <v>938</v>
      </c>
      <c r="D479" s="236" t="s">
        <v>506</v>
      </c>
      <c r="E479" s="237">
        <v>39.715000000000003</v>
      </c>
      <c r="F479" s="238"/>
      <c r="G479" s="239">
        <f>ROUND(E479*F479,2)</f>
        <v>0</v>
      </c>
      <c r="H479" s="238"/>
      <c r="I479" s="239">
        <f>ROUND(E479*H479,2)</f>
        <v>0</v>
      </c>
      <c r="J479" s="238"/>
      <c r="K479" s="239">
        <f>ROUND(E479*J479,2)</f>
        <v>0</v>
      </c>
      <c r="L479" s="239">
        <v>21</v>
      </c>
      <c r="M479" s="239">
        <f>G479*(1+L479/100)</f>
        <v>0</v>
      </c>
      <c r="N479" s="237">
        <v>1.9800000000000002E-2</v>
      </c>
      <c r="O479" s="237">
        <f>ROUND(E479*N479,2)</f>
        <v>0.79</v>
      </c>
      <c r="P479" s="237">
        <v>0</v>
      </c>
      <c r="Q479" s="237">
        <f>ROUND(E479*P479,2)</f>
        <v>0</v>
      </c>
      <c r="R479" s="239" t="s">
        <v>522</v>
      </c>
      <c r="S479" s="239" t="s">
        <v>388</v>
      </c>
      <c r="T479" s="240" t="s">
        <v>448</v>
      </c>
      <c r="U479" s="222">
        <v>0.36</v>
      </c>
      <c r="V479" s="222">
        <f>ROUND(E479*U479,2)</f>
        <v>14.3</v>
      </c>
      <c r="W479" s="222"/>
      <c r="X479" s="222" t="s">
        <v>449</v>
      </c>
      <c r="Y479" s="222" t="s">
        <v>391</v>
      </c>
      <c r="Z479" s="212"/>
      <c r="AA479" s="212"/>
      <c r="AB479" s="212"/>
      <c r="AC479" s="212"/>
      <c r="AD479" s="212"/>
      <c r="AE479" s="212"/>
      <c r="AF479" s="212"/>
      <c r="AG479" s="212" t="s">
        <v>450</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2" x14ac:dyDescent="0.25">
      <c r="A480" s="219"/>
      <c r="B480" s="220"/>
      <c r="C480" s="267" t="s">
        <v>854</v>
      </c>
      <c r="D480" s="266"/>
      <c r="E480" s="266"/>
      <c r="F480" s="266"/>
      <c r="G480" s="266"/>
      <c r="H480" s="222"/>
      <c r="I480" s="222"/>
      <c r="J480" s="222"/>
      <c r="K480" s="222"/>
      <c r="L480" s="222"/>
      <c r="M480" s="222"/>
      <c r="N480" s="221"/>
      <c r="O480" s="221"/>
      <c r="P480" s="221"/>
      <c r="Q480" s="221"/>
      <c r="R480" s="222"/>
      <c r="S480" s="222"/>
      <c r="T480" s="222"/>
      <c r="U480" s="222"/>
      <c r="V480" s="222"/>
      <c r="W480" s="222"/>
      <c r="X480" s="222"/>
      <c r="Y480" s="222"/>
      <c r="Z480" s="212"/>
      <c r="AA480" s="212"/>
      <c r="AB480" s="212"/>
      <c r="AC480" s="212"/>
      <c r="AD480" s="212"/>
      <c r="AE480" s="212"/>
      <c r="AF480" s="212"/>
      <c r="AG480" s="212" t="s">
        <v>452</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2" x14ac:dyDescent="0.25">
      <c r="A481" s="219"/>
      <c r="B481" s="220"/>
      <c r="C481" s="268" t="s">
        <v>936</v>
      </c>
      <c r="D481" s="260"/>
      <c r="E481" s="261">
        <v>39.715000000000003</v>
      </c>
      <c r="F481" s="222"/>
      <c r="G481" s="222"/>
      <c r="H481" s="222"/>
      <c r="I481" s="222"/>
      <c r="J481" s="222"/>
      <c r="K481" s="222"/>
      <c r="L481" s="222"/>
      <c r="M481" s="222"/>
      <c r="N481" s="221"/>
      <c r="O481" s="221"/>
      <c r="P481" s="221"/>
      <c r="Q481" s="221"/>
      <c r="R481" s="222"/>
      <c r="S481" s="222"/>
      <c r="T481" s="222"/>
      <c r="U481" s="222"/>
      <c r="V481" s="222"/>
      <c r="W481" s="222"/>
      <c r="X481" s="222"/>
      <c r="Y481" s="222"/>
      <c r="Z481" s="212"/>
      <c r="AA481" s="212"/>
      <c r="AB481" s="212"/>
      <c r="AC481" s="212"/>
      <c r="AD481" s="212"/>
      <c r="AE481" s="212"/>
      <c r="AF481" s="212"/>
      <c r="AG481" s="212" t="s">
        <v>454</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ht="20.399999999999999" outlineLevel="1" x14ac:dyDescent="0.25">
      <c r="A482" s="234">
        <v>114</v>
      </c>
      <c r="B482" s="235" t="s">
        <v>939</v>
      </c>
      <c r="C482" s="253" t="s">
        <v>940</v>
      </c>
      <c r="D482" s="236" t="s">
        <v>506</v>
      </c>
      <c r="E482" s="237">
        <v>265.21600000000001</v>
      </c>
      <c r="F482" s="238"/>
      <c r="G482" s="239">
        <f>ROUND(E482*F482,2)</f>
        <v>0</v>
      </c>
      <c r="H482" s="238"/>
      <c r="I482" s="239">
        <f>ROUND(E482*H482,2)</f>
        <v>0</v>
      </c>
      <c r="J482" s="238"/>
      <c r="K482" s="239">
        <f>ROUND(E482*J482,2)</f>
        <v>0</v>
      </c>
      <c r="L482" s="239">
        <v>21</v>
      </c>
      <c r="M482" s="239">
        <f>G482*(1+L482/100)</f>
        <v>0</v>
      </c>
      <c r="N482" s="237">
        <v>3.47E-3</v>
      </c>
      <c r="O482" s="237">
        <f>ROUND(E482*N482,2)</f>
        <v>0.92</v>
      </c>
      <c r="P482" s="237">
        <v>0</v>
      </c>
      <c r="Q482" s="237">
        <f>ROUND(E482*P482,2)</f>
        <v>0</v>
      </c>
      <c r="R482" s="239" t="s">
        <v>522</v>
      </c>
      <c r="S482" s="239" t="s">
        <v>388</v>
      </c>
      <c r="T482" s="240" t="s">
        <v>448</v>
      </c>
      <c r="U482" s="222">
        <v>0.22400999999999999</v>
      </c>
      <c r="V482" s="222">
        <f>ROUND(E482*U482,2)</f>
        <v>59.41</v>
      </c>
      <c r="W482" s="222"/>
      <c r="X482" s="222" t="s">
        <v>449</v>
      </c>
      <c r="Y482" s="222" t="s">
        <v>391</v>
      </c>
      <c r="Z482" s="212"/>
      <c r="AA482" s="212"/>
      <c r="AB482" s="212"/>
      <c r="AC482" s="212"/>
      <c r="AD482" s="212"/>
      <c r="AE482" s="212"/>
      <c r="AF482" s="212"/>
      <c r="AG482" s="212" t="s">
        <v>450</v>
      </c>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2" x14ac:dyDescent="0.25">
      <c r="A483" s="219"/>
      <c r="B483" s="220"/>
      <c r="C483" s="267" t="s">
        <v>854</v>
      </c>
      <c r="D483" s="266"/>
      <c r="E483" s="266"/>
      <c r="F483" s="266"/>
      <c r="G483" s="266"/>
      <c r="H483" s="222"/>
      <c r="I483" s="222"/>
      <c r="J483" s="222"/>
      <c r="K483" s="222"/>
      <c r="L483" s="222"/>
      <c r="M483" s="222"/>
      <c r="N483" s="221"/>
      <c r="O483" s="221"/>
      <c r="P483" s="221"/>
      <c r="Q483" s="221"/>
      <c r="R483" s="222"/>
      <c r="S483" s="222"/>
      <c r="T483" s="222"/>
      <c r="U483" s="222"/>
      <c r="V483" s="222"/>
      <c r="W483" s="222"/>
      <c r="X483" s="222"/>
      <c r="Y483" s="222"/>
      <c r="Z483" s="212"/>
      <c r="AA483" s="212"/>
      <c r="AB483" s="212"/>
      <c r="AC483" s="212"/>
      <c r="AD483" s="212"/>
      <c r="AE483" s="212"/>
      <c r="AF483" s="212"/>
      <c r="AG483" s="212" t="s">
        <v>452</v>
      </c>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2" x14ac:dyDescent="0.25">
      <c r="A484" s="219"/>
      <c r="B484" s="220"/>
      <c r="C484" s="268" t="s">
        <v>941</v>
      </c>
      <c r="D484" s="260"/>
      <c r="E484" s="261">
        <v>62.23</v>
      </c>
      <c r="F484" s="222"/>
      <c r="G484" s="222"/>
      <c r="H484" s="222"/>
      <c r="I484" s="222"/>
      <c r="J484" s="222"/>
      <c r="K484" s="222"/>
      <c r="L484" s="222"/>
      <c r="M484" s="222"/>
      <c r="N484" s="221"/>
      <c r="O484" s="221"/>
      <c r="P484" s="221"/>
      <c r="Q484" s="221"/>
      <c r="R484" s="222"/>
      <c r="S484" s="222"/>
      <c r="T484" s="222"/>
      <c r="U484" s="222"/>
      <c r="V484" s="222"/>
      <c r="W484" s="222"/>
      <c r="X484" s="222"/>
      <c r="Y484" s="222"/>
      <c r="Z484" s="212"/>
      <c r="AA484" s="212"/>
      <c r="AB484" s="212"/>
      <c r="AC484" s="212"/>
      <c r="AD484" s="212"/>
      <c r="AE484" s="212"/>
      <c r="AF484" s="212"/>
      <c r="AG484" s="212" t="s">
        <v>454</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3" x14ac:dyDescent="0.25">
      <c r="A485" s="219"/>
      <c r="B485" s="220"/>
      <c r="C485" s="268" t="s">
        <v>942</v>
      </c>
      <c r="D485" s="260"/>
      <c r="E485" s="261">
        <v>-12.707000000000001</v>
      </c>
      <c r="F485" s="222"/>
      <c r="G485" s="222"/>
      <c r="H485" s="222"/>
      <c r="I485" s="222"/>
      <c r="J485" s="222"/>
      <c r="K485" s="222"/>
      <c r="L485" s="222"/>
      <c r="M485" s="222"/>
      <c r="N485" s="221"/>
      <c r="O485" s="221"/>
      <c r="P485" s="221"/>
      <c r="Q485" s="221"/>
      <c r="R485" s="222"/>
      <c r="S485" s="222"/>
      <c r="T485" s="222"/>
      <c r="U485" s="222"/>
      <c r="V485" s="222"/>
      <c r="W485" s="222"/>
      <c r="X485" s="222"/>
      <c r="Y485" s="222"/>
      <c r="Z485" s="212"/>
      <c r="AA485" s="212"/>
      <c r="AB485" s="212"/>
      <c r="AC485" s="212"/>
      <c r="AD485" s="212"/>
      <c r="AE485" s="212"/>
      <c r="AF485" s="212"/>
      <c r="AG485" s="212" t="s">
        <v>454</v>
      </c>
      <c r="AH485" s="212">
        <v>0</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5">
      <c r="A486" s="219"/>
      <c r="B486" s="220"/>
      <c r="C486" s="268" t="s">
        <v>943</v>
      </c>
      <c r="D486" s="260"/>
      <c r="E486" s="261">
        <v>81.565749999999994</v>
      </c>
      <c r="F486" s="222"/>
      <c r="G486" s="222"/>
      <c r="H486" s="222"/>
      <c r="I486" s="222"/>
      <c r="J486" s="222"/>
      <c r="K486" s="222"/>
      <c r="L486" s="222"/>
      <c r="M486" s="222"/>
      <c r="N486" s="221"/>
      <c r="O486" s="221"/>
      <c r="P486" s="221"/>
      <c r="Q486" s="221"/>
      <c r="R486" s="222"/>
      <c r="S486" s="222"/>
      <c r="T486" s="222"/>
      <c r="U486" s="222"/>
      <c r="V486" s="222"/>
      <c r="W486" s="222"/>
      <c r="X486" s="222"/>
      <c r="Y486" s="222"/>
      <c r="Z486" s="212"/>
      <c r="AA486" s="212"/>
      <c r="AB486" s="212"/>
      <c r="AC486" s="212"/>
      <c r="AD486" s="212"/>
      <c r="AE486" s="212"/>
      <c r="AF486" s="212"/>
      <c r="AG486" s="212" t="s">
        <v>454</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3" x14ac:dyDescent="0.25">
      <c r="A487" s="219"/>
      <c r="B487" s="220"/>
      <c r="C487" s="268" t="s">
        <v>944</v>
      </c>
      <c r="D487" s="260"/>
      <c r="E487" s="261">
        <v>-11.75</v>
      </c>
      <c r="F487" s="222"/>
      <c r="G487" s="222"/>
      <c r="H487" s="222"/>
      <c r="I487" s="222"/>
      <c r="J487" s="222"/>
      <c r="K487" s="222"/>
      <c r="L487" s="222"/>
      <c r="M487" s="222"/>
      <c r="N487" s="221"/>
      <c r="O487" s="221"/>
      <c r="P487" s="221"/>
      <c r="Q487" s="221"/>
      <c r="R487" s="222"/>
      <c r="S487" s="222"/>
      <c r="T487" s="222"/>
      <c r="U487" s="222"/>
      <c r="V487" s="222"/>
      <c r="W487" s="222"/>
      <c r="X487" s="222"/>
      <c r="Y487" s="222"/>
      <c r="Z487" s="212"/>
      <c r="AA487" s="212"/>
      <c r="AB487" s="212"/>
      <c r="AC487" s="212"/>
      <c r="AD487" s="212"/>
      <c r="AE487" s="212"/>
      <c r="AF487" s="212"/>
      <c r="AG487" s="212" t="s">
        <v>454</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5">
      <c r="A488" s="219"/>
      <c r="B488" s="220"/>
      <c r="C488" s="268" t="s">
        <v>945</v>
      </c>
      <c r="D488" s="260"/>
      <c r="E488" s="261">
        <v>62.23</v>
      </c>
      <c r="F488" s="222"/>
      <c r="G488" s="222"/>
      <c r="H488" s="222"/>
      <c r="I488" s="222"/>
      <c r="J488" s="222"/>
      <c r="K488" s="222"/>
      <c r="L488" s="222"/>
      <c r="M488" s="222"/>
      <c r="N488" s="221"/>
      <c r="O488" s="221"/>
      <c r="P488" s="221"/>
      <c r="Q488" s="221"/>
      <c r="R488" s="222"/>
      <c r="S488" s="222"/>
      <c r="T488" s="222"/>
      <c r="U488" s="222"/>
      <c r="V488" s="222"/>
      <c r="W488" s="222"/>
      <c r="X488" s="222"/>
      <c r="Y488" s="222"/>
      <c r="Z488" s="212"/>
      <c r="AA488" s="212"/>
      <c r="AB488" s="212"/>
      <c r="AC488" s="212"/>
      <c r="AD488" s="212"/>
      <c r="AE488" s="212"/>
      <c r="AF488" s="212"/>
      <c r="AG488" s="212" t="s">
        <v>454</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5">
      <c r="A489" s="219"/>
      <c r="B489" s="220"/>
      <c r="C489" s="268" t="s">
        <v>628</v>
      </c>
      <c r="D489" s="260"/>
      <c r="E489" s="261">
        <v>-5.625</v>
      </c>
      <c r="F489" s="222"/>
      <c r="G489" s="222"/>
      <c r="H489" s="222"/>
      <c r="I489" s="222"/>
      <c r="J489" s="222"/>
      <c r="K489" s="222"/>
      <c r="L489" s="222"/>
      <c r="M489" s="222"/>
      <c r="N489" s="221"/>
      <c r="O489" s="221"/>
      <c r="P489" s="221"/>
      <c r="Q489" s="221"/>
      <c r="R489" s="222"/>
      <c r="S489" s="222"/>
      <c r="T489" s="222"/>
      <c r="U489" s="222"/>
      <c r="V489" s="222"/>
      <c r="W489" s="222"/>
      <c r="X489" s="222"/>
      <c r="Y489" s="222"/>
      <c r="Z489" s="212"/>
      <c r="AA489" s="212"/>
      <c r="AB489" s="212"/>
      <c r="AC489" s="212"/>
      <c r="AD489" s="212"/>
      <c r="AE489" s="212"/>
      <c r="AF489" s="212"/>
      <c r="AG489" s="212" t="s">
        <v>454</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5">
      <c r="A490" s="219"/>
      <c r="B490" s="220"/>
      <c r="C490" s="268" t="s">
        <v>946</v>
      </c>
      <c r="D490" s="260"/>
      <c r="E490" s="261">
        <v>81.565749999999994</v>
      </c>
      <c r="F490" s="222"/>
      <c r="G490" s="222"/>
      <c r="H490" s="222"/>
      <c r="I490" s="222"/>
      <c r="J490" s="222"/>
      <c r="K490" s="222"/>
      <c r="L490" s="222"/>
      <c r="M490" s="222"/>
      <c r="N490" s="221"/>
      <c r="O490" s="221"/>
      <c r="P490" s="221"/>
      <c r="Q490" s="221"/>
      <c r="R490" s="222"/>
      <c r="S490" s="222"/>
      <c r="T490" s="222"/>
      <c r="U490" s="222"/>
      <c r="V490" s="222"/>
      <c r="W490" s="222"/>
      <c r="X490" s="222"/>
      <c r="Y490" s="222"/>
      <c r="Z490" s="212"/>
      <c r="AA490" s="212"/>
      <c r="AB490" s="212"/>
      <c r="AC490" s="212"/>
      <c r="AD490" s="212"/>
      <c r="AE490" s="212"/>
      <c r="AF490" s="212"/>
      <c r="AG490" s="212" t="s">
        <v>454</v>
      </c>
      <c r="AH490" s="212">
        <v>0</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3" x14ac:dyDescent="0.25">
      <c r="A491" s="219"/>
      <c r="B491" s="220"/>
      <c r="C491" s="268" t="s">
        <v>947</v>
      </c>
      <c r="D491" s="260"/>
      <c r="E491" s="261">
        <v>-23.6</v>
      </c>
      <c r="F491" s="222"/>
      <c r="G491" s="222"/>
      <c r="H491" s="222"/>
      <c r="I491" s="222"/>
      <c r="J491" s="222"/>
      <c r="K491" s="222"/>
      <c r="L491" s="222"/>
      <c r="M491" s="222"/>
      <c r="N491" s="221"/>
      <c r="O491" s="221"/>
      <c r="P491" s="221"/>
      <c r="Q491" s="221"/>
      <c r="R491" s="222"/>
      <c r="S491" s="222"/>
      <c r="T491" s="222"/>
      <c r="U491" s="222"/>
      <c r="V491" s="222"/>
      <c r="W491" s="222"/>
      <c r="X491" s="222"/>
      <c r="Y491" s="222"/>
      <c r="Z491" s="212"/>
      <c r="AA491" s="212"/>
      <c r="AB491" s="212"/>
      <c r="AC491" s="212"/>
      <c r="AD491" s="212"/>
      <c r="AE491" s="212"/>
      <c r="AF491" s="212"/>
      <c r="AG491" s="212" t="s">
        <v>454</v>
      </c>
      <c r="AH491" s="212">
        <v>0</v>
      </c>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3" x14ac:dyDescent="0.25">
      <c r="A492" s="219"/>
      <c r="B492" s="220"/>
      <c r="C492" s="269" t="s">
        <v>488</v>
      </c>
      <c r="D492" s="262"/>
      <c r="E492" s="263">
        <v>233.90950000000001</v>
      </c>
      <c r="F492" s="222"/>
      <c r="G492" s="222"/>
      <c r="H492" s="222"/>
      <c r="I492" s="222"/>
      <c r="J492" s="222"/>
      <c r="K492" s="222"/>
      <c r="L492" s="222"/>
      <c r="M492" s="222"/>
      <c r="N492" s="221"/>
      <c r="O492" s="221"/>
      <c r="P492" s="221"/>
      <c r="Q492" s="221"/>
      <c r="R492" s="222"/>
      <c r="S492" s="222"/>
      <c r="T492" s="222"/>
      <c r="U492" s="222"/>
      <c r="V492" s="222"/>
      <c r="W492" s="222"/>
      <c r="X492" s="222"/>
      <c r="Y492" s="222"/>
      <c r="Z492" s="212"/>
      <c r="AA492" s="212"/>
      <c r="AB492" s="212"/>
      <c r="AC492" s="212"/>
      <c r="AD492" s="212"/>
      <c r="AE492" s="212"/>
      <c r="AF492" s="212"/>
      <c r="AG492" s="212" t="s">
        <v>454</v>
      </c>
      <c r="AH492" s="212">
        <v>1</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outlineLevel="3" x14ac:dyDescent="0.25">
      <c r="A493" s="219"/>
      <c r="B493" s="220"/>
      <c r="C493" s="268" t="s">
        <v>948</v>
      </c>
      <c r="D493" s="260"/>
      <c r="E493" s="261">
        <v>19.41</v>
      </c>
      <c r="F493" s="222"/>
      <c r="G493" s="222"/>
      <c r="H493" s="222"/>
      <c r="I493" s="222"/>
      <c r="J493" s="222"/>
      <c r="K493" s="222"/>
      <c r="L493" s="222"/>
      <c r="M493" s="222"/>
      <c r="N493" s="221"/>
      <c r="O493" s="221"/>
      <c r="P493" s="221"/>
      <c r="Q493" s="221"/>
      <c r="R493" s="222"/>
      <c r="S493" s="222"/>
      <c r="T493" s="222"/>
      <c r="U493" s="222"/>
      <c r="V493" s="222"/>
      <c r="W493" s="222"/>
      <c r="X493" s="222"/>
      <c r="Y493" s="222"/>
      <c r="Z493" s="212"/>
      <c r="AA493" s="212"/>
      <c r="AB493" s="212"/>
      <c r="AC493" s="212"/>
      <c r="AD493" s="212"/>
      <c r="AE493" s="212"/>
      <c r="AF493" s="212"/>
      <c r="AG493" s="212" t="s">
        <v>454</v>
      </c>
      <c r="AH493" s="212">
        <v>0</v>
      </c>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3" x14ac:dyDescent="0.25">
      <c r="A494" s="219"/>
      <c r="B494" s="220"/>
      <c r="C494" s="268" t="s">
        <v>949</v>
      </c>
      <c r="D494" s="260"/>
      <c r="E494" s="261">
        <v>-2.6175000000000002</v>
      </c>
      <c r="F494" s="222"/>
      <c r="G494" s="222"/>
      <c r="H494" s="222"/>
      <c r="I494" s="222"/>
      <c r="J494" s="222"/>
      <c r="K494" s="222"/>
      <c r="L494" s="222"/>
      <c r="M494" s="222"/>
      <c r="N494" s="221"/>
      <c r="O494" s="221"/>
      <c r="P494" s="221"/>
      <c r="Q494" s="221"/>
      <c r="R494" s="222"/>
      <c r="S494" s="222"/>
      <c r="T494" s="222"/>
      <c r="U494" s="222"/>
      <c r="V494" s="222"/>
      <c r="W494" s="222"/>
      <c r="X494" s="222"/>
      <c r="Y494" s="222"/>
      <c r="Z494" s="212"/>
      <c r="AA494" s="212"/>
      <c r="AB494" s="212"/>
      <c r="AC494" s="212"/>
      <c r="AD494" s="212"/>
      <c r="AE494" s="212"/>
      <c r="AF494" s="212"/>
      <c r="AG494" s="212" t="s">
        <v>454</v>
      </c>
      <c r="AH494" s="212">
        <v>0</v>
      </c>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3" x14ac:dyDescent="0.25">
      <c r="A495" s="219"/>
      <c r="B495" s="220"/>
      <c r="C495" s="269" t="s">
        <v>488</v>
      </c>
      <c r="D495" s="262"/>
      <c r="E495" s="263">
        <v>16.7925</v>
      </c>
      <c r="F495" s="222"/>
      <c r="G495" s="222"/>
      <c r="H495" s="222"/>
      <c r="I495" s="222"/>
      <c r="J495" s="222"/>
      <c r="K495" s="222"/>
      <c r="L495" s="222"/>
      <c r="M495" s="222"/>
      <c r="N495" s="221"/>
      <c r="O495" s="221"/>
      <c r="P495" s="221"/>
      <c r="Q495" s="221"/>
      <c r="R495" s="222"/>
      <c r="S495" s="222"/>
      <c r="T495" s="222"/>
      <c r="U495" s="222"/>
      <c r="V495" s="222"/>
      <c r="W495" s="222"/>
      <c r="X495" s="222"/>
      <c r="Y495" s="222"/>
      <c r="Z495" s="212"/>
      <c r="AA495" s="212"/>
      <c r="AB495" s="212"/>
      <c r="AC495" s="212"/>
      <c r="AD495" s="212"/>
      <c r="AE495" s="212"/>
      <c r="AF495" s="212"/>
      <c r="AG495" s="212" t="s">
        <v>454</v>
      </c>
      <c r="AH495" s="212">
        <v>1</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3" x14ac:dyDescent="0.25">
      <c r="A496" s="219"/>
      <c r="B496" s="220"/>
      <c r="C496" s="268" t="s">
        <v>950</v>
      </c>
      <c r="D496" s="260"/>
      <c r="E496" s="261">
        <v>3.7730000000000001</v>
      </c>
      <c r="F496" s="222"/>
      <c r="G496" s="222"/>
      <c r="H496" s="222"/>
      <c r="I496" s="222"/>
      <c r="J496" s="222"/>
      <c r="K496" s="222"/>
      <c r="L496" s="222"/>
      <c r="M496" s="222"/>
      <c r="N496" s="221"/>
      <c r="O496" s="221"/>
      <c r="P496" s="221"/>
      <c r="Q496" s="221"/>
      <c r="R496" s="222"/>
      <c r="S496" s="222"/>
      <c r="T496" s="222"/>
      <c r="U496" s="222"/>
      <c r="V496" s="222"/>
      <c r="W496" s="222"/>
      <c r="X496" s="222"/>
      <c r="Y496" s="222"/>
      <c r="Z496" s="212"/>
      <c r="AA496" s="212"/>
      <c r="AB496" s="212"/>
      <c r="AC496" s="212"/>
      <c r="AD496" s="212"/>
      <c r="AE496" s="212"/>
      <c r="AF496" s="212"/>
      <c r="AG496" s="212" t="s">
        <v>454</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3" x14ac:dyDescent="0.25">
      <c r="A497" s="219"/>
      <c r="B497" s="220"/>
      <c r="C497" s="268" t="s">
        <v>951</v>
      </c>
      <c r="D497" s="260"/>
      <c r="E497" s="261">
        <v>4.3330000000000002</v>
      </c>
      <c r="F497" s="222"/>
      <c r="G497" s="222"/>
      <c r="H497" s="222"/>
      <c r="I497" s="222"/>
      <c r="J497" s="222"/>
      <c r="K497" s="222"/>
      <c r="L497" s="222"/>
      <c r="M497" s="222"/>
      <c r="N497" s="221"/>
      <c r="O497" s="221"/>
      <c r="P497" s="221"/>
      <c r="Q497" s="221"/>
      <c r="R497" s="222"/>
      <c r="S497" s="222"/>
      <c r="T497" s="222"/>
      <c r="U497" s="222"/>
      <c r="V497" s="222"/>
      <c r="W497" s="222"/>
      <c r="X497" s="222"/>
      <c r="Y497" s="222"/>
      <c r="Z497" s="212"/>
      <c r="AA497" s="212"/>
      <c r="AB497" s="212"/>
      <c r="AC497" s="212"/>
      <c r="AD497" s="212"/>
      <c r="AE497" s="212"/>
      <c r="AF497" s="212"/>
      <c r="AG497" s="212" t="s">
        <v>454</v>
      </c>
      <c r="AH497" s="212">
        <v>0</v>
      </c>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3" x14ac:dyDescent="0.25">
      <c r="A498" s="219"/>
      <c r="B498" s="220"/>
      <c r="C498" s="268" t="s">
        <v>952</v>
      </c>
      <c r="D498" s="260"/>
      <c r="E498" s="261">
        <v>2.4</v>
      </c>
      <c r="F498" s="222"/>
      <c r="G498" s="222"/>
      <c r="H498" s="222"/>
      <c r="I498" s="222"/>
      <c r="J498" s="222"/>
      <c r="K498" s="222"/>
      <c r="L498" s="222"/>
      <c r="M498" s="222"/>
      <c r="N498" s="221"/>
      <c r="O498" s="221"/>
      <c r="P498" s="221"/>
      <c r="Q498" s="221"/>
      <c r="R498" s="222"/>
      <c r="S498" s="222"/>
      <c r="T498" s="222"/>
      <c r="U498" s="222"/>
      <c r="V498" s="222"/>
      <c r="W498" s="222"/>
      <c r="X498" s="222"/>
      <c r="Y498" s="222"/>
      <c r="Z498" s="212"/>
      <c r="AA498" s="212"/>
      <c r="AB498" s="212"/>
      <c r="AC498" s="212"/>
      <c r="AD498" s="212"/>
      <c r="AE498" s="212"/>
      <c r="AF498" s="212"/>
      <c r="AG498" s="212" t="s">
        <v>454</v>
      </c>
      <c r="AH498" s="212">
        <v>0</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3" x14ac:dyDescent="0.25">
      <c r="A499" s="219"/>
      <c r="B499" s="220"/>
      <c r="C499" s="268" t="s">
        <v>953</v>
      </c>
      <c r="D499" s="260"/>
      <c r="E499" s="261">
        <v>4.008</v>
      </c>
      <c r="F499" s="222"/>
      <c r="G499" s="222"/>
      <c r="H499" s="222"/>
      <c r="I499" s="222"/>
      <c r="J499" s="222"/>
      <c r="K499" s="222"/>
      <c r="L499" s="222"/>
      <c r="M499" s="222"/>
      <c r="N499" s="221"/>
      <c r="O499" s="221"/>
      <c r="P499" s="221"/>
      <c r="Q499" s="221"/>
      <c r="R499" s="222"/>
      <c r="S499" s="222"/>
      <c r="T499" s="222"/>
      <c r="U499" s="222"/>
      <c r="V499" s="222"/>
      <c r="W499" s="222"/>
      <c r="X499" s="222"/>
      <c r="Y499" s="222"/>
      <c r="Z499" s="212"/>
      <c r="AA499" s="212"/>
      <c r="AB499" s="212"/>
      <c r="AC499" s="212"/>
      <c r="AD499" s="212"/>
      <c r="AE499" s="212"/>
      <c r="AF499" s="212"/>
      <c r="AG499" s="212" t="s">
        <v>454</v>
      </c>
      <c r="AH499" s="212">
        <v>0</v>
      </c>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3" x14ac:dyDescent="0.25">
      <c r="A500" s="219"/>
      <c r="B500" s="220"/>
      <c r="C500" s="269" t="s">
        <v>488</v>
      </c>
      <c r="D500" s="262"/>
      <c r="E500" s="263">
        <v>14.513999999999999</v>
      </c>
      <c r="F500" s="222"/>
      <c r="G500" s="222"/>
      <c r="H500" s="222"/>
      <c r="I500" s="222"/>
      <c r="J500" s="222"/>
      <c r="K500" s="222"/>
      <c r="L500" s="222"/>
      <c r="M500" s="222"/>
      <c r="N500" s="221"/>
      <c r="O500" s="221"/>
      <c r="P500" s="221"/>
      <c r="Q500" s="221"/>
      <c r="R500" s="222"/>
      <c r="S500" s="222"/>
      <c r="T500" s="222"/>
      <c r="U500" s="222"/>
      <c r="V500" s="222"/>
      <c r="W500" s="222"/>
      <c r="X500" s="222"/>
      <c r="Y500" s="222"/>
      <c r="Z500" s="212"/>
      <c r="AA500" s="212"/>
      <c r="AB500" s="212"/>
      <c r="AC500" s="212"/>
      <c r="AD500" s="212"/>
      <c r="AE500" s="212"/>
      <c r="AF500" s="212"/>
      <c r="AG500" s="212" t="s">
        <v>454</v>
      </c>
      <c r="AH500" s="212">
        <v>1</v>
      </c>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1" x14ac:dyDescent="0.25">
      <c r="A501" s="234">
        <v>115</v>
      </c>
      <c r="B501" s="235" t="s">
        <v>857</v>
      </c>
      <c r="C501" s="253" t="s">
        <v>858</v>
      </c>
      <c r="D501" s="236" t="s">
        <v>506</v>
      </c>
      <c r="E501" s="237">
        <v>295.47000000000003</v>
      </c>
      <c r="F501" s="238"/>
      <c r="G501" s="239">
        <f>ROUND(E501*F501,2)</f>
        <v>0</v>
      </c>
      <c r="H501" s="238"/>
      <c r="I501" s="239">
        <f>ROUND(E501*H501,2)</f>
        <v>0</v>
      </c>
      <c r="J501" s="238"/>
      <c r="K501" s="239">
        <f>ROUND(E501*J501,2)</f>
        <v>0</v>
      </c>
      <c r="L501" s="239">
        <v>21</v>
      </c>
      <c r="M501" s="239">
        <f>G501*(1+L501/100)</f>
        <v>0</v>
      </c>
      <c r="N501" s="237">
        <v>5.0000000000000001E-3</v>
      </c>
      <c r="O501" s="237">
        <f>ROUND(E501*N501,2)</f>
        <v>1.48</v>
      </c>
      <c r="P501" s="237">
        <v>0</v>
      </c>
      <c r="Q501" s="237">
        <f>ROUND(E501*P501,2)</f>
        <v>0</v>
      </c>
      <c r="R501" s="239" t="s">
        <v>522</v>
      </c>
      <c r="S501" s="239" t="s">
        <v>388</v>
      </c>
      <c r="T501" s="240" t="s">
        <v>448</v>
      </c>
      <c r="U501" s="222">
        <v>8.1000000000000003E-2</v>
      </c>
      <c r="V501" s="222">
        <f>ROUND(E501*U501,2)</f>
        <v>23.93</v>
      </c>
      <c r="W501" s="222"/>
      <c r="X501" s="222" t="s">
        <v>449</v>
      </c>
      <c r="Y501" s="222" t="s">
        <v>391</v>
      </c>
      <c r="Z501" s="212"/>
      <c r="AA501" s="212"/>
      <c r="AB501" s="212"/>
      <c r="AC501" s="212"/>
      <c r="AD501" s="212"/>
      <c r="AE501" s="212"/>
      <c r="AF501" s="212"/>
      <c r="AG501" s="212" t="s">
        <v>450</v>
      </c>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2" x14ac:dyDescent="0.25">
      <c r="A502" s="219"/>
      <c r="B502" s="220"/>
      <c r="C502" s="267" t="s">
        <v>854</v>
      </c>
      <c r="D502" s="266"/>
      <c r="E502" s="266"/>
      <c r="F502" s="266"/>
      <c r="G502" s="266"/>
      <c r="H502" s="222"/>
      <c r="I502" s="222"/>
      <c r="J502" s="222"/>
      <c r="K502" s="222"/>
      <c r="L502" s="222"/>
      <c r="M502" s="222"/>
      <c r="N502" s="221"/>
      <c r="O502" s="221"/>
      <c r="P502" s="221"/>
      <c r="Q502" s="221"/>
      <c r="R502" s="222"/>
      <c r="S502" s="222"/>
      <c r="T502" s="222"/>
      <c r="U502" s="222"/>
      <c r="V502" s="222"/>
      <c r="W502" s="222"/>
      <c r="X502" s="222"/>
      <c r="Y502" s="222"/>
      <c r="Z502" s="212"/>
      <c r="AA502" s="212"/>
      <c r="AB502" s="212"/>
      <c r="AC502" s="212"/>
      <c r="AD502" s="212"/>
      <c r="AE502" s="212"/>
      <c r="AF502" s="212"/>
      <c r="AG502" s="212" t="s">
        <v>452</v>
      </c>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2" x14ac:dyDescent="0.25">
      <c r="A503" s="219"/>
      <c r="B503" s="220"/>
      <c r="C503" s="268" t="s">
        <v>954</v>
      </c>
      <c r="D503" s="260"/>
      <c r="E503" s="261">
        <v>295.47000000000003</v>
      </c>
      <c r="F503" s="222"/>
      <c r="G503" s="222"/>
      <c r="H503" s="222"/>
      <c r="I503" s="222"/>
      <c r="J503" s="222"/>
      <c r="K503" s="222"/>
      <c r="L503" s="222"/>
      <c r="M503" s="222"/>
      <c r="N503" s="221"/>
      <c r="O503" s="221"/>
      <c r="P503" s="221"/>
      <c r="Q503" s="221"/>
      <c r="R503" s="222"/>
      <c r="S503" s="222"/>
      <c r="T503" s="222"/>
      <c r="U503" s="222"/>
      <c r="V503" s="222"/>
      <c r="W503" s="222"/>
      <c r="X503" s="222"/>
      <c r="Y503" s="222"/>
      <c r="Z503" s="212"/>
      <c r="AA503" s="212"/>
      <c r="AB503" s="212"/>
      <c r="AC503" s="212"/>
      <c r="AD503" s="212"/>
      <c r="AE503" s="212"/>
      <c r="AF503" s="212"/>
      <c r="AG503" s="212" t="s">
        <v>454</v>
      </c>
      <c r="AH503" s="212">
        <v>5</v>
      </c>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ht="20.399999999999999" outlineLevel="1" x14ac:dyDescent="0.25">
      <c r="A504" s="234">
        <v>116</v>
      </c>
      <c r="B504" s="235" t="s">
        <v>860</v>
      </c>
      <c r="C504" s="253" t="s">
        <v>861</v>
      </c>
      <c r="D504" s="236" t="s">
        <v>506</v>
      </c>
      <c r="E504" s="237">
        <v>295.47000000000003</v>
      </c>
      <c r="F504" s="238"/>
      <c r="G504" s="239">
        <f>ROUND(E504*F504,2)</f>
        <v>0</v>
      </c>
      <c r="H504" s="238"/>
      <c r="I504" s="239">
        <f>ROUND(E504*H504,2)</f>
        <v>0</v>
      </c>
      <c r="J504" s="238"/>
      <c r="K504" s="239">
        <f>ROUND(E504*J504,2)</f>
        <v>0</v>
      </c>
      <c r="L504" s="239">
        <v>21</v>
      </c>
      <c r="M504" s="239">
        <f>G504*(1+L504/100)</f>
        <v>0</v>
      </c>
      <c r="N504" s="237">
        <v>2.205E-2</v>
      </c>
      <c r="O504" s="237">
        <f>ROUND(E504*N504,2)</f>
        <v>6.52</v>
      </c>
      <c r="P504" s="237">
        <v>0</v>
      </c>
      <c r="Q504" s="237">
        <f>ROUND(E504*P504,2)</f>
        <v>0</v>
      </c>
      <c r="R504" s="239" t="s">
        <v>522</v>
      </c>
      <c r="S504" s="239" t="s">
        <v>388</v>
      </c>
      <c r="T504" s="240" t="s">
        <v>448</v>
      </c>
      <c r="U504" s="222">
        <v>0.28000000000000003</v>
      </c>
      <c r="V504" s="222">
        <f>ROUND(E504*U504,2)</f>
        <v>82.73</v>
      </c>
      <c r="W504" s="222"/>
      <c r="X504" s="222" t="s">
        <v>449</v>
      </c>
      <c r="Y504" s="222" t="s">
        <v>391</v>
      </c>
      <c r="Z504" s="212"/>
      <c r="AA504" s="212"/>
      <c r="AB504" s="212"/>
      <c r="AC504" s="212"/>
      <c r="AD504" s="212"/>
      <c r="AE504" s="212"/>
      <c r="AF504" s="212"/>
      <c r="AG504" s="212" t="s">
        <v>450</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2" x14ac:dyDescent="0.25">
      <c r="A505" s="219"/>
      <c r="B505" s="220"/>
      <c r="C505" s="267" t="s">
        <v>854</v>
      </c>
      <c r="D505" s="266"/>
      <c r="E505" s="266"/>
      <c r="F505" s="266"/>
      <c r="G505" s="266"/>
      <c r="H505" s="222"/>
      <c r="I505" s="222"/>
      <c r="J505" s="222"/>
      <c r="K505" s="222"/>
      <c r="L505" s="222"/>
      <c r="M505" s="222"/>
      <c r="N505" s="221"/>
      <c r="O505" s="221"/>
      <c r="P505" s="221"/>
      <c r="Q505" s="221"/>
      <c r="R505" s="222"/>
      <c r="S505" s="222"/>
      <c r="T505" s="222"/>
      <c r="U505" s="222"/>
      <c r="V505" s="222"/>
      <c r="W505" s="222"/>
      <c r="X505" s="222"/>
      <c r="Y505" s="222"/>
      <c r="Z505" s="212"/>
      <c r="AA505" s="212"/>
      <c r="AB505" s="212"/>
      <c r="AC505" s="212"/>
      <c r="AD505" s="212"/>
      <c r="AE505" s="212"/>
      <c r="AF505" s="212"/>
      <c r="AG505" s="212" t="s">
        <v>452</v>
      </c>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2" x14ac:dyDescent="0.25">
      <c r="A506" s="219"/>
      <c r="B506" s="220"/>
      <c r="C506" s="268" t="s">
        <v>955</v>
      </c>
      <c r="D506" s="260"/>
      <c r="E506" s="261">
        <v>60.451999999999998</v>
      </c>
      <c r="F506" s="222"/>
      <c r="G506" s="222"/>
      <c r="H506" s="222"/>
      <c r="I506" s="222"/>
      <c r="J506" s="222"/>
      <c r="K506" s="222"/>
      <c r="L506" s="222"/>
      <c r="M506" s="222"/>
      <c r="N506" s="221"/>
      <c r="O506" s="221"/>
      <c r="P506" s="221"/>
      <c r="Q506" s="221"/>
      <c r="R506" s="222"/>
      <c r="S506" s="222"/>
      <c r="T506" s="222"/>
      <c r="U506" s="222"/>
      <c r="V506" s="222"/>
      <c r="W506" s="222"/>
      <c r="X506" s="222"/>
      <c r="Y506" s="222"/>
      <c r="Z506" s="212"/>
      <c r="AA506" s="212"/>
      <c r="AB506" s="212"/>
      <c r="AC506" s="212"/>
      <c r="AD506" s="212"/>
      <c r="AE506" s="212"/>
      <c r="AF506" s="212"/>
      <c r="AG506" s="212" t="s">
        <v>454</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3" x14ac:dyDescent="0.25">
      <c r="A507" s="219"/>
      <c r="B507" s="220"/>
      <c r="C507" s="268" t="s">
        <v>942</v>
      </c>
      <c r="D507" s="260"/>
      <c r="E507" s="261">
        <v>-12.707000000000001</v>
      </c>
      <c r="F507" s="222"/>
      <c r="G507" s="222"/>
      <c r="H507" s="222"/>
      <c r="I507" s="222"/>
      <c r="J507" s="222"/>
      <c r="K507" s="222"/>
      <c r="L507" s="222"/>
      <c r="M507" s="222"/>
      <c r="N507" s="221"/>
      <c r="O507" s="221"/>
      <c r="P507" s="221"/>
      <c r="Q507" s="221"/>
      <c r="R507" s="222"/>
      <c r="S507" s="222"/>
      <c r="T507" s="222"/>
      <c r="U507" s="222"/>
      <c r="V507" s="222"/>
      <c r="W507" s="222"/>
      <c r="X507" s="222"/>
      <c r="Y507" s="222"/>
      <c r="Z507" s="212"/>
      <c r="AA507" s="212"/>
      <c r="AB507" s="212"/>
      <c r="AC507" s="212"/>
      <c r="AD507" s="212"/>
      <c r="AE507" s="212"/>
      <c r="AF507" s="212"/>
      <c r="AG507" s="212" t="s">
        <v>454</v>
      </c>
      <c r="AH507" s="212">
        <v>0</v>
      </c>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3" x14ac:dyDescent="0.25">
      <c r="A508" s="219"/>
      <c r="B508" s="220"/>
      <c r="C508" s="268" t="s">
        <v>956</v>
      </c>
      <c r="D508" s="260"/>
      <c r="E508" s="261">
        <v>81.565749999999994</v>
      </c>
      <c r="F508" s="222"/>
      <c r="G508" s="222"/>
      <c r="H508" s="222"/>
      <c r="I508" s="222"/>
      <c r="J508" s="222"/>
      <c r="K508" s="222"/>
      <c r="L508" s="222"/>
      <c r="M508" s="222"/>
      <c r="N508" s="221"/>
      <c r="O508" s="221"/>
      <c r="P508" s="221"/>
      <c r="Q508" s="221"/>
      <c r="R508" s="222"/>
      <c r="S508" s="222"/>
      <c r="T508" s="222"/>
      <c r="U508" s="222"/>
      <c r="V508" s="222"/>
      <c r="W508" s="222"/>
      <c r="X508" s="222"/>
      <c r="Y508" s="222"/>
      <c r="Z508" s="212"/>
      <c r="AA508" s="212"/>
      <c r="AB508" s="212"/>
      <c r="AC508" s="212"/>
      <c r="AD508" s="212"/>
      <c r="AE508" s="212"/>
      <c r="AF508" s="212"/>
      <c r="AG508" s="212" t="s">
        <v>454</v>
      </c>
      <c r="AH508" s="212">
        <v>0</v>
      </c>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3" x14ac:dyDescent="0.25">
      <c r="A509" s="219"/>
      <c r="B509" s="220"/>
      <c r="C509" s="268" t="s">
        <v>944</v>
      </c>
      <c r="D509" s="260"/>
      <c r="E509" s="261">
        <v>-11.75</v>
      </c>
      <c r="F509" s="222"/>
      <c r="G509" s="222"/>
      <c r="H509" s="222"/>
      <c r="I509" s="222"/>
      <c r="J509" s="222"/>
      <c r="K509" s="222"/>
      <c r="L509" s="222"/>
      <c r="M509" s="222"/>
      <c r="N509" s="221"/>
      <c r="O509" s="221"/>
      <c r="P509" s="221"/>
      <c r="Q509" s="221"/>
      <c r="R509" s="222"/>
      <c r="S509" s="222"/>
      <c r="T509" s="222"/>
      <c r="U509" s="222"/>
      <c r="V509" s="222"/>
      <c r="W509" s="222"/>
      <c r="X509" s="222"/>
      <c r="Y509" s="222"/>
      <c r="Z509" s="212"/>
      <c r="AA509" s="212"/>
      <c r="AB509" s="212"/>
      <c r="AC509" s="212"/>
      <c r="AD509" s="212"/>
      <c r="AE509" s="212"/>
      <c r="AF509" s="212"/>
      <c r="AG509" s="212" t="s">
        <v>454</v>
      </c>
      <c r="AH509" s="212">
        <v>0</v>
      </c>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5">
      <c r="A510" s="219"/>
      <c r="B510" s="220"/>
      <c r="C510" s="268" t="s">
        <v>957</v>
      </c>
      <c r="D510" s="260"/>
      <c r="E510" s="261">
        <v>60.451999999999998</v>
      </c>
      <c r="F510" s="222"/>
      <c r="G510" s="222"/>
      <c r="H510" s="222"/>
      <c r="I510" s="222"/>
      <c r="J510" s="222"/>
      <c r="K510" s="222"/>
      <c r="L510" s="222"/>
      <c r="M510" s="222"/>
      <c r="N510" s="221"/>
      <c r="O510" s="221"/>
      <c r="P510" s="221"/>
      <c r="Q510" s="221"/>
      <c r="R510" s="222"/>
      <c r="S510" s="222"/>
      <c r="T510" s="222"/>
      <c r="U510" s="222"/>
      <c r="V510" s="222"/>
      <c r="W510" s="222"/>
      <c r="X510" s="222"/>
      <c r="Y510" s="222"/>
      <c r="Z510" s="212"/>
      <c r="AA510" s="212"/>
      <c r="AB510" s="212"/>
      <c r="AC510" s="212"/>
      <c r="AD510" s="212"/>
      <c r="AE510" s="212"/>
      <c r="AF510" s="212"/>
      <c r="AG510" s="212" t="s">
        <v>454</v>
      </c>
      <c r="AH510" s="212">
        <v>0</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3" x14ac:dyDescent="0.25">
      <c r="A511" s="219"/>
      <c r="B511" s="220"/>
      <c r="C511" s="268" t="s">
        <v>628</v>
      </c>
      <c r="D511" s="260"/>
      <c r="E511" s="261">
        <v>-5.625</v>
      </c>
      <c r="F511" s="222"/>
      <c r="G511" s="222"/>
      <c r="H511" s="222"/>
      <c r="I511" s="222"/>
      <c r="J511" s="222"/>
      <c r="K511" s="222"/>
      <c r="L511" s="222"/>
      <c r="M511" s="222"/>
      <c r="N511" s="221"/>
      <c r="O511" s="221"/>
      <c r="P511" s="221"/>
      <c r="Q511" s="221"/>
      <c r="R511" s="222"/>
      <c r="S511" s="222"/>
      <c r="T511" s="222"/>
      <c r="U511" s="222"/>
      <c r="V511" s="222"/>
      <c r="W511" s="222"/>
      <c r="X511" s="222"/>
      <c r="Y511" s="222"/>
      <c r="Z511" s="212"/>
      <c r="AA511" s="212"/>
      <c r="AB511" s="212"/>
      <c r="AC511" s="212"/>
      <c r="AD511" s="212"/>
      <c r="AE511" s="212"/>
      <c r="AF511" s="212"/>
      <c r="AG511" s="212" t="s">
        <v>454</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5">
      <c r="A512" s="219"/>
      <c r="B512" s="220"/>
      <c r="C512" s="268" t="s">
        <v>958</v>
      </c>
      <c r="D512" s="260"/>
      <c r="E512" s="261">
        <v>81.565749999999994</v>
      </c>
      <c r="F512" s="222"/>
      <c r="G512" s="222"/>
      <c r="H512" s="222"/>
      <c r="I512" s="222"/>
      <c r="J512" s="222"/>
      <c r="K512" s="222"/>
      <c r="L512" s="222"/>
      <c r="M512" s="222"/>
      <c r="N512" s="221"/>
      <c r="O512" s="221"/>
      <c r="P512" s="221"/>
      <c r="Q512" s="221"/>
      <c r="R512" s="222"/>
      <c r="S512" s="222"/>
      <c r="T512" s="222"/>
      <c r="U512" s="222"/>
      <c r="V512" s="222"/>
      <c r="W512" s="222"/>
      <c r="X512" s="222"/>
      <c r="Y512" s="222"/>
      <c r="Z512" s="212"/>
      <c r="AA512" s="212"/>
      <c r="AB512" s="212"/>
      <c r="AC512" s="212"/>
      <c r="AD512" s="212"/>
      <c r="AE512" s="212"/>
      <c r="AF512" s="212"/>
      <c r="AG512" s="212" t="s">
        <v>454</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3" x14ac:dyDescent="0.25">
      <c r="A513" s="219"/>
      <c r="B513" s="220"/>
      <c r="C513" s="268" t="s">
        <v>947</v>
      </c>
      <c r="D513" s="260"/>
      <c r="E513" s="261">
        <v>-23.6</v>
      </c>
      <c r="F513" s="222"/>
      <c r="G513" s="222"/>
      <c r="H513" s="222"/>
      <c r="I513" s="222"/>
      <c r="J513" s="222"/>
      <c r="K513" s="222"/>
      <c r="L513" s="222"/>
      <c r="M513" s="222"/>
      <c r="N513" s="221"/>
      <c r="O513" s="221"/>
      <c r="P513" s="221"/>
      <c r="Q513" s="221"/>
      <c r="R513" s="222"/>
      <c r="S513" s="222"/>
      <c r="T513" s="222"/>
      <c r="U513" s="222"/>
      <c r="V513" s="222"/>
      <c r="W513" s="222"/>
      <c r="X513" s="222"/>
      <c r="Y513" s="222"/>
      <c r="Z513" s="212"/>
      <c r="AA513" s="212"/>
      <c r="AB513" s="212"/>
      <c r="AC513" s="212"/>
      <c r="AD513" s="212"/>
      <c r="AE513" s="212"/>
      <c r="AF513" s="212"/>
      <c r="AG513" s="212" t="s">
        <v>454</v>
      </c>
      <c r="AH513" s="212">
        <v>0</v>
      </c>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3" x14ac:dyDescent="0.25">
      <c r="A514" s="219"/>
      <c r="B514" s="220"/>
      <c r="C514" s="269" t="s">
        <v>488</v>
      </c>
      <c r="D514" s="262"/>
      <c r="E514" s="263">
        <v>230.3535</v>
      </c>
      <c r="F514" s="222"/>
      <c r="G514" s="222"/>
      <c r="H514" s="222"/>
      <c r="I514" s="222"/>
      <c r="J514" s="222"/>
      <c r="K514" s="222"/>
      <c r="L514" s="222"/>
      <c r="M514" s="222"/>
      <c r="N514" s="221"/>
      <c r="O514" s="221"/>
      <c r="P514" s="221"/>
      <c r="Q514" s="221"/>
      <c r="R514" s="222"/>
      <c r="S514" s="222"/>
      <c r="T514" s="222"/>
      <c r="U514" s="222"/>
      <c r="V514" s="222"/>
      <c r="W514" s="222"/>
      <c r="X514" s="222"/>
      <c r="Y514" s="222"/>
      <c r="Z514" s="212"/>
      <c r="AA514" s="212"/>
      <c r="AB514" s="212"/>
      <c r="AC514" s="212"/>
      <c r="AD514" s="212"/>
      <c r="AE514" s="212"/>
      <c r="AF514" s="212"/>
      <c r="AG514" s="212" t="s">
        <v>454</v>
      </c>
      <c r="AH514" s="212">
        <v>1</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3" x14ac:dyDescent="0.25">
      <c r="A515" s="219"/>
      <c r="B515" s="220"/>
      <c r="C515" s="268" t="s">
        <v>959</v>
      </c>
      <c r="D515" s="260"/>
      <c r="E515" s="261">
        <v>14.416</v>
      </c>
      <c r="F515" s="222"/>
      <c r="G515" s="222"/>
      <c r="H515" s="222"/>
      <c r="I515" s="222"/>
      <c r="J515" s="222"/>
      <c r="K515" s="222"/>
      <c r="L515" s="222"/>
      <c r="M515" s="222"/>
      <c r="N515" s="221"/>
      <c r="O515" s="221"/>
      <c r="P515" s="221"/>
      <c r="Q515" s="221"/>
      <c r="R515" s="222"/>
      <c r="S515" s="222"/>
      <c r="T515" s="222"/>
      <c r="U515" s="222"/>
      <c r="V515" s="222"/>
      <c r="W515" s="222"/>
      <c r="X515" s="222"/>
      <c r="Y515" s="222"/>
      <c r="Z515" s="212"/>
      <c r="AA515" s="212"/>
      <c r="AB515" s="212"/>
      <c r="AC515" s="212"/>
      <c r="AD515" s="212"/>
      <c r="AE515" s="212"/>
      <c r="AF515" s="212"/>
      <c r="AG515" s="212" t="s">
        <v>454</v>
      </c>
      <c r="AH515" s="212">
        <v>0</v>
      </c>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3" x14ac:dyDescent="0.25">
      <c r="A516" s="219"/>
      <c r="B516" s="220"/>
      <c r="C516" s="268" t="s">
        <v>960</v>
      </c>
      <c r="D516" s="260"/>
      <c r="E516" s="261">
        <v>-0.64875000000000005</v>
      </c>
      <c r="F516" s="222"/>
      <c r="G516" s="222"/>
      <c r="H516" s="222"/>
      <c r="I516" s="222"/>
      <c r="J516" s="222"/>
      <c r="K516" s="222"/>
      <c r="L516" s="222"/>
      <c r="M516" s="222"/>
      <c r="N516" s="221"/>
      <c r="O516" s="221"/>
      <c r="P516" s="221"/>
      <c r="Q516" s="221"/>
      <c r="R516" s="222"/>
      <c r="S516" s="222"/>
      <c r="T516" s="222"/>
      <c r="U516" s="222"/>
      <c r="V516" s="222"/>
      <c r="W516" s="222"/>
      <c r="X516" s="222"/>
      <c r="Y516" s="222"/>
      <c r="Z516" s="212"/>
      <c r="AA516" s="212"/>
      <c r="AB516" s="212"/>
      <c r="AC516" s="212"/>
      <c r="AD516" s="212"/>
      <c r="AE516" s="212"/>
      <c r="AF516" s="212"/>
      <c r="AG516" s="212" t="s">
        <v>454</v>
      </c>
      <c r="AH516" s="212">
        <v>0</v>
      </c>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3" x14ac:dyDescent="0.25">
      <c r="A517" s="219"/>
      <c r="B517" s="220"/>
      <c r="C517" s="268" t="s">
        <v>961</v>
      </c>
      <c r="D517" s="260"/>
      <c r="E517" s="261">
        <v>19.451000000000001</v>
      </c>
      <c r="F517" s="222"/>
      <c r="G517" s="222"/>
      <c r="H517" s="222"/>
      <c r="I517" s="222"/>
      <c r="J517" s="222"/>
      <c r="K517" s="222"/>
      <c r="L517" s="222"/>
      <c r="M517" s="222"/>
      <c r="N517" s="221"/>
      <c r="O517" s="221"/>
      <c r="P517" s="221"/>
      <c r="Q517" s="221"/>
      <c r="R517" s="222"/>
      <c r="S517" s="222"/>
      <c r="T517" s="222"/>
      <c r="U517" s="222"/>
      <c r="V517" s="222"/>
      <c r="W517" s="222"/>
      <c r="X517" s="222"/>
      <c r="Y517" s="222"/>
      <c r="Z517" s="212"/>
      <c r="AA517" s="212"/>
      <c r="AB517" s="212"/>
      <c r="AC517" s="212"/>
      <c r="AD517" s="212"/>
      <c r="AE517" s="212"/>
      <c r="AF517" s="212"/>
      <c r="AG517" s="212" t="s">
        <v>454</v>
      </c>
      <c r="AH517" s="212">
        <v>0</v>
      </c>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3" x14ac:dyDescent="0.25">
      <c r="A518" s="219"/>
      <c r="B518" s="220"/>
      <c r="C518" s="268" t="s">
        <v>962</v>
      </c>
      <c r="D518" s="260"/>
      <c r="E518" s="261">
        <v>-0.46875</v>
      </c>
      <c r="F518" s="222"/>
      <c r="G518" s="222"/>
      <c r="H518" s="222"/>
      <c r="I518" s="222"/>
      <c r="J518" s="222"/>
      <c r="K518" s="222"/>
      <c r="L518" s="222"/>
      <c r="M518" s="222"/>
      <c r="N518" s="221"/>
      <c r="O518" s="221"/>
      <c r="P518" s="221"/>
      <c r="Q518" s="221"/>
      <c r="R518" s="222"/>
      <c r="S518" s="222"/>
      <c r="T518" s="222"/>
      <c r="U518" s="222"/>
      <c r="V518" s="222"/>
      <c r="W518" s="222"/>
      <c r="X518" s="222"/>
      <c r="Y518" s="222"/>
      <c r="Z518" s="212"/>
      <c r="AA518" s="212"/>
      <c r="AB518" s="212"/>
      <c r="AC518" s="212"/>
      <c r="AD518" s="212"/>
      <c r="AE518" s="212"/>
      <c r="AF518" s="212"/>
      <c r="AG518" s="212" t="s">
        <v>454</v>
      </c>
      <c r="AH518" s="212">
        <v>0</v>
      </c>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3" x14ac:dyDescent="0.25">
      <c r="A519" s="219"/>
      <c r="B519" s="220"/>
      <c r="C519" s="268" t="s">
        <v>963</v>
      </c>
      <c r="D519" s="260"/>
      <c r="E519" s="261">
        <v>14.416</v>
      </c>
      <c r="F519" s="222"/>
      <c r="G519" s="222"/>
      <c r="H519" s="222"/>
      <c r="I519" s="222"/>
      <c r="J519" s="222"/>
      <c r="K519" s="222"/>
      <c r="L519" s="222"/>
      <c r="M519" s="222"/>
      <c r="N519" s="221"/>
      <c r="O519" s="221"/>
      <c r="P519" s="221"/>
      <c r="Q519" s="221"/>
      <c r="R519" s="222"/>
      <c r="S519" s="222"/>
      <c r="T519" s="222"/>
      <c r="U519" s="222"/>
      <c r="V519" s="222"/>
      <c r="W519" s="222"/>
      <c r="X519" s="222"/>
      <c r="Y519" s="222"/>
      <c r="Z519" s="212"/>
      <c r="AA519" s="212"/>
      <c r="AB519" s="212"/>
      <c r="AC519" s="212"/>
      <c r="AD519" s="212"/>
      <c r="AE519" s="212"/>
      <c r="AF519" s="212"/>
      <c r="AG519" s="212" t="s">
        <v>454</v>
      </c>
      <c r="AH519" s="212">
        <v>0</v>
      </c>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3" x14ac:dyDescent="0.25">
      <c r="A520" s="219"/>
      <c r="B520" s="220"/>
      <c r="C520" s="268" t="s">
        <v>964</v>
      </c>
      <c r="D520" s="260"/>
      <c r="E520" s="261">
        <v>19.451000000000001</v>
      </c>
      <c r="F520" s="222"/>
      <c r="G520" s="222"/>
      <c r="H520" s="222"/>
      <c r="I520" s="222"/>
      <c r="J520" s="222"/>
      <c r="K520" s="222"/>
      <c r="L520" s="222"/>
      <c r="M520" s="222"/>
      <c r="N520" s="221"/>
      <c r="O520" s="221"/>
      <c r="P520" s="221"/>
      <c r="Q520" s="221"/>
      <c r="R520" s="222"/>
      <c r="S520" s="222"/>
      <c r="T520" s="222"/>
      <c r="U520" s="222"/>
      <c r="V520" s="222"/>
      <c r="W520" s="222"/>
      <c r="X520" s="222"/>
      <c r="Y520" s="222"/>
      <c r="Z520" s="212"/>
      <c r="AA520" s="212"/>
      <c r="AB520" s="212"/>
      <c r="AC520" s="212"/>
      <c r="AD520" s="212"/>
      <c r="AE520" s="212"/>
      <c r="AF520" s="212"/>
      <c r="AG520" s="212" t="s">
        <v>454</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3" x14ac:dyDescent="0.25">
      <c r="A521" s="219"/>
      <c r="B521" s="220"/>
      <c r="C521" s="268" t="s">
        <v>965</v>
      </c>
      <c r="D521" s="260"/>
      <c r="E521" s="261">
        <v>-1.5</v>
      </c>
      <c r="F521" s="222"/>
      <c r="G521" s="222"/>
      <c r="H521" s="222"/>
      <c r="I521" s="222"/>
      <c r="J521" s="222"/>
      <c r="K521" s="222"/>
      <c r="L521" s="222"/>
      <c r="M521" s="222"/>
      <c r="N521" s="221"/>
      <c r="O521" s="221"/>
      <c r="P521" s="221"/>
      <c r="Q521" s="221"/>
      <c r="R521" s="222"/>
      <c r="S521" s="222"/>
      <c r="T521" s="222"/>
      <c r="U521" s="222"/>
      <c r="V521" s="222"/>
      <c r="W521" s="222"/>
      <c r="X521" s="222"/>
      <c r="Y521" s="222"/>
      <c r="Z521" s="212"/>
      <c r="AA521" s="212"/>
      <c r="AB521" s="212"/>
      <c r="AC521" s="212"/>
      <c r="AD521" s="212"/>
      <c r="AE521" s="212"/>
      <c r="AF521" s="212"/>
      <c r="AG521" s="212" t="s">
        <v>454</v>
      </c>
      <c r="AH521" s="212">
        <v>0</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3" x14ac:dyDescent="0.25">
      <c r="A522" s="219"/>
      <c r="B522" s="220"/>
      <c r="C522" s="269" t="s">
        <v>488</v>
      </c>
      <c r="D522" s="262"/>
      <c r="E522" s="263">
        <v>65.116500000000002</v>
      </c>
      <c r="F522" s="222"/>
      <c r="G522" s="222"/>
      <c r="H522" s="222"/>
      <c r="I522" s="222"/>
      <c r="J522" s="222"/>
      <c r="K522" s="222"/>
      <c r="L522" s="222"/>
      <c r="M522" s="222"/>
      <c r="N522" s="221"/>
      <c r="O522" s="221"/>
      <c r="P522" s="221"/>
      <c r="Q522" s="221"/>
      <c r="R522" s="222"/>
      <c r="S522" s="222"/>
      <c r="T522" s="222"/>
      <c r="U522" s="222"/>
      <c r="V522" s="222"/>
      <c r="W522" s="222"/>
      <c r="X522" s="222"/>
      <c r="Y522" s="222"/>
      <c r="Z522" s="212"/>
      <c r="AA522" s="212"/>
      <c r="AB522" s="212"/>
      <c r="AC522" s="212"/>
      <c r="AD522" s="212"/>
      <c r="AE522" s="212"/>
      <c r="AF522" s="212"/>
      <c r="AG522" s="212" t="s">
        <v>454</v>
      </c>
      <c r="AH522" s="212">
        <v>1</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1" x14ac:dyDescent="0.25">
      <c r="A523" s="234">
        <v>117</v>
      </c>
      <c r="B523" s="235" t="s">
        <v>966</v>
      </c>
      <c r="C523" s="253" t="s">
        <v>967</v>
      </c>
      <c r="D523" s="236" t="s">
        <v>506</v>
      </c>
      <c r="E523" s="237">
        <v>265.21600000000001</v>
      </c>
      <c r="F523" s="238"/>
      <c r="G523" s="239">
        <f>ROUND(E523*F523,2)</f>
        <v>0</v>
      </c>
      <c r="H523" s="238"/>
      <c r="I523" s="239">
        <f>ROUND(E523*H523,2)</f>
        <v>0</v>
      </c>
      <c r="J523" s="238"/>
      <c r="K523" s="239">
        <f>ROUND(E523*J523,2)</f>
        <v>0</v>
      </c>
      <c r="L523" s="239">
        <v>21</v>
      </c>
      <c r="M523" s="239">
        <f>G523*(1+L523/100)</f>
        <v>0</v>
      </c>
      <c r="N523" s="237">
        <v>1.9000000000000001E-4</v>
      </c>
      <c r="O523" s="237">
        <f>ROUND(E523*N523,2)</f>
        <v>0.05</v>
      </c>
      <c r="P523" s="237">
        <v>0</v>
      </c>
      <c r="Q523" s="237">
        <f>ROUND(E523*P523,2)</f>
        <v>0</v>
      </c>
      <c r="R523" s="239" t="s">
        <v>522</v>
      </c>
      <c r="S523" s="239" t="s">
        <v>388</v>
      </c>
      <c r="T523" s="240" t="s">
        <v>448</v>
      </c>
      <c r="U523" s="222">
        <v>5.1999999999999998E-2</v>
      </c>
      <c r="V523" s="222">
        <f>ROUND(E523*U523,2)</f>
        <v>13.79</v>
      </c>
      <c r="W523" s="222"/>
      <c r="X523" s="222" t="s">
        <v>449</v>
      </c>
      <c r="Y523" s="222" t="s">
        <v>391</v>
      </c>
      <c r="Z523" s="212"/>
      <c r="AA523" s="212"/>
      <c r="AB523" s="212"/>
      <c r="AC523" s="212"/>
      <c r="AD523" s="212"/>
      <c r="AE523" s="212"/>
      <c r="AF523" s="212"/>
      <c r="AG523" s="212" t="s">
        <v>450</v>
      </c>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2" x14ac:dyDescent="0.25">
      <c r="A524" s="219"/>
      <c r="B524" s="220"/>
      <c r="C524" s="268" t="s">
        <v>968</v>
      </c>
      <c r="D524" s="260"/>
      <c r="E524" s="261">
        <v>265.21600000000001</v>
      </c>
      <c r="F524" s="222"/>
      <c r="G524" s="222"/>
      <c r="H524" s="222"/>
      <c r="I524" s="222"/>
      <c r="J524" s="222"/>
      <c r="K524" s="222"/>
      <c r="L524" s="222"/>
      <c r="M524" s="222"/>
      <c r="N524" s="221"/>
      <c r="O524" s="221"/>
      <c r="P524" s="221"/>
      <c r="Q524" s="221"/>
      <c r="R524" s="222"/>
      <c r="S524" s="222"/>
      <c r="T524" s="222"/>
      <c r="U524" s="222"/>
      <c r="V524" s="222"/>
      <c r="W524" s="222"/>
      <c r="X524" s="222"/>
      <c r="Y524" s="222"/>
      <c r="Z524" s="212"/>
      <c r="AA524" s="212"/>
      <c r="AB524" s="212"/>
      <c r="AC524" s="212"/>
      <c r="AD524" s="212"/>
      <c r="AE524" s="212"/>
      <c r="AF524" s="212"/>
      <c r="AG524" s="212" t="s">
        <v>454</v>
      </c>
      <c r="AH524" s="212">
        <v>5</v>
      </c>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1" x14ac:dyDescent="0.25">
      <c r="A525" s="234">
        <v>118</v>
      </c>
      <c r="B525" s="235" t="s">
        <v>969</v>
      </c>
      <c r="C525" s="253" t="s">
        <v>970</v>
      </c>
      <c r="D525" s="236" t="s">
        <v>506</v>
      </c>
      <c r="E525" s="237">
        <v>56.299500000000002</v>
      </c>
      <c r="F525" s="238"/>
      <c r="G525" s="239">
        <f>ROUND(E525*F525,2)</f>
        <v>0</v>
      </c>
      <c r="H525" s="238"/>
      <c r="I525" s="239">
        <f>ROUND(E525*H525,2)</f>
        <v>0</v>
      </c>
      <c r="J525" s="238"/>
      <c r="K525" s="239">
        <f>ROUND(E525*J525,2)</f>
        <v>0</v>
      </c>
      <c r="L525" s="239">
        <v>21</v>
      </c>
      <c r="M525" s="239">
        <f>G525*(1+L525/100)</f>
        <v>0</v>
      </c>
      <c r="N525" s="237">
        <v>4.0000000000000003E-5</v>
      </c>
      <c r="O525" s="237">
        <f>ROUND(E525*N525,2)</f>
        <v>0</v>
      </c>
      <c r="P525" s="237">
        <v>0</v>
      </c>
      <c r="Q525" s="237">
        <f>ROUND(E525*P525,2)</f>
        <v>0</v>
      </c>
      <c r="R525" s="239" t="s">
        <v>522</v>
      </c>
      <c r="S525" s="239" t="s">
        <v>388</v>
      </c>
      <c r="T525" s="240" t="s">
        <v>448</v>
      </c>
      <c r="U525" s="222">
        <v>7.8E-2</v>
      </c>
      <c r="V525" s="222">
        <f>ROUND(E525*U525,2)</f>
        <v>4.3899999999999997</v>
      </c>
      <c r="W525" s="222"/>
      <c r="X525" s="222" t="s">
        <v>449</v>
      </c>
      <c r="Y525" s="222" t="s">
        <v>391</v>
      </c>
      <c r="Z525" s="212"/>
      <c r="AA525" s="212"/>
      <c r="AB525" s="212"/>
      <c r="AC525" s="212"/>
      <c r="AD525" s="212"/>
      <c r="AE525" s="212"/>
      <c r="AF525" s="212"/>
      <c r="AG525" s="212" t="s">
        <v>450</v>
      </c>
      <c r="AH525" s="212"/>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ht="21" outlineLevel="2" x14ac:dyDescent="0.25">
      <c r="A526" s="219"/>
      <c r="B526" s="220"/>
      <c r="C526" s="267" t="s">
        <v>971</v>
      </c>
      <c r="D526" s="266"/>
      <c r="E526" s="266"/>
      <c r="F526" s="266"/>
      <c r="G526" s="266"/>
      <c r="H526" s="222"/>
      <c r="I526" s="222"/>
      <c r="J526" s="222"/>
      <c r="K526" s="222"/>
      <c r="L526" s="222"/>
      <c r="M526" s="222"/>
      <c r="N526" s="221"/>
      <c r="O526" s="221"/>
      <c r="P526" s="221"/>
      <c r="Q526" s="221"/>
      <c r="R526" s="222"/>
      <c r="S526" s="222"/>
      <c r="T526" s="222"/>
      <c r="U526" s="222"/>
      <c r="V526" s="222"/>
      <c r="W526" s="222"/>
      <c r="X526" s="222"/>
      <c r="Y526" s="222"/>
      <c r="Z526" s="212"/>
      <c r="AA526" s="212"/>
      <c r="AB526" s="212"/>
      <c r="AC526" s="212"/>
      <c r="AD526" s="212"/>
      <c r="AE526" s="212"/>
      <c r="AF526" s="212"/>
      <c r="AG526" s="212" t="s">
        <v>452</v>
      </c>
      <c r="AH526" s="212"/>
      <c r="AI526" s="212"/>
      <c r="AJ526" s="212"/>
      <c r="AK526" s="212"/>
      <c r="AL526" s="212"/>
      <c r="AM526" s="212"/>
      <c r="AN526" s="212"/>
      <c r="AO526" s="212"/>
      <c r="AP526" s="212"/>
      <c r="AQ526" s="212"/>
      <c r="AR526" s="212"/>
      <c r="AS526" s="212"/>
      <c r="AT526" s="212"/>
      <c r="AU526" s="212"/>
      <c r="AV526" s="212"/>
      <c r="AW526" s="212"/>
      <c r="AX526" s="212"/>
      <c r="AY526" s="212"/>
      <c r="AZ526" s="212"/>
      <c r="BA526" s="249" t="str">
        <f>C526</f>
        <v>s rámy a zárubněmi, zábradlí, předmětů oplechování apod., které se zřizují ještě před úpravami povrchu, před jejich znečištěním při úpravách povrchu nástřikem plastických (lepivých) maltovin</v>
      </c>
      <c r="BB526" s="212"/>
      <c r="BC526" s="212"/>
      <c r="BD526" s="212"/>
      <c r="BE526" s="212"/>
      <c r="BF526" s="212"/>
      <c r="BG526" s="212"/>
      <c r="BH526" s="212"/>
    </row>
    <row r="527" spans="1:60" outlineLevel="2" x14ac:dyDescent="0.25">
      <c r="A527" s="219"/>
      <c r="B527" s="220"/>
      <c r="C527" s="268" t="s">
        <v>898</v>
      </c>
      <c r="D527" s="260"/>
      <c r="E527" s="261">
        <v>56.299500000000002</v>
      </c>
      <c r="F527" s="222"/>
      <c r="G527" s="222"/>
      <c r="H527" s="222"/>
      <c r="I527" s="222"/>
      <c r="J527" s="222"/>
      <c r="K527" s="222"/>
      <c r="L527" s="222"/>
      <c r="M527" s="222"/>
      <c r="N527" s="221"/>
      <c r="O527" s="221"/>
      <c r="P527" s="221"/>
      <c r="Q527" s="221"/>
      <c r="R527" s="222"/>
      <c r="S527" s="222"/>
      <c r="T527" s="222"/>
      <c r="U527" s="222"/>
      <c r="V527" s="222"/>
      <c r="W527" s="222"/>
      <c r="X527" s="222"/>
      <c r="Y527" s="222"/>
      <c r="Z527" s="212"/>
      <c r="AA527" s="212"/>
      <c r="AB527" s="212"/>
      <c r="AC527" s="212"/>
      <c r="AD527" s="212"/>
      <c r="AE527" s="212"/>
      <c r="AF527" s="212"/>
      <c r="AG527" s="212" t="s">
        <v>454</v>
      </c>
      <c r="AH527" s="212">
        <v>0</v>
      </c>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ht="20.399999999999999" outlineLevel="1" x14ac:dyDescent="0.25">
      <c r="A528" s="234">
        <v>119</v>
      </c>
      <c r="B528" s="235" t="s">
        <v>972</v>
      </c>
      <c r="C528" s="253" t="s">
        <v>973</v>
      </c>
      <c r="D528" s="236" t="s">
        <v>506</v>
      </c>
      <c r="E528" s="237">
        <v>12.7255</v>
      </c>
      <c r="F528" s="238"/>
      <c r="G528" s="239">
        <f>ROUND(E528*F528,2)</f>
        <v>0</v>
      </c>
      <c r="H528" s="238"/>
      <c r="I528" s="239">
        <f>ROUND(E528*H528,2)</f>
        <v>0</v>
      </c>
      <c r="J528" s="238"/>
      <c r="K528" s="239">
        <f>ROUND(E528*J528,2)</f>
        <v>0</v>
      </c>
      <c r="L528" s="239">
        <v>21</v>
      </c>
      <c r="M528" s="239">
        <f>G528*(1+L528/100)</f>
        <v>0</v>
      </c>
      <c r="N528" s="237">
        <v>4.9100000000000003E-3</v>
      </c>
      <c r="O528" s="237">
        <f>ROUND(E528*N528,2)</f>
        <v>0.06</v>
      </c>
      <c r="P528" s="237">
        <v>0</v>
      </c>
      <c r="Q528" s="237">
        <f>ROUND(E528*P528,2)</f>
        <v>0</v>
      </c>
      <c r="R528" s="239" t="s">
        <v>522</v>
      </c>
      <c r="S528" s="239" t="s">
        <v>388</v>
      </c>
      <c r="T528" s="240" t="s">
        <v>448</v>
      </c>
      <c r="U528" s="222">
        <v>0.44400000000000001</v>
      </c>
      <c r="V528" s="222">
        <f>ROUND(E528*U528,2)</f>
        <v>5.65</v>
      </c>
      <c r="W528" s="222"/>
      <c r="X528" s="222" t="s">
        <v>449</v>
      </c>
      <c r="Y528" s="222" t="s">
        <v>391</v>
      </c>
      <c r="Z528" s="212"/>
      <c r="AA528" s="212"/>
      <c r="AB528" s="212"/>
      <c r="AC528" s="212"/>
      <c r="AD528" s="212"/>
      <c r="AE528" s="212"/>
      <c r="AF528" s="212"/>
      <c r="AG528" s="212" t="s">
        <v>450</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2" x14ac:dyDescent="0.25">
      <c r="A529" s="219"/>
      <c r="B529" s="220"/>
      <c r="C529" s="268" t="s">
        <v>929</v>
      </c>
      <c r="D529" s="260"/>
      <c r="E529" s="261">
        <v>0.67500000000000004</v>
      </c>
      <c r="F529" s="222"/>
      <c r="G529" s="222"/>
      <c r="H529" s="222"/>
      <c r="I529" s="222"/>
      <c r="J529" s="222"/>
      <c r="K529" s="222"/>
      <c r="L529" s="222"/>
      <c r="M529" s="222"/>
      <c r="N529" s="221"/>
      <c r="O529" s="221"/>
      <c r="P529" s="221"/>
      <c r="Q529" s="221"/>
      <c r="R529" s="222"/>
      <c r="S529" s="222"/>
      <c r="T529" s="222"/>
      <c r="U529" s="222"/>
      <c r="V529" s="222"/>
      <c r="W529" s="222"/>
      <c r="X529" s="222"/>
      <c r="Y529" s="222"/>
      <c r="Z529" s="212"/>
      <c r="AA529" s="212"/>
      <c r="AB529" s="212"/>
      <c r="AC529" s="212"/>
      <c r="AD529" s="212"/>
      <c r="AE529" s="212"/>
      <c r="AF529" s="212"/>
      <c r="AG529" s="212" t="s">
        <v>454</v>
      </c>
      <c r="AH529" s="212">
        <v>0</v>
      </c>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5">
      <c r="A530" s="219"/>
      <c r="B530" s="220"/>
      <c r="C530" s="268" t="s">
        <v>930</v>
      </c>
      <c r="D530" s="260"/>
      <c r="E530" s="261">
        <v>0.51149999999999995</v>
      </c>
      <c r="F530" s="222"/>
      <c r="G530" s="222"/>
      <c r="H530" s="222"/>
      <c r="I530" s="222"/>
      <c r="J530" s="222"/>
      <c r="K530" s="222"/>
      <c r="L530" s="222"/>
      <c r="M530" s="222"/>
      <c r="N530" s="221"/>
      <c r="O530" s="221"/>
      <c r="P530" s="221"/>
      <c r="Q530" s="221"/>
      <c r="R530" s="222"/>
      <c r="S530" s="222"/>
      <c r="T530" s="222"/>
      <c r="U530" s="222"/>
      <c r="V530" s="222"/>
      <c r="W530" s="222"/>
      <c r="X530" s="222"/>
      <c r="Y530" s="222"/>
      <c r="Z530" s="212"/>
      <c r="AA530" s="212"/>
      <c r="AB530" s="212"/>
      <c r="AC530" s="212"/>
      <c r="AD530" s="212"/>
      <c r="AE530" s="212"/>
      <c r="AF530" s="212"/>
      <c r="AG530" s="212" t="s">
        <v>454</v>
      </c>
      <c r="AH530" s="212">
        <v>0</v>
      </c>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5">
      <c r="A531" s="219"/>
      <c r="B531" s="220"/>
      <c r="C531" s="268" t="s">
        <v>931</v>
      </c>
      <c r="D531" s="260"/>
      <c r="E531" s="261">
        <v>8.25</v>
      </c>
      <c r="F531" s="222"/>
      <c r="G531" s="222"/>
      <c r="H531" s="222"/>
      <c r="I531" s="222"/>
      <c r="J531" s="222"/>
      <c r="K531" s="222"/>
      <c r="L531" s="222"/>
      <c r="M531" s="222"/>
      <c r="N531" s="221"/>
      <c r="O531" s="221"/>
      <c r="P531" s="221"/>
      <c r="Q531" s="221"/>
      <c r="R531" s="222"/>
      <c r="S531" s="222"/>
      <c r="T531" s="222"/>
      <c r="U531" s="222"/>
      <c r="V531" s="222"/>
      <c r="W531" s="222"/>
      <c r="X531" s="222"/>
      <c r="Y531" s="222"/>
      <c r="Z531" s="212"/>
      <c r="AA531" s="212"/>
      <c r="AB531" s="212"/>
      <c r="AC531" s="212"/>
      <c r="AD531" s="212"/>
      <c r="AE531" s="212"/>
      <c r="AF531" s="212"/>
      <c r="AG531" s="212" t="s">
        <v>454</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outlineLevel="3" x14ac:dyDescent="0.25">
      <c r="A532" s="219"/>
      <c r="B532" s="220"/>
      <c r="C532" s="268" t="s">
        <v>932</v>
      </c>
      <c r="D532" s="260"/>
      <c r="E532" s="261">
        <v>3.2890000000000001</v>
      </c>
      <c r="F532" s="222"/>
      <c r="G532" s="222"/>
      <c r="H532" s="222"/>
      <c r="I532" s="222"/>
      <c r="J532" s="222"/>
      <c r="K532" s="222"/>
      <c r="L532" s="222"/>
      <c r="M532" s="222"/>
      <c r="N532" s="221"/>
      <c r="O532" s="221"/>
      <c r="P532" s="221"/>
      <c r="Q532" s="221"/>
      <c r="R532" s="222"/>
      <c r="S532" s="222"/>
      <c r="T532" s="222"/>
      <c r="U532" s="222"/>
      <c r="V532" s="222"/>
      <c r="W532" s="222"/>
      <c r="X532" s="222"/>
      <c r="Y532" s="222"/>
      <c r="Z532" s="212"/>
      <c r="AA532" s="212"/>
      <c r="AB532" s="212"/>
      <c r="AC532" s="212"/>
      <c r="AD532" s="212"/>
      <c r="AE532" s="212"/>
      <c r="AF532" s="212"/>
      <c r="AG532" s="212" t="s">
        <v>454</v>
      </c>
      <c r="AH532" s="212">
        <v>0</v>
      </c>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ht="20.399999999999999" outlineLevel="1" x14ac:dyDescent="0.25">
      <c r="A533" s="234">
        <v>120</v>
      </c>
      <c r="B533" s="235" t="s">
        <v>974</v>
      </c>
      <c r="C533" s="253" t="s">
        <v>975</v>
      </c>
      <c r="D533" s="236" t="s">
        <v>506</v>
      </c>
      <c r="E533" s="237">
        <v>16.7925</v>
      </c>
      <c r="F533" s="238"/>
      <c r="G533" s="239">
        <f>ROUND(E533*F533,2)</f>
        <v>0</v>
      </c>
      <c r="H533" s="238"/>
      <c r="I533" s="239">
        <f>ROUND(E533*H533,2)</f>
        <v>0</v>
      </c>
      <c r="J533" s="238"/>
      <c r="K533" s="239">
        <f>ROUND(E533*J533,2)</f>
        <v>0</v>
      </c>
      <c r="L533" s="239">
        <v>21</v>
      </c>
      <c r="M533" s="239">
        <f>G533*(1+L533/100)</f>
        <v>0</v>
      </c>
      <c r="N533" s="237">
        <v>1.4749999999999999E-2</v>
      </c>
      <c r="O533" s="237">
        <f>ROUND(E533*N533,2)</f>
        <v>0.25</v>
      </c>
      <c r="P533" s="237">
        <v>0</v>
      </c>
      <c r="Q533" s="237">
        <f>ROUND(E533*P533,2)</f>
        <v>0</v>
      </c>
      <c r="R533" s="239" t="s">
        <v>522</v>
      </c>
      <c r="S533" s="239" t="s">
        <v>388</v>
      </c>
      <c r="T533" s="240" t="s">
        <v>448</v>
      </c>
      <c r="U533" s="222">
        <v>0.85699999999999998</v>
      </c>
      <c r="V533" s="222">
        <f>ROUND(E533*U533,2)</f>
        <v>14.39</v>
      </c>
      <c r="W533" s="222"/>
      <c r="X533" s="222" t="s">
        <v>449</v>
      </c>
      <c r="Y533" s="222" t="s">
        <v>391</v>
      </c>
      <c r="Z533" s="212"/>
      <c r="AA533" s="212"/>
      <c r="AB533" s="212"/>
      <c r="AC533" s="212"/>
      <c r="AD533" s="212"/>
      <c r="AE533" s="212"/>
      <c r="AF533" s="212"/>
      <c r="AG533" s="212" t="s">
        <v>450</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ht="21" outlineLevel="2" x14ac:dyDescent="0.25">
      <c r="A534" s="219"/>
      <c r="B534" s="220"/>
      <c r="C534" s="267" t="s">
        <v>976</v>
      </c>
      <c r="D534" s="266"/>
      <c r="E534" s="266"/>
      <c r="F534" s="266"/>
      <c r="G534" s="266"/>
      <c r="H534" s="222"/>
      <c r="I534" s="222"/>
      <c r="J534" s="222"/>
      <c r="K534" s="222"/>
      <c r="L534" s="222"/>
      <c r="M534" s="222"/>
      <c r="N534" s="221"/>
      <c r="O534" s="221"/>
      <c r="P534" s="221"/>
      <c r="Q534" s="221"/>
      <c r="R534" s="222"/>
      <c r="S534" s="222"/>
      <c r="T534" s="222"/>
      <c r="U534" s="222"/>
      <c r="V534" s="222"/>
      <c r="W534" s="222"/>
      <c r="X534" s="222"/>
      <c r="Y534" s="222"/>
      <c r="Z534" s="212"/>
      <c r="AA534" s="212"/>
      <c r="AB534" s="212"/>
      <c r="AC534" s="212"/>
      <c r="AD534" s="212"/>
      <c r="AE534" s="212"/>
      <c r="AF534" s="212"/>
      <c r="AG534" s="212" t="s">
        <v>452</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49" t="str">
        <f>C534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34" s="212"/>
      <c r="BC534" s="212"/>
      <c r="BD534" s="212"/>
      <c r="BE534" s="212"/>
      <c r="BF534" s="212"/>
      <c r="BG534" s="212"/>
      <c r="BH534" s="212"/>
    </row>
    <row r="535" spans="1:60" outlineLevel="2" x14ac:dyDescent="0.25">
      <c r="A535" s="219"/>
      <c r="B535" s="220"/>
      <c r="C535" s="268" t="s">
        <v>948</v>
      </c>
      <c r="D535" s="260"/>
      <c r="E535" s="261">
        <v>19.41</v>
      </c>
      <c r="F535" s="222"/>
      <c r="G535" s="222"/>
      <c r="H535" s="222"/>
      <c r="I535" s="222"/>
      <c r="J535" s="222"/>
      <c r="K535" s="222"/>
      <c r="L535" s="222"/>
      <c r="M535" s="222"/>
      <c r="N535" s="221"/>
      <c r="O535" s="221"/>
      <c r="P535" s="221"/>
      <c r="Q535" s="221"/>
      <c r="R535" s="222"/>
      <c r="S535" s="222"/>
      <c r="T535" s="222"/>
      <c r="U535" s="222"/>
      <c r="V535" s="222"/>
      <c r="W535" s="222"/>
      <c r="X535" s="222"/>
      <c r="Y535" s="222"/>
      <c r="Z535" s="212"/>
      <c r="AA535" s="212"/>
      <c r="AB535" s="212"/>
      <c r="AC535" s="212"/>
      <c r="AD535" s="212"/>
      <c r="AE535" s="212"/>
      <c r="AF535" s="212"/>
      <c r="AG535" s="212" t="s">
        <v>454</v>
      </c>
      <c r="AH535" s="212">
        <v>0</v>
      </c>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3" x14ac:dyDescent="0.25">
      <c r="A536" s="219"/>
      <c r="B536" s="220"/>
      <c r="C536" s="268" t="s">
        <v>949</v>
      </c>
      <c r="D536" s="260"/>
      <c r="E536" s="261">
        <v>-2.6175000000000002</v>
      </c>
      <c r="F536" s="222"/>
      <c r="G536" s="222"/>
      <c r="H536" s="222"/>
      <c r="I536" s="222"/>
      <c r="J536" s="222"/>
      <c r="K536" s="222"/>
      <c r="L536" s="222"/>
      <c r="M536" s="222"/>
      <c r="N536" s="221"/>
      <c r="O536" s="221"/>
      <c r="P536" s="221"/>
      <c r="Q536" s="221"/>
      <c r="R536" s="222"/>
      <c r="S536" s="222"/>
      <c r="T536" s="222"/>
      <c r="U536" s="222"/>
      <c r="V536" s="222"/>
      <c r="W536" s="222"/>
      <c r="X536" s="222"/>
      <c r="Y536" s="222"/>
      <c r="Z536" s="212"/>
      <c r="AA536" s="212"/>
      <c r="AB536" s="212"/>
      <c r="AC536" s="212"/>
      <c r="AD536" s="212"/>
      <c r="AE536" s="212"/>
      <c r="AF536" s="212"/>
      <c r="AG536" s="212" t="s">
        <v>454</v>
      </c>
      <c r="AH536" s="212">
        <v>0</v>
      </c>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ht="20.399999999999999" outlineLevel="1" x14ac:dyDescent="0.25">
      <c r="A537" s="234">
        <v>121</v>
      </c>
      <c r="B537" s="235" t="s">
        <v>977</v>
      </c>
      <c r="C537" s="253" t="s">
        <v>978</v>
      </c>
      <c r="D537" s="236" t="s">
        <v>506</v>
      </c>
      <c r="E537" s="237">
        <v>233.90950000000001</v>
      </c>
      <c r="F537" s="238"/>
      <c r="G537" s="239">
        <f>ROUND(E537*F537,2)</f>
        <v>0</v>
      </c>
      <c r="H537" s="238"/>
      <c r="I537" s="239">
        <f>ROUND(E537*H537,2)</f>
        <v>0</v>
      </c>
      <c r="J537" s="238"/>
      <c r="K537" s="239">
        <f>ROUND(E537*J537,2)</f>
        <v>0</v>
      </c>
      <c r="L537" s="239">
        <v>21</v>
      </c>
      <c r="M537" s="239">
        <f>G537*(1+L537/100)</f>
        <v>0</v>
      </c>
      <c r="N537" s="237">
        <v>3.0609999999999998E-2</v>
      </c>
      <c r="O537" s="237">
        <f>ROUND(E537*N537,2)</f>
        <v>7.16</v>
      </c>
      <c r="P537" s="237">
        <v>0</v>
      </c>
      <c r="Q537" s="237">
        <f>ROUND(E537*P537,2)</f>
        <v>0</v>
      </c>
      <c r="R537" s="239" t="s">
        <v>522</v>
      </c>
      <c r="S537" s="239" t="s">
        <v>388</v>
      </c>
      <c r="T537" s="240" t="s">
        <v>448</v>
      </c>
      <c r="U537" s="222">
        <v>0.88</v>
      </c>
      <c r="V537" s="222">
        <f>ROUND(E537*U537,2)</f>
        <v>205.84</v>
      </c>
      <c r="W537" s="222"/>
      <c r="X537" s="222" t="s">
        <v>449</v>
      </c>
      <c r="Y537" s="222" t="s">
        <v>391</v>
      </c>
      <c r="Z537" s="212"/>
      <c r="AA537" s="212"/>
      <c r="AB537" s="212"/>
      <c r="AC537" s="212"/>
      <c r="AD537" s="212"/>
      <c r="AE537" s="212"/>
      <c r="AF537" s="212"/>
      <c r="AG537" s="212" t="s">
        <v>450</v>
      </c>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ht="31.2" outlineLevel="2" x14ac:dyDescent="0.25">
      <c r="A538" s="219"/>
      <c r="B538" s="220"/>
      <c r="C538" s="267" t="s">
        <v>979</v>
      </c>
      <c r="D538" s="266"/>
      <c r="E538" s="266"/>
      <c r="F538" s="266"/>
      <c r="G538" s="266"/>
      <c r="H538" s="222"/>
      <c r="I538" s="222"/>
      <c r="J538" s="222"/>
      <c r="K538" s="222"/>
      <c r="L538" s="222"/>
      <c r="M538" s="222"/>
      <c r="N538" s="221"/>
      <c r="O538" s="221"/>
      <c r="P538" s="221"/>
      <c r="Q538" s="221"/>
      <c r="R538" s="222"/>
      <c r="S538" s="222"/>
      <c r="T538" s="222"/>
      <c r="U538" s="222"/>
      <c r="V538" s="222"/>
      <c r="W538" s="222"/>
      <c r="X538" s="222"/>
      <c r="Y538" s="222"/>
      <c r="Z538" s="212"/>
      <c r="AA538" s="212"/>
      <c r="AB538" s="212"/>
      <c r="AC538" s="212"/>
      <c r="AD538" s="212"/>
      <c r="AE538" s="212"/>
      <c r="AF538" s="212"/>
      <c r="AG538" s="212" t="s">
        <v>452</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49" t="str">
        <f>C538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38" s="212"/>
      <c r="BC538" s="212"/>
      <c r="BD538" s="212"/>
      <c r="BE538" s="212"/>
      <c r="BF538" s="212"/>
      <c r="BG538" s="212"/>
      <c r="BH538" s="212"/>
    </row>
    <row r="539" spans="1:60" outlineLevel="2" x14ac:dyDescent="0.25">
      <c r="A539" s="219"/>
      <c r="B539" s="220"/>
      <c r="C539" s="255" t="s">
        <v>980</v>
      </c>
      <c r="D539" s="250"/>
      <c r="E539" s="250"/>
      <c r="F539" s="250"/>
      <c r="G539" s="250"/>
      <c r="H539" s="222"/>
      <c r="I539" s="222"/>
      <c r="J539" s="222"/>
      <c r="K539" s="222"/>
      <c r="L539" s="222"/>
      <c r="M539" s="222"/>
      <c r="N539" s="221"/>
      <c r="O539" s="221"/>
      <c r="P539" s="221"/>
      <c r="Q539" s="221"/>
      <c r="R539" s="222"/>
      <c r="S539" s="222"/>
      <c r="T539" s="222"/>
      <c r="U539" s="222"/>
      <c r="V539" s="222"/>
      <c r="W539" s="222"/>
      <c r="X539" s="222"/>
      <c r="Y539" s="222"/>
      <c r="Z539" s="212"/>
      <c r="AA539" s="212"/>
      <c r="AB539" s="212"/>
      <c r="AC539" s="212"/>
      <c r="AD539" s="212"/>
      <c r="AE539" s="212"/>
      <c r="AF539" s="212"/>
      <c r="AG539" s="212" t="s">
        <v>395</v>
      </c>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2" x14ac:dyDescent="0.25">
      <c r="A540" s="219"/>
      <c r="B540" s="220"/>
      <c r="C540" s="268" t="s">
        <v>981</v>
      </c>
      <c r="D540" s="260"/>
      <c r="E540" s="261">
        <v>62.23</v>
      </c>
      <c r="F540" s="222"/>
      <c r="G540" s="222"/>
      <c r="H540" s="222"/>
      <c r="I540" s="222"/>
      <c r="J540" s="222"/>
      <c r="K540" s="222"/>
      <c r="L540" s="222"/>
      <c r="M540" s="222"/>
      <c r="N540" s="221"/>
      <c r="O540" s="221"/>
      <c r="P540" s="221"/>
      <c r="Q540" s="221"/>
      <c r="R540" s="222"/>
      <c r="S540" s="222"/>
      <c r="T540" s="222"/>
      <c r="U540" s="222"/>
      <c r="V540" s="222"/>
      <c r="W540" s="222"/>
      <c r="X540" s="222"/>
      <c r="Y540" s="222"/>
      <c r="Z540" s="212"/>
      <c r="AA540" s="212"/>
      <c r="AB540" s="212"/>
      <c r="AC540" s="212"/>
      <c r="AD540" s="212"/>
      <c r="AE540" s="212"/>
      <c r="AF540" s="212"/>
      <c r="AG540" s="212" t="s">
        <v>454</v>
      </c>
      <c r="AH540" s="212">
        <v>0</v>
      </c>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5">
      <c r="A541" s="219"/>
      <c r="B541" s="220"/>
      <c r="C541" s="268" t="s">
        <v>942</v>
      </c>
      <c r="D541" s="260"/>
      <c r="E541" s="261">
        <v>-12.707000000000001</v>
      </c>
      <c r="F541" s="222"/>
      <c r="G541" s="222"/>
      <c r="H541" s="222"/>
      <c r="I541" s="222"/>
      <c r="J541" s="222"/>
      <c r="K541" s="222"/>
      <c r="L541" s="222"/>
      <c r="M541" s="222"/>
      <c r="N541" s="221"/>
      <c r="O541" s="221"/>
      <c r="P541" s="221"/>
      <c r="Q541" s="221"/>
      <c r="R541" s="222"/>
      <c r="S541" s="222"/>
      <c r="T541" s="222"/>
      <c r="U541" s="222"/>
      <c r="V541" s="222"/>
      <c r="W541" s="222"/>
      <c r="X541" s="222"/>
      <c r="Y541" s="222"/>
      <c r="Z541" s="212"/>
      <c r="AA541" s="212"/>
      <c r="AB541" s="212"/>
      <c r="AC541" s="212"/>
      <c r="AD541" s="212"/>
      <c r="AE541" s="212"/>
      <c r="AF541" s="212"/>
      <c r="AG541" s="212" t="s">
        <v>454</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3" x14ac:dyDescent="0.25">
      <c r="A542" s="219"/>
      <c r="B542" s="220"/>
      <c r="C542" s="268" t="s">
        <v>956</v>
      </c>
      <c r="D542" s="260"/>
      <c r="E542" s="261">
        <v>81.565749999999994</v>
      </c>
      <c r="F542" s="222"/>
      <c r="G542" s="222"/>
      <c r="H542" s="222"/>
      <c r="I542" s="222"/>
      <c r="J542" s="222"/>
      <c r="K542" s="222"/>
      <c r="L542" s="222"/>
      <c r="M542" s="222"/>
      <c r="N542" s="221"/>
      <c r="O542" s="221"/>
      <c r="P542" s="221"/>
      <c r="Q542" s="221"/>
      <c r="R542" s="222"/>
      <c r="S542" s="222"/>
      <c r="T542" s="222"/>
      <c r="U542" s="222"/>
      <c r="V542" s="222"/>
      <c r="W542" s="222"/>
      <c r="X542" s="222"/>
      <c r="Y542" s="222"/>
      <c r="Z542" s="212"/>
      <c r="AA542" s="212"/>
      <c r="AB542" s="212"/>
      <c r="AC542" s="212"/>
      <c r="AD542" s="212"/>
      <c r="AE542" s="212"/>
      <c r="AF542" s="212"/>
      <c r="AG542" s="212" t="s">
        <v>454</v>
      </c>
      <c r="AH542" s="212">
        <v>0</v>
      </c>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3" x14ac:dyDescent="0.25">
      <c r="A543" s="219"/>
      <c r="B543" s="220"/>
      <c r="C543" s="268" t="s">
        <v>944</v>
      </c>
      <c r="D543" s="260"/>
      <c r="E543" s="261">
        <v>-11.75</v>
      </c>
      <c r="F543" s="222"/>
      <c r="G543" s="222"/>
      <c r="H543" s="222"/>
      <c r="I543" s="222"/>
      <c r="J543" s="222"/>
      <c r="K543" s="222"/>
      <c r="L543" s="222"/>
      <c r="M543" s="222"/>
      <c r="N543" s="221"/>
      <c r="O543" s="221"/>
      <c r="P543" s="221"/>
      <c r="Q543" s="221"/>
      <c r="R543" s="222"/>
      <c r="S543" s="222"/>
      <c r="T543" s="222"/>
      <c r="U543" s="222"/>
      <c r="V543" s="222"/>
      <c r="W543" s="222"/>
      <c r="X543" s="222"/>
      <c r="Y543" s="222"/>
      <c r="Z543" s="212"/>
      <c r="AA543" s="212"/>
      <c r="AB543" s="212"/>
      <c r="AC543" s="212"/>
      <c r="AD543" s="212"/>
      <c r="AE543" s="212"/>
      <c r="AF543" s="212"/>
      <c r="AG543" s="212" t="s">
        <v>454</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5">
      <c r="A544" s="219"/>
      <c r="B544" s="220"/>
      <c r="C544" s="268" t="s">
        <v>982</v>
      </c>
      <c r="D544" s="260"/>
      <c r="E544" s="261">
        <v>62.23</v>
      </c>
      <c r="F544" s="222"/>
      <c r="G544" s="222"/>
      <c r="H544" s="222"/>
      <c r="I544" s="222"/>
      <c r="J544" s="222"/>
      <c r="K544" s="222"/>
      <c r="L544" s="222"/>
      <c r="M544" s="222"/>
      <c r="N544" s="221"/>
      <c r="O544" s="221"/>
      <c r="P544" s="221"/>
      <c r="Q544" s="221"/>
      <c r="R544" s="222"/>
      <c r="S544" s="222"/>
      <c r="T544" s="222"/>
      <c r="U544" s="222"/>
      <c r="V544" s="222"/>
      <c r="W544" s="222"/>
      <c r="X544" s="222"/>
      <c r="Y544" s="222"/>
      <c r="Z544" s="212"/>
      <c r="AA544" s="212"/>
      <c r="AB544" s="212"/>
      <c r="AC544" s="212"/>
      <c r="AD544" s="212"/>
      <c r="AE544" s="212"/>
      <c r="AF544" s="212"/>
      <c r="AG544" s="212" t="s">
        <v>454</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outlineLevel="3" x14ac:dyDescent="0.25">
      <c r="A545" s="219"/>
      <c r="B545" s="220"/>
      <c r="C545" s="268" t="s">
        <v>628</v>
      </c>
      <c r="D545" s="260"/>
      <c r="E545" s="261">
        <v>-5.625</v>
      </c>
      <c r="F545" s="222"/>
      <c r="G545" s="222"/>
      <c r="H545" s="222"/>
      <c r="I545" s="222"/>
      <c r="J545" s="222"/>
      <c r="K545" s="222"/>
      <c r="L545" s="222"/>
      <c r="M545" s="222"/>
      <c r="N545" s="221"/>
      <c r="O545" s="221"/>
      <c r="P545" s="221"/>
      <c r="Q545" s="221"/>
      <c r="R545" s="222"/>
      <c r="S545" s="222"/>
      <c r="T545" s="222"/>
      <c r="U545" s="222"/>
      <c r="V545" s="222"/>
      <c r="W545" s="222"/>
      <c r="X545" s="222"/>
      <c r="Y545" s="222"/>
      <c r="Z545" s="212"/>
      <c r="AA545" s="212"/>
      <c r="AB545" s="212"/>
      <c r="AC545" s="212"/>
      <c r="AD545" s="212"/>
      <c r="AE545" s="212"/>
      <c r="AF545" s="212"/>
      <c r="AG545" s="212" t="s">
        <v>454</v>
      </c>
      <c r="AH545" s="212">
        <v>0</v>
      </c>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outlineLevel="3" x14ac:dyDescent="0.25">
      <c r="A546" s="219"/>
      <c r="B546" s="220"/>
      <c r="C546" s="268" t="s">
        <v>958</v>
      </c>
      <c r="D546" s="260"/>
      <c r="E546" s="261">
        <v>81.565749999999994</v>
      </c>
      <c r="F546" s="222"/>
      <c r="G546" s="222"/>
      <c r="H546" s="222"/>
      <c r="I546" s="222"/>
      <c r="J546" s="222"/>
      <c r="K546" s="222"/>
      <c r="L546" s="222"/>
      <c r="M546" s="222"/>
      <c r="N546" s="221"/>
      <c r="O546" s="221"/>
      <c r="P546" s="221"/>
      <c r="Q546" s="221"/>
      <c r="R546" s="222"/>
      <c r="S546" s="222"/>
      <c r="T546" s="222"/>
      <c r="U546" s="222"/>
      <c r="V546" s="222"/>
      <c r="W546" s="222"/>
      <c r="X546" s="222"/>
      <c r="Y546" s="222"/>
      <c r="Z546" s="212"/>
      <c r="AA546" s="212"/>
      <c r="AB546" s="212"/>
      <c r="AC546" s="212"/>
      <c r="AD546" s="212"/>
      <c r="AE546" s="212"/>
      <c r="AF546" s="212"/>
      <c r="AG546" s="212" t="s">
        <v>454</v>
      </c>
      <c r="AH546" s="212">
        <v>0</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3" x14ac:dyDescent="0.25">
      <c r="A547" s="219"/>
      <c r="B547" s="220"/>
      <c r="C547" s="268" t="s">
        <v>947</v>
      </c>
      <c r="D547" s="260"/>
      <c r="E547" s="261">
        <v>-23.6</v>
      </c>
      <c r="F547" s="222"/>
      <c r="G547" s="222"/>
      <c r="H547" s="222"/>
      <c r="I547" s="222"/>
      <c r="J547" s="222"/>
      <c r="K547" s="222"/>
      <c r="L547" s="222"/>
      <c r="M547" s="222"/>
      <c r="N547" s="221"/>
      <c r="O547" s="221"/>
      <c r="P547" s="221"/>
      <c r="Q547" s="221"/>
      <c r="R547" s="222"/>
      <c r="S547" s="222"/>
      <c r="T547" s="222"/>
      <c r="U547" s="222"/>
      <c r="V547" s="222"/>
      <c r="W547" s="222"/>
      <c r="X547" s="222"/>
      <c r="Y547" s="222"/>
      <c r="Z547" s="212"/>
      <c r="AA547" s="212"/>
      <c r="AB547" s="212"/>
      <c r="AC547" s="212"/>
      <c r="AD547" s="212"/>
      <c r="AE547" s="212"/>
      <c r="AF547" s="212"/>
      <c r="AG547" s="212" t="s">
        <v>454</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1" x14ac:dyDescent="0.25">
      <c r="A548" s="234">
        <v>122</v>
      </c>
      <c r="B548" s="235" t="s">
        <v>983</v>
      </c>
      <c r="C548" s="253" t="s">
        <v>984</v>
      </c>
      <c r="D548" s="236" t="s">
        <v>506</v>
      </c>
      <c r="E548" s="237">
        <v>2</v>
      </c>
      <c r="F548" s="238"/>
      <c r="G548" s="239">
        <f>ROUND(E548*F548,2)</f>
        <v>0</v>
      </c>
      <c r="H548" s="238"/>
      <c r="I548" s="239">
        <f>ROUND(E548*H548,2)</f>
        <v>0</v>
      </c>
      <c r="J548" s="238"/>
      <c r="K548" s="239">
        <f>ROUND(E548*J548,2)</f>
        <v>0</v>
      </c>
      <c r="L548" s="239">
        <v>21</v>
      </c>
      <c r="M548" s="239">
        <f>G548*(1+L548/100)</f>
        <v>0</v>
      </c>
      <c r="N548" s="237">
        <v>9.0200000000000002E-3</v>
      </c>
      <c r="O548" s="237">
        <f>ROUND(E548*N548,2)</f>
        <v>0.02</v>
      </c>
      <c r="P548" s="237">
        <v>0</v>
      </c>
      <c r="Q548" s="237">
        <f>ROUND(E548*P548,2)</f>
        <v>0</v>
      </c>
      <c r="R548" s="239" t="s">
        <v>522</v>
      </c>
      <c r="S548" s="239" t="s">
        <v>388</v>
      </c>
      <c r="T548" s="240" t="s">
        <v>448</v>
      </c>
      <c r="U548" s="222">
        <v>1.5620000000000001</v>
      </c>
      <c r="V548" s="222">
        <f>ROUND(E548*U548,2)</f>
        <v>3.12</v>
      </c>
      <c r="W548" s="222"/>
      <c r="X548" s="222" t="s">
        <v>449</v>
      </c>
      <c r="Y548" s="222" t="s">
        <v>391</v>
      </c>
      <c r="Z548" s="212"/>
      <c r="AA548" s="212"/>
      <c r="AB548" s="212"/>
      <c r="AC548" s="212"/>
      <c r="AD548" s="212"/>
      <c r="AE548" s="212"/>
      <c r="AF548" s="212"/>
      <c r="AG548" s="212" t="s">
        <v>450</v>
      </c>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2" x14ac:dyDescent="0.25">
      <c r="A549" s="219"/>
      <c r="B549" s="220"/>
      <c r="C549" s="267" t="s">
        <v>985</v>
      </c>
      <c r="D549" s="266"/>
      <c r="E549" s="266"/>
      <c r="F549" s="266"/>
      <c r="G549" s="266"/>
      <c r="H549" s="222"/>
      <c r="I549" s="222"/>
      <c r="J549" s="222"/>
      <c r="K549" s="222"/>
      <c r="L549" s="222"/>
      <c r="M549" s="222"/>
      <c r="N549" s="221"/>
      <c r="O549" s="221"/>
      <c r="P549" s="221"/>
      <c r="Q549" s="221"/>
      <c r="R549" s="222"/>
      <c r="S549" s="222"/>
      <c r="T549" s="222"/>
      <c r="U549" s="222"/>
      <c r="V549" s="222"/>
      <c r="W549" s="222"/>
      <c r="X549" s="222"/>
      <c r="Y549" s="222"/>
      <c r="Z549" s="212"/>
      <c r="AA549" s="212"/>
      <c r="AB549" s="212"/>
      <c r="AC549" s="212"/>
      <c r="AD549" s="212"/>
      <c r="AE549" s="212"/>
      <c r="AF549" s="212"/>
      <c r="AG549" s="212" t="s">
        <v>452</v>
      </c>
      <c r="AH549" s="212"/>
      <c r="AI549" s="212"/>
      <c r="AJ549" s="212"/>
      <c r="AK549" s="212"/>
      <c r="AL549" s="212"/>
      <c r="AM549" s="212"/>
      <c r="AN549" s="212"/>
      <c r="AO549" s="212"/>
      <c r="AP549" s="212"/>
      <c r="AQ549" s="212"/>
      <c r="AR549" s="212"/>
      <c r="AS549" s="212"/>
      <c r="AT549" s="212"/>
      <c r="AU549" s="212"/>
      <c r="AV549" s="212"/>
      <c r="AW549" s="212"/>
      <c r="AX549" s="212"/>
      <c r="AY549" s="212"/>
      <c r="AZ549" s="212"/>
      <c r="BA549" s="249" t="str">
        <f>C549</f>
        <v>nanesení lepicího tmelu na izolační desky, nalepení desek, natažení stěrky, vtlačení výztužné tkaniny a přehlazení stěrky. Včetně parapetních lišt.</v>
      </c>
      <c r="BB549" s="212"/>
      <c r="BC549" s="212"/>
      <c r="BD549" s="212"/>
      <c r="BE549" s="212"/>
      <c r="BF549" s="212"/>
      <c r="BG549" s="212"/>
      <c r="BH549" s="212"/>
    </row>
    <row r="550" spans="1:60" outlineLevel="2" x14ac:dyDescent="0.25">
      <c r="A550" s="219"/>
      <c r="B550" s="220"/>
      <c r="C550" s="268" t="s">
        <v>856</v>
      </c>
      <c r="D550" s="260"/>
      <c r="E550" s="261">
        <v>2</v>
      </c>
      <c r="F550" s="222"/>
      <c r="G550" s="222"/>
      <c r="H550" s="222"/>
      <c r="I550" s="222"/>
      <c r="J550" s="222"/>
      <c r="K550" s="222"/>
      <c r="L550" s="222"/>
      <c r="M550" s="222"/>
      <c r="N550" s="221"/>
      <c r="O550" s="221"/>
      <c r="P550" s="221"/>
      <c r="Q550" s="221"/>
      <c r="R550" s="222"/>
      <c r="S550" s="222"/>
      <c r="T550" s="222"/>
      <c r="U550" s="222"/>
      <c r="V550" s="222"/>
      <c r="W550" s="222"/>
      <c r="X550" s="222"/>
      <c r="Y550" s="222"/>
      <c r="Z550" s="212"/>
      <c r="AA550" s="212"/>
      <c r="AB550" s="212"/>
      <c r="AC550" s="212"/>
      <c r="AD550" s="212"/>
      <c r="AE550" s="212"/>
      <c r="AF550" s="212"/>
      <c r="AG550" s="212" t="s">
        <v>454</v>
      </c>
      <c r="AH550" s="212">
        <v>0</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1" x14ac:dyDescent="0.25">
      <c r="A551" s="234">
        <v>123</v>
      </c>
      <c r="B551" s="235" t="s">
        <v>986</v>
      </c>
      <c r="C551" s="253" t="s">
        <v>987</v>
      </c>
      <c r="D551" s="236" t="s">
        <v>506</v>
      </c>
      <c r="E551" s="237">
        <v>14.513999999999999</v>
      </c>
      <c r="F551" s="238"/>
      <c r="G551" s="239">
        <f>ROUND(E551*F551,2)</f>
        <v>0</v>
      </c>
      <c r="H551" s="238"/>
      <c r="I551" s="239">
        <f>ROUND(E551*H551,2)</f>
        <v>0</v>
      </c>
      <c r="J551" s="238"/>
      <c r="K551" s="239">
        <f>ROUND(E551*J551,2)</f>
        <v>0</v>
      </c>
      <c r="L551" s="239">
        <v>21</v>
      </c>
      <c r="M551" s="239">
        <f>G551*(1+L551/100)</f>
        <v>0</v>
      </c>
      <c r="N551" s="237">
        <v>8.0300000000000007E-3</v>
      </c>
      <c r="O551" s="237">
        <f>ROUND(E551*N551,2)</f>
        <v>0.12</v>
      </c>
      <c r="P551" s="237">
        <v>0</v>
      </c>
      <c r="Q551" s="237">
        <f>ROUND(E551*P551,2)</f>
        <v>0</v>
      </c>
      <c r="R551" s="239" t="s">
        <v>522</v>
      </c>
      <c r="S551" s="239" t="s">
        <v>388</v>
      </c>
      <c r="T551" s="240" t="s">
        <v>448</v>
      </c>
      <c r="U551" s="222">
        <v>1.61</v>
      </c>
      <c r="V551" s="222">
        <f>ROUND(E551*U551,2)</f>
        <v>23.37</v>
      </c>
      <c r="W551" s="222"/>
      <c r="X551" s="222" t="s">
        <v>449</v>
      </c>
      <c r="Y551" s="222" t="s">
        <v>391</v>
      </c>
      <c r="Z551" s="212"/>
      <c r="AA551" s="212"/>
      <c r="AB551" s="212"/>
      <c r="AC551" s="212"/>
      <c r="AD551" s="212"/>
      <c r="AE551" s="212"/>
      <c r="AF551" s="212"/>
      <c r="AG551" s="212" t="s">
        <v>450</v>
      </c>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2" x14ac:dyDescent="0.25">
      <c r="A552" s="219"/>
      <c r="B552" s="220"/>
      <c r="C552" s="267" t="s">
        <v>988</v>
      </c>
      <c r="D552" s="266"/>
      <c r="E552" s="266"/>
      <c r="F552" s="266"/>
      <c r="G552" s="266"/>
      <c r="H552" s="222"/>
      <c r="I552" s="222"/>
      <c r="J552" s="222"/>
      <c r="K552" s="222"/>
      <c r="L552" s="222"/>
      <c r="M552" s="222"/>
      <c r="N552" s="221"/>
      <c r="O552" s="221"/>
      <c r="P552" s="221"/>
      <c r="Q552" s="221"/>
      <c r="R552" s="222"/>
      <c r="S552" s="222"/>
      <c r="T552" s="222"/>
      <c r="U552" s="222"/>
      <c r="V552" s="222"/>
      <c r="W552" s="222"/>
      <c r="X552" s="222"/>
      <c r="Y552" s="222"/>
      <c r="Z552" s="212"/>
      <c r="AA552" s="212"/>
      <c r="AB552" s="212"/>
      <c r="AC552" s="212"/>
      <c r="AD552" s="212"/>
      <c r="AE552" s="212"/>
      <c r="AF552" s="212"/>
      <c r="AG552" s="212" t="s">
        <v>452</v>
      </c>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2" x14ac:dyDescent="0.25">
      <c r="A553" s="219"/>
      <c r="B553" s="220"/>
      <c r="C553" s="255" t="s">
        <v>989</v>
      </c>
      <c r="D553" s="250"/>
      <c r="E553" s="250"/>
      <c r="F553" s="250"/>
      <c r="G553" s="250"/>
      <c r="H553" s="222"/>
      <c r="I553" s="222"/>
      <c r="J553" s="222"/>
      <c r="K553" s="222"/>
      <c r="L553" s="222"/>
      <c r="M553" s="222"/>
      <c r="N553" s="221"/>
      <c r="O553" s="221"/>
      <c r="P553" s="221"/>
      <c r="Q553" s="221"/>
      <c r="R553" s="222"/>
      <c r="S553" s="222"/>
      <c r="T553" s="222"/>
      <c r="U553" s="222"/>
      <c r="V553" s="222"/>
      <c r="W553" s="222"/>
      <c r="X553" s="222"/>
      <c r="Y553" s="222"/>
      <c r="Z553" s="212"/>
      <c r="AA553" s="212"/>
      <c r="AB553" s="212"/>
      <c r="AC553" s="212"/>
      <c r="AD553" s="212"/>
      <c r="AE553" s="212"/>
      <c r="AF553" s="212"/>
      <c r="AG553" s="212" t="s">
        <v>395</v>
      </c>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2" x14ac:dyDescent="0.25">
      <c r="A554" s="219"/>
      <c r="B554" s="220"/>
      <c r="C554" s="268" t="s">
        <v>990</v>
      </c>
      <c r="D554" s="260"/>
      <c r="E554" s="261">
        <v>3.7730000000000001</v>
      </c>
      <c r="F554" s="222"/>
      <c r="G554" s="222"/>
      <c r="H554" s="222"/>
      <c r="I554" s="222"/>
      <c r="J554" s="222"/>
      <c r="K554" s="222"/>
      <c r="L554" s="222"/>
      <c r="M554" s="222"/>
      <c r="N554" s="221"/>
      <c r="O554" s="221"/>
      <c r="P554" s="221"/>
      <c r="Q554" s="221"/>
      <c r="R554" s="222"/>
      <c r="S554" s="222"/>
      <c r="T554" s="222"/>
      <c r="U554" s="222"/>
      <c r="V554" s="222"/>
      <c r="W554" s="222"/>
      <c r="X554" s="222"/>
      <c r="Y554" s="222"/>
      <c r="Z554" s="212"/>
      <c r="AA554" s="212"/>
      <c r="AB554" s="212"/>
      <c r="AC554" s="212"/>
      <c r="AD554" s="212"/>
      <c r="AE554" s="212"/>
      <c r="AF554" s="212"/>
      <c r="AG554" s="212" t="s">
        <v>454</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outlineLevel="3" x14ac:dyDescent="0.25">
      <c r="A555" s="219"/>
      <c r="B555" s="220"/>
      <c r="C555" s="268" t="s">
        <v>991</v>
      </c>
      <c r="D555" s="260"/>
      <c r="E555" s="261">
        <v>4.3330000000000002</v>
      </c>
      <c r="F555" s="222"/>
      <c r="G555" s="222"/>
      <c r="H555" s="222"/>
      <c r="I555" s="222"/>
      <c r="J555" s="222"/>
      <c r="K555" s="222"/>
      <c r="L555" s="222"/>
      <c r="M555" s="222"/>
      <c r="N555" s="221"/>
      <c r="O555" s="221"/>
      <c r="P555" s="221"/>
      <c r="Q555" s="221"/>
      <c r="R555" s="222"/>
      <c r="S555" s="222"/>
      <c r="T555" s="222"/>
      <c r="U555" s="222"/>
      <c r="V555" s="222"/>
      <c r="W555" s="222"/>
      <c r="X555" s="222"/>
      <c r="Y555" s="222"/>
      <c r="Z555" s="212"/>
      <c r="AA555" s="212"/>
      <c r="AB555" s="212"/>
      <c r="AC555" s="212"/>
      <c r="AD555" s="212"/>
      <c r="AE555" s="212"/>
      <c r="AF555" s="212"/>
      <c r="AG555" s="212" t="s">
        <v>454</v>
      </c>
      <c r="AH555" s="212">
        <v>0</v>
      </c>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3" x14ac:dyDescent="0.25">
      <c r="A556" s="219"/>
      <c r="B556" s="220"/>
      <c r="C556" s="268" t="s">
        <v>992</v>
      </c>
      <c r="D556" s="260"/>
      <c r="E556" s="261">
        <v>2.4</v>
      </c>
      <c r="F556" s="222"/>
      <c r="G556" s="222"/>
      <c r="H556" s="222"/>
      <c r="I556" s="222"/>
      <c r="J556" s="222"/>
      <c r="K556" s="222"/>
      <c r="L556" s="222"/>
      <c r="M556" s="222"/>
      <c r="N556" s="221"/>
      <c r="O556" s="221"/>
      <c r="P556" s="221"/>
      <c r="Q556" s="221"/>
      <c r="R556" s="222"/>
      <c r="S556" s="222"/>
      <c r="T556" s="222"/>
      <c r="U556" s="222"/>
      <c r="V556" s="222"/>
      <c r="W556" s="222"/>
      <c r="X556" s="222"/>
      <c r="Y556" s="222"/>
      <c r="Z556" s="212"/>
      <c r="AA556" s="212"/>
      <c r="AB556" s="212"/>
      <c r="AC556" s="212"/>
      <c r="AD556" s="212"/>
      <c r="AE556" s="212"/>
      <c r="AF556" s="212"/>
      <c r="AG556" s="212" t="s">
        <v>454</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5">
      <c r="A557" s="219"/>
      <c r="B557" s="220"/>
      <c r="C557" s="268" t="s">
        <v>993</v>
      </c>
      <c r="D557" s="260"/>
      <c r="E557" s="261">
        <v>4.008</v>
      </c>
      <c r="F557" s="222"/>
      <c r="G557" s="222"/>
      <c r="H557" s="222"/>
      <c r="I557" s="222"/>
      <c r="J557" s="222"/>
      <c r="K557" s="222"/>
      <c r="L557" s="222"/>
      <c r="M557" s="222"/>
      <c r="N557" s="221"/>
      <c r="O557" s="221"/>
      <c r="P557" s="221"/>
      <c r="Q557" s="221"/>
      <c r="R557" s="222"/>
      <c r="S557" s="222"/>
      <c r="T557" s="222"/>
      <c r="U557" s="222"/>
      <c r="V557" s="222"/>
      <c r="W557" s="222"/>
      <c r="X557" s="222"/>
      <c r="Y557" s="222"/>
      <c r="Z557" s="212"/>
      <c r="AA557" s="212"/>
      <c r="AB557" s="212"/>
      <c r="AC557" s="212"/>
      <c r="AD557" s="212"/>
      <c r="AE557" s="212"/>
      <c r="AF557" s="212"/>
      <c r="AG557" s="212" t="s">
        <v>454</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outlineLevel="1" x14ac:dyDescent="0.25">
      <c r="A558" s="234">
        <v>124</v>
      </c>
      <c r="B558" s="235" t="s">
        <v>994</v>
      </c>
      <c r="C558" s="253" t="s">
        <v>995</v>
      </c>
      <c r="D558" s="236" t="s">
        <v>517</v>
      </c>
      <c r="E558" s="237">
        <v>18.074999999999999</v>
      </c>
      <c r="F558" s="238"/>
      <c r="G558" s="239">
        <f>ROUND(E558*F558,2)</f>
        <v>0</v>
      </c>
      <c r="H558" s="238"/>
      <c r="I558" s="239">
        <f>ROUND(E558*H558,2)</f>
        <v>0</v>
      </c>
      <c r="J558" s="238"/>
      <c r="K558" s="239">
        <f>ROUND(E558*J558,2)</f>
        <v>0</v>
      </c>
      <c r="L558" s="239">
        <v>21</v>
      </c>
      <c r="M558" s="239">
        <f>G558*(1+L558/100)</f>
        <v>0</v>
      </c>
      <c r="N558" s="237">
        <v>1.0499999999999999E-3</v>
      </c>
      <c r="O558" s="237">
        <f>ROUND(E558*N558,2)</f>
        <v>0.02</v>
      </c>
      <c r="P558" s="237">
        <v>0</v>
      </c>
      <c r="Q558" s="237">
        <f>ROUND(E558*P558,2)</f>
        <v>0</v>
      </c>
      <c r="R558" s="239" t="s">
        <v>522</v>
      </c>
      <c r="S558" s="239" t="s">
        <v>388</v>
      </c>
      <c r="T558" s="240" t="s">
        <v>448</v>
      </c>
      <c r="U558" s="222">
        <v>0.21360000000000001</v>
      </c>
      <c r="V558" s="222">
        <f>ROUND(E558*U558,2)</f>
        <v>3.86</v>
      </c>
      <c r="W558" s="222"/>
      <c r="X558" s="222" t="s">
        <v>449</v>
      </c>
      <c r="Y558" s="222" t="s">
        <v>391</v>
      </c>
      <c r="Z558" s="212"/>
      <c r="AA558" s="212"/>
      <c r="AB558" s="212"/>
      <c r="AC558" s="212"/>
      <c r="AD558" s="212"/>
      <c r="AE558" s="212"/>
      <c r="AF558" s="212"/>
      <c r="AG558" s="212" t="s">
        <v>450</v>
      </c>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2" x14ac:dyDescent="0.25">
      <c r="A559" s="219"/>
      <c r="B559" s="220"/>
      <c r="C559" s="268" t="s">
        <v>996</v>
      </c>
      <c r="D559" s="260"/>
      <c r="E559" s="261">
        <v>18.074999999999999</v>
      </c>
      <c r="F559" s="222"/>
      <c r="G559" s="222"/>
      <c r="H559" s="222"/>
      <c r="I559" s="222"/>
      <c r="J559" s="222"/>
      <c r="K559" s="222"/>
      <c r="L559" s="222"/>
      <c r="M559" s="222"/>
      <c r="N559" s="221"/>
      <c r="O559" s="221"/>
      <c r="P559" s="221"/>
      <c r="Q559" s="221"/>
      <c r="R559" s="222"/>
      <c r="S559" s="222"/>
      <c r="T559" s="222"/>
      <c r="U559" s="222"/>
      <c r="V559" s="222"/>
      <c r="W559" s="222"/>
      <c r="X559" s="222"/>
      <c r="Y559" s="222"/>
      <c r="Z559" s="212"/>
      <c r="AA559" s="212"/>
      <c r="AB559" s="212"/>
      <c r="AC559" s="212"/>
      <c r="AD559" s="212"/>
      <c r="AE559" s="212"/>
      <c r="AF559" s="212"/>
      <c r="AG559" s="212" t="s">
        <v>454</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1" x14ac:dyDescent="0.25">
      <c r="A560" s="234">
        <v>125</v>
      </c>
      <c r="B560" s="235" t="s">
        <v>997</v>
      </c>
      <c r="C560" s="253" t="s">
        <v>998</v>
      </c>
      <c r="D560" s="236" t="s">
        <v>517</v>
      </c>
      <c r="E560" s="237">
        <v>121.4</v>
      </c>
      <c r="F560" s="238"/>
      <c r="G560" s="239">
        <f>ROUND(E560*F560,2)</f>
        <v>0</v>
      </c>
      <c r="H560" s="238"/>
      <c r="I560" s="239">
        <f>ROUND(E560*H560,2)</f>
        <v>0</v>
      </c>
      <c r="J560" s="238"/>
      <c r="K560" s="239">
        <f>ROUND(E560*J560,2)</f>
        <v>0</v>
      </c>
      <c r="L560" s="239">
        <v>21</v>
      </c>
      <c r="M560" s="239">
        <f>G560*(1+L560/100)</f>
        <v>0</v>
      </c>
      <c r="N560" s="237">
        <v>1E-4</v>
      </c>
      <c r="O560" s="237">
        <f>ROUND(E560*N560,2)</f>
        <v>0.01</v>
      </c>
      <c r="P560" s="237">
        <v>0</v>
      </c>
      <c r="Q560" s="237">
        <f>ROUND(E560*P560,2)</f>
        <v>0</v>
      </c>
      <c r="R560" s="239" t="s">
        <v>522</v>
      </c>
      <c r="S560" s="239" t="s">
        <v>388</v>
      </c>
      <c r="T560" s="240" t="s">
        <v>448</v>
      </c>
      <c r="U560" s="222">
        <v>0.06</v>
      </c>
      <c r="V560" s="222">
        <f>ROUND(E560*U560,2)</f>
        <v>7.28</v>
      </c>
      <c r="W560" s="222"/>
      <c r="X560" s="222" t="s">
        <v>449</v>
      </c>
      <c r="Y560" s="222" t="s">
        <v>391</v>
      </c>
      <c r="Z560" s="212"/>
      <c r="AA560" s="212"/>
      <c r="AB560" s="212"/>
      <c r="AC560" s="212"/>
      <c r="AD560" s="212"/>
      <c r="AE560" s="212"/>
      <c r="AF560" s="212"/>
      <c r="AG560" s="212" t="s">
        <v>450</v>
      </c>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2" x14ac:dyDescent="0.25">
      <c r="A561" s="219"/>
      <c r="B561" s="220"/>
      <c r="C561" s="268" t="s">
        <v>999</v>
      </c>
      <c r="D561" s="260"/>
      <c r="E561" s="261">
        <v>121.4</v>
      </c>
      <c r="F561" s="222"/>
      <c r="G561" s="222"/>
      <c r="H561" s="222"/>
      <c r="I561" s="222"/>
      <c r="J561" s="222"/>
      <c r="K561" s="222"/>
      <c r="L561" s="222"/>
      <c r="M561" s="222"/>
      <c r="N561" s="221"/>
      <c r="O561" s="221"/>
      <c r="P561" s="221"/>
      <c r="Q561" s="221"/>
      <c r="R561" s="222"/>
      <c r="S561" s="222"/>
      <c r="T561" s="222"/>
      <c r="U561" s="222"/>
      <c r="V561" s="222"/>
      <c r="W561" s="222"/>
      <c r="X561" s="222"/>
      <c r="Y561" s="222"/>
      <c r="Z561" s="212"/>
      <c r="AA561" s="212"/>
      <c r="AB561" s="212"/>
      <c r="AC561" s="212"/>
      <c r="AD561" s="212"/>
      <c r="AE561" s="212"/>
      <c r="AF561" s="212"/>
      <c r="AG561" s="212" t="s">
        <v>454</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ht="20.399999999999999" outlineLevel="1" x14ac:dyDescent="0.25">
      <c r="A562" s="234">
        <v>126</v>
      </c>
      <c r="B562" s="235" t="s">
        <v>1000</v>
      </c>
      <c r="C562" s="253" t="s">
        <v>1001</v>
      </c>
      <c r="D562" s="236" t="s">
        <v>517</v>
      </c>
      <c r="E562" s="237">
        <v>19</v>
      </c>
      <c r="F562" s="238"/>
      <c r="G562" s="239">
        <f>ROUND(E562*F562,2)</f>
        <v>0</v>
      </c>
      <c r="H562" s="238"/>
      <c r="I562" s="239">
        <f>ROUND(E562*H562,2)</f>
        <v>0</v>
      </c>
      <c r="J562" s="238"/>
      <c r="K562" s="239">
        <f>ROUND(E562*J562,2)</f>
        <v>0</v>
      </c>
      <c r="L562" s="239">
        <v>21</v>
      </c>
      <c r="M562" s="239">
        <f>G562*(1+L562/100)</f>
        <v>0</v>
      </c>
      <c r="N562" s="237">
        <v>0</v>
      </c>
      <c r="O562" s="237">
        <f>ROUND(E562*N562,2)</f>
        <v>0</v>
      </c>
      <c r="P562" s="237">
        <v>0</v>
      </c>
      <c r="Q562" s="237">
        <f>ROUND(E562*P562,2)</f>
        <v>0</v>
      </c>
      <c r="R562" s="239" t="s">
        <v>522</v>
      </c>
      <c r="S562" s="239" t="s">
        <v>388</v>
      </c>
      <c r="T562" s="240" t="s">
        <v>448</v>
      </c>
      <c r="U562" s="222">
        <v>3.3300000000000003E-2</v>
      </c>
      <c r="V562" s="222">
        <f>ROUND(E562*U562,2)</f>
        <v>0.63</v>
      </c>
      <c r="W562" s="222"/>
      <c r="X562" s="222" t="s">
        <v>449</v>
      </c>
      <c r="Y562" s="222" t="s">
        <v>391</v>
      </c>
      <c r="Z562" s="212"/>
      <c r="AA562" s="212"/>
      <c r="AB562" s="212"/>
      <c r="AC562" s="212"/>
      <c r="AD562" s="212"/>
      <c r="AE562" s="212"/>
      <c r="AF562" s="212"/>
      <c r="AG562" s="212" t="s">
        <v>450</v>
      </c>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2" x14ac:dyDescent="0.25">
      <c r="A563" s="219"/>
      <c r="B563" s="220"/>
      <c r="C563" s="254" t="s">
        <v>1002</v>
      </c>
      <c r="D563" s="248"/>
      <c r="E563" s="248"/>
      <c r="F563" s="248"/>
      <c r="G563" s="248"/>
      <c r="H563" s="222"/>
      <c r="I563" s="222"/>
      <c r="J563" s="222"/>
      <c r="K563" s="222"/>
      <c r="L563" s="222"/>
      <c r="M563" s="222"/>
      <c r="N563" s="221"/>
      <c r="O563" s="221"/>
      <c r="P563" s="221"/>
      <c r="Q563" s="221"/>
      <c r="R563" s="222"/>
      <c r="S563" s="222"/>
      <c r="T563" s="222"/>
      <c r="U563" s="222"/>
      <c r="V563" s="222"/>
      <c r="W563" s="222"/>
      <c r="X563" s="222"/>
      <c r="Y563" s="222"/>
      <c r="Z563" s="212"/>
      <c r="AA563" s="212"/>
      <c r="AB563" s="212"/>
      <c r="AC563" s="212"/>
      <c r="AD563" s="212"/>
      <c r="AE563" s="212"/>
      <c r="AF563" s="212"/>
      <c r="AG563" s="212" t="s">
        <v>395</v>
      </c>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2" x14ac:dyDescent="0.25">
      <c r="A564" s="219"/>
      <c r="B564" s="220"/>
      <c r="C564" s="268" t="s">
        <v>1003</v>
      </c>
      <c r="D564" s="260"/>
      <c r="E564" s="261">
        <v>4.125</v>
      </c>
      <c r="F564" s="222"/>
      <c r="G564" s="222"/>
      <c r="H564" s="222"/>
      <c r="I564" s="222"/>
      <c r="J564" s="222"/>
      <c r="K564" s="222"/>
      <c r="L564" s="222"/>
      <c r="M564" s="222"/>
      <c r="N564" s="221"/>
      <c r="O564" s="221"/>
      <c r="P564" s="221"/>
      <c r="Q564" s="221"/>
      <c r="R564" s="222"/>
      <c r="S564" s="222"/>
      <c r="T564" s="222"/>
      <c r="U564" s="222"/>
      <c r="V564" s="222"/>
      <c r="W564" s="222"/>
      <c r="X564" s="222"/>
      <c r="Y564" s="222"/>
      <c r="Z564" s="212"/>
      <c r="AA564" s="212"/>
      <c r="AB564" s="212"/>
      <c r="AC564" s="212"/>
      <c r="AD564" s="212"/>
      <c r="AE564" s="212"/>
      <c r="AF564" s="212"/>
      <c r="AG564" s="212" t="s">
        <v>454</v>
      </c>
      <c r="AH564" s="212">
        <v>0</v>
      </c>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3" x14ac:dyDescent="0.25">
      <c r="A565" s="219"/>
      <c r="B565" s="220"/>
      <c r="C565" s="268" t="s">
        <v>1004</v>
      </c>
      <c r="D565" s="260"/>
      <c r="E565" s="261">
        <v>14.875</v>
      </c>
      <c r="F565" s="222"/>
      <c r="G565" s="222"/>
      <c r="H565" s="222"/>
      <c r="I565" s="222"/>
      <c r="J565" s="222"/>
      <c r="K565" s="222"/>
      <c r="L565" s="222"/>
      <c r="M565" s="222"/>
      <c r="N565" s="221"/>
      <c r="O565" s="221"/>
      <c r="P565" s="221"/>
      <c r="Q565" s="221"/>
      <c r="R565" s="222"/>
      <c r="S565" s="222"/>
      <c r="T565" s="222"/>
      <c r="U565" s="222"/>
      <c r="V565" s="222"/>
      <c r="W565" s="222"/>
      <c r="X565" s="222"/>
      <c r="Y565" s="222"/>
      <c r="Z565" s="212"/>
      <c r="AA565" s="212"/>
      <c r="AB565" s="212"/>
      <c r="AC565" s="212"/>
      <c r="AD565" s="212"/>
      <c r="AE565" s="212"/>
      <c r="AF565" s="212"/>
      <c r="AG565" s="212" t="s">
        <v>454</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x14ac:dyDescent="0.25">
      <c r="A566" s="227" t="s">
        <v>383</v>
      </c>
      <c r="B566" s="228" t="s">
        <v>235</v>
      </c>
      <c r="C566" s="251" t="s">
        <v>236</v>
      </c>
      <c r="D566" s="229"/>
      <c r="E566" s="230"/>
      <c r="F566" s="231"/>
      <c r="G566" s="231">
        <f>SUMIF(AG567:AG688,"&lt;&gt;NOR",G567:G688)</f>
        <v>0</v>
      </c>
      <c r="H566" s="231"/>
      <c r="I566" s="231">
        <f>SUM(I567:I688)</f>
        <v>0</v>
      </c>
      <c r="J566" s="231"/>
      <c r="K566" s="231">
        <f>SUM(K567:K688)</f>
        <v>0</v>
      </c>
      <c r="L566" s="231"/>
      <c r="M566" s="231">
        <f>SUM(M567:M688)</f>
        <v>0</v>
      </c>
      <c r="N566" s="230"/>
      <c r="O566" s="230">
        <f>SUM(O567:O688)</f>
        <v>45.61</v>
      </c>
      <c r="P566" s="230"/>
      <c r="Q566" s="230">
        <f>SUM(Q567:Q688)</f>
        <v>0</v>
      </c>
      <c r="R566" s="231"/>
      <c r="S566" s="231"/>
      <c r="T566" s="232"/>
      <c r="U566" s="226"/>
      <c r="V566" s="226">
        <f>SUM(V567:V688)</f>
        <v>118</v>
      </c>
      <c r="W566" s="226"/>
      <c r="X566" s="226"/>
      <c r="Y566" s="226"/>
      <c r="AG566" t="s">
        <v>384</v>
      </c>
    </row>
    <row r="567" spans="1:60" outlineLevel="1" x14ac:dyDescent="0.25">
      <c r="A567" s="234">
        <v>127</v>
      </c>
      <c r="B567" s="235" t="s">
        <v>1005</v>
      </c>
      <c r="C567" s="253" t="s">
        <v>1006</v>
      </c>
      <c r="D567" s="236" t="s">
        <v>446</v>
      </c>
      <c r="E567" s="237">
        <v>0.37275000000000003</v>
      </c>
      <c r="F567" s="238"/>
      <c r="G567" s="239">
        <f>ROUND(E567*F567,2)</f>
        <v>0</v>
      </c>
      <c r="H567" s="238"/>
      <c r="I567" s="239">
        <f>ROUND(E567*H567,2)</f>
        <v>0</v>
      </c>
      <c r="J567" s="238"/>
      <c r="K567" s="239">
        <f>ROUND(E567*J567,2)</f>
        <v>0</v>
      </c>
      <c r="L567" s="239">
        <v>21</v>
      </c>
      <c r="M567" s="239">
        <f>G567*(1+L567/100)</f>
        <v>0</v>
      </c>
      <c r="N567" s="237">
        <v>2.5249999999999999</v>
      </c>
      <c r="O567" s="237">
        <f>ROUND(E567*N567,2)</f>
        <v>0.94</v>
      </c>
      <c r="P567" s="237">
        <v>0</v>
      </c>
      <c r="Q567" s="237">
        <f>ROUND(E567*P567,2)</f>
        <v>0</v>
      </c>
      <c r="R567" s="239" t="s">
        <v>522</v>
      </c>
      <c r="S567" s="239" t="s">
        <v>388</v>
      </c>
      <c r="T567" s="240" t="s">
        <v>448</v>
      </c>
      <c r="U567" s="222">
        <v>3.2130000000000001</v>
      </c>
      <c r="V567" s="222">
        <f>ROUND(E567*U567,2)</f>
        <v>1.2</v>
      </c>
      <c r="W567" s="222"/>
      <c r="X567" s="222" t="s">
        <v>449</v>
      </c>
      <c r="Y567" s="222" t="s">
        <v>391</v>
      </c>
      <c r="Z567" s="212"/>
      <c r="AA567" s="212"/>
      <c r="AB567" s="212"/>
      <c r="AC567" s="212"/>
      <c r="AD567" s="212"/>
      <c r="AE567" s="212"/>
      <c r="AF567" s="212"/>
      <c r="AG567" s="212" t="s">
        <v>450</v>
      </c>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2" x14ac:dyDescent="0.25">
      <c r="A568" s="219"/>
      <c r="B568" s="220"/>
      <c r="C568" s="267" t="s">
        <v>1007</v>
      </c>
      <c r="D568" s="266"/>
      <c r="E568" s="266"/>
      <c r="F568" s="266"/>
      <c r="G568" s="266"/>
      <c r="H568" s="222"/>
      <c r="I568" s="222"/>
      <c r="J568" s="222"/>
      <c r="K568" s="222"/>
      <c r="L568" s="222"/>
      <c r="M568" s="222"/>
      <c r="N568" s="221"/>
      <c r="O568" s="221"/>
      <c r="P568" s="221"/>
      <c r="Q568" s="221"/>
      <c r="R568" s="222"/>
      <c r="S568" s="222"/>
      <c r="T568" s="222"/>
      <c r="U568" s="222"/>
      <c r="V568" s="222"/>
      <c r="W568" s="222"/>
      <c r="X568" s="222"/>
      <c r="Y568" s="222"/>
      <c r="Z568" s="212"/>
      <c r="AA568" s="212"/>
      <c r="AB568" s="212"/>
      <c r="AC568" s="212"/>
      <c r="AD568" s="212"/>
      <c r="AE568" s="212"/>
      <c r="AF568" s="212"/>
      <c r="AG568" s="212" t="s">
        <v>452</v>
      </c>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2" x14ac:dyDescent="0.25">
      <c r="A569" s="219"/>
      <c r="B569" s="220"/>
      <c r="C569" s="255" t="s">
        <v>1008</v>
      </c>
      <c r="D569" s="250"/>
      <c r="E569" s="250"/>
      <c r="F569" s="250"/>
      <c r="G569" s="250"/>
      <c r="H569" s="222"/>
      <c r="I569" s="222"/>
      <c r="J569" s="222"/>
      <c r="K569" s="222"/>
      <c r="L569" s="222"/>
      <c r="M569" s="222"/>
      <c r="N569" s="221"/>
      <c r="O569" s="221"/>
      <c r="P569" s="221"/>
      <c r="Q569" s="221"/>
      <c r="R569" s="222"/>
      <c r="S569" s="222"/>
      <c r="T569" s="222"/>
      <c r="U569" s="222"/>
      <c r="V569" s="222"/>
      <c r="W569" s="222"/>
      <c r="X569" s="222"/>
      <c r="Y569" s="222"/>
      <c r="Z569" s="212"/>
      <c r="AA569" s="212"/>
      <c r="AB569" s="212"/>
      <c r="AC569" s="212"/>
      <c r="AD569" s="212"/>
      <c r="AE569" s="212"/>
      <c r="AF569" s="212"/>
      <c r="AG569" s="212" t="s">
        <v>395</v>
      </c>
      <c r="AH569" s="212"/>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2" x14ac:dyDescent="0.25">
      <c r="A570" s="219"/>
      <c r="B570" s="220"/>
      <c r="C570" s="268" t="s">
        <v>1009</v>
      </c>
      <c r="D570" s="260"/>
      <c r="E570" s="261">
        <v>0.37275000000000003</v>
      </c>
      <c r="F570" s="222"/>
      <c r="G570" s="222"/>
      <c r="H570" s="222"/>
      <c r="I570" s="222"/>
      <c r="J570" s="222"/>
      <c r="K570" s="222"/>
      <c r="L570" s="222"/>
      <c r="M570" s="222"/>
      <c r="N570" s="221"/>
      <c r="O570" s="221"/>
      <c r="P570" s="221"/>
      <c r="Q570" s="221"/>
      <c r="R570" s="222"/>
      <c r="S570" s="222"/>
      <c r="T570" s="222"/>
      <c r="U570" s="222"/>
      <c r="V570" s="222"/>
      <c r="W570" s="222"/>
      <c r="X570" s="222"/>
      <c r="Y570" s="222"/>
      <c r="Z570" s="212"/>
      <c r="AA570" s="212"/>
      <c r="AB570" s="212"/>
      <c r="AC570" s="212"/>
      <c r="AD570" s="212"/>
      <c r="AE570" s="212"/>
      <c r="AF570" s="212"/>
      <c r="AG570" s="212" t="s">
        <v>454</v>
      </c>
      <c r="AH570" s="212">
        <v>0</v>
      </c>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1" x14ac:dyDescent="0.25">
      <c r="A571" s="234">
        <v>128</v>
      </c>
      <c r="B571" s="235" t="s">
        <v>1010</v>
      </c>
      <c r="C571" s="253" t="s">
        <v>1011</v>
      </c>
      <c r="D571" s="236" t="s">
        <v>446</v>
      </c>
      <c r="E571" s="237">
        <v>0.31605</v>
      </c>
      <c r="F571" s="238"/>
      <c r="G571" s="239">
        <f>ROUND(E571*F571,2)</f>
        <v>0</v>
      </c>
      <c r="H571" s="238"/>
      <c r="I571" s="239">
        <f>ROUND(E571*H571,2)</f>
        <v>0</v>
      </c>
      <c r="J571" s="238"/>
      <c r="K571" s="239">
        <f>ROUND(E571*J571,2)</f>
        <v>0</v>
      </c>
      <c r="L571" s="239">
        <v>21</v>
      </c>
      <c r="M571" s="239">
        <f>G571*(1+L571/100)</f>
        <v>0</v>
      </c>
      <c r="N571" s="237">
        <v>2.5249999999999999</v>
      </c>
      <c r="O571" s="237">
        <f>ROUND(E571*N571,2)</f>
        <v>0.8</v>
      </c>
      <c r="P571" s="237">
        <v>0</v>
      </c>
      <c r="Q571" s="237">
        <f>ROUND(E571*P571,2)</f>
        <v>0</v>
      </c>
      <c r="R571" s="239" t="s">
        <v>522</v>
      </c>
      <c r="S571" s="239" t="s">
        <v>388</v>
      </c>
      <c r="T571" s="240" t="s">
        <v>448</v>
      </c>
      <c r="U571" s="222">
        <v>3.2130000000000001</v>
      </c>
      <c r="V571" s="222">
        <f>ROUND(E571*U571,2)</f>
        <v>1.02</v>
      </c>
      <c r="W571" s="222"/>
      <c r="X571" s="222" t="s">
        <v>449</v>
      </c>
      <c r="Y571" s="222" t="s">
        <v>391</v>
      </c>
      <c r="Z571" s="212"/>
      <c r="AA571" s="212"/>
      <c r="AB571" s="212"/>
      <c r="AC571" s="212"/>
      <c r="AD571" s="212"/>
      <c r="AE571" s="212"/>
      <c r="AF571" s="212"/>
      <c r="AG571" s="212" t="s">
        <v>450</v>
      </c>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2" x14ac:dyDescent="0.25">
      <c r="A572" s="219"/>
      <c r="B572" s="220"/>
      <c r="C572" s="267" t="s">
        <v>1007</v>
      </c>
      <c r="D572" s="266"/>
      <c r="E572" s="266"/>
      <c r="F572" s="266"/>
      <c r="G572" s="266"/>
      <c r="H572" s="222"/>
      <c r="I572" s="222"/>
      <c r="J572" s="222"/>
      <c r="K572" s="222"/>
      <c r="L572" s="222"/>
      <c r="M572" s="222"/>
      <c r="N572" s="221"/>
      <c r="O572" s="221"/>
      <c r="P572" s="221"/>
      <c r="Q572" s="221"/>
      <c r="R572" s="222"/>
      <c r="S572" s="222"/>
      <c r="T572" s="222"/>
      <c r="U572" s="222"/>
      <c r="V572" s="222"/>
      <c r="W572" s="222"/>
      <c r="X572" s="222"/>
      <c r="Y572" s="222"/>
      <c r="Z572" s="212"/>
      <c r="AA572" s="212"/>
      <c r="AB572" s="212"/>
      <c r="AC572" s="212"/>
      <c r="AD572" s="212"/>
      <c r="AE572" s="212"/>
      <c r="AF572" s="212"/>
      <c r="AG572" s="212" t="s">
        <v>452</v>
      </c>
      <c r="AH572" s="212"/>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2" x14ac:dyDescent="0.25">
      <c r="A573" s="219"/>
      <c r="B573" s="220"/>
      <c r="C573" s="255" t="s">
        <v>1008</v>
      </c>
      <c r="D573" s="250"/>
      <c r="E573" s="250"/>
      <c r="F573" s="250"/>
      <c r="G573" s="250"/>
      <c r="H573" s="222"/>
      <c r="I573" s="222"/>
      <c r="J573" s="222"/>
      <c r="K573" s="222"/>
      <c r="L573" s="222"/>
      <c r="M573" s="222"/>
      <c r="N573" s="221"/>
      <c r="O573" s="221"/>
      <c r="P573" s="221"/>
      <c r="Q573" s="221"/>
      <c r="R573" s="222"/>
      <c r="S573" s="222"/>
      <c r="T573" s="222"/>
      <c r="U573" s="222"/>
      <c r="V573" s="222"/>
      <c r="W573" s="222"/>
      <c r="X573" s="222"/>
      <c r="Y573" s="222"/>
      <c r="Z573" s="212"/>
      <c r="AA573" s="212"/>
      <c r="AB573" s="212"/>
      <c r="AC573" s="212"/>
      <c r="AD573" s="212"/>
      <c r="AE573" s="212"/>
      <c r="AF573" s="212"/>
      <c r="AG573" s="212" t="s">
        <v>395</v>
      </c>
      <c r="AH573" s="212"/>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2" x14ac:dyDescent="0.25">
      <c r="A574" s="219"/>
      <c r="B574" s="220"/>
      <c r="C574" s="268" t="s">
        <v>1012</v>
      </c>
      <c r="D574" s="260"/>
      <c r="E574" s="261">
        <v>0.31605</v>
      </c>
      <c r="F574" s="222"/>
      <c r="G574" s="222"/>
      <c r="H574" s="222"/>
      <c r="I574" s="222"/>
      <c r="J574" s="222"/>
      <c r="K574" s="222"/>
      <c r="L574" s="222"/>
      <c r="M574" s="222"/>
      <c r="N574" s="221"/>
      <c r="O574" s="221"/>
      <c r="P574" s="221"/>
      <c r="Q574" s="221"/>
      <c r="R574" s="222"/>
      <c r="S574" s="222"/>
      <c r="T574" s="222"/>
      <c r="U574" s="222"/>
      <c r="V574" s="222"/>
      <c r="W574" s="222"/>
      <c r="X574" s="222"/>
      <c r="Y574" s="222"/>
      <c r="Z574" s="212"/>
      <c r="AA574" s="212"/>
      <c r="AB574" s="212"/>
      <c r="AC574" s="212"/>
      <c r="AD574" s="212"/>
      <c r="AE574" s="212"/>
      <c r="AF574" s="212"/>
      <c r="AG574" s="212" t="s">
        <v>454</v>
      </c>
      <c r="AH574" s="212">
        <v>0</v>
      </c>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1" x14ac:dyDescent="0.25">
      <c r="A575" s="234">
        <v>129</v>
      </c>
      <c r="B575" s="235" t="s">
        <v>1010</v>
      </c>
      <c r="C575" s="253" t="s">
        <v>1011</v>
      </c>
      <c r="D575" s="236" t="s">
        <v>446</v>
      </c>
      <c r="E575" s="237">
        <v>10.521129999999999</v>
      </c>
      <c r="F575" s="238"/>
      <c r="G575" s="239">
        <f>ROUND(E575*F575,2)</f>
        <v>0</v>
      </c>
      <c r="H575" s="238"/>
      <c r="I575" s="239">
        <f>ROUND(E575*H575,2)</f>
        <v>0</v>
      </c>
      <c r="J575" s="238"/>
      <c r="K575" s="239">
        <f>ROUND(E575*J575,2)</f>
        <v>0</v>
      </c>
      <c r="L575" s="239">
        <v>21</v>
      </c>
      <c r="M575" s="239">
        <f>G575*(1+L575/100)</f>
        <v>0</v>
      </c>
      <c r="N575" s="237">
        <v>2.5249999999999999</v>
      </c>
      <c r="O575" s="237">
        <f>ROUND(E575*N575,2)</f>
        <v>26.57</v>
      </c>
      <c r="P575" s="237">
        <v>0</v>
      </c>
      <c r="Q575" s="237">
        <f>ROUND(E575*P575,2)</f>
        <v>0</v>
      </c>
      <c r="R575" s="239" t="s">
        <v>522</v>
      </c>
      <c r="S575" s="239" t="s">
        <v>388</v>
      </c>
      <c r="T575" s="240" t="s">
        <v>448</v>
      </c>
      <c r="U575" s="222">
        <v>3.2130000000000001</v>
      </c>
      <c r="V575" s="222">
        <f>ROUND(E575*U575,2)</f>
        <v>33.799999999999997</v>
      </c>
      <c r="W575" s="222"/>
      <c r="X575" s="222" t="s">
        <v>449</v>
      </c>
      <c r="Y575" s="222" t="s">
        <v>391</v>
      </c>
      <c r="Z575" s="212"/>
      <c r="AA575" s="212"/>
      <c r="AB575" s="212"/>
      <c r="AC575" s="212"/>
      <c r="AD575" s="212"/>
      <c r="AE575" s="212"/>
      <c r="AF575" s="212"/>
      <c r="AG575" s="212" t="s">
        <v>450</v>
      </c>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2" x14ac:dyDescent="0.25">
      <c r="A576" s="219"/>
      <c r="B576" s="220"/>
      <c r="C576" s="267" t="s">
        <v>1007</v>
      </c>
      <c r="D576" s="266"/>
      <c r="E576" s="266"/>
      <c r="F576" s="266"/>
      <c r="G576" s="266"/>
      <c r="H576" s="222"/>
      <c r="I576" s="222"/>
      <c r="J576" s="222"/>
      <c r="K576" s="222"/>
      <c r="L576" s="222"/>
      <c r="M576" s="222"/>
      <c r="N576" s="221"/>
      <c r="O576" s="221"/>
      <c r="P576" s="221"/>
      <c r="Q576" s="221"/>
      <c r="R576" s="222"/>
      <c r="S576" s="222"/>
      <c r="T576" s="222"/>
      <c r="U576" s="222"/>
      <c r="V576" s="222"/>
      <c r="W576" s="222"/>
      <c r="X576" s="222"/>
      <c r="Y576" s="222"/>
      <c r="Z576" s="212"/>
      <c r="AA576" s="212"/>
      <c r="AB576" s="212"/>
      <c r="AC576" s="212"/>
      <c r="AD576" s="212"/>
      <c r="AE576" s="212"/>
      <c r="AF576" s="212"/>
      <c r="AG576" s="212" t="s">
        <v>452</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2" x14ac:dyDescent="0.25">
      <c r="A577" s="219"/>
      <c r="B577" s="220"/>
      <c r="C577" s="255" t="s">
        <v>1008</v>
      </c>
      <c r="D577" s="250"/>
      <c r="E577" s="250"/>
      <c r="F577" s="250"/>
      <c r="G577" s="250"/>
      <c r="H577" s="222"/>
      <c r="I577" s="222"/>
      <c r="J577" s="222"/>
      <c r="K577" s="222"/>
      <c r="L577" s="222"/>
      <c r="M577" s="222"/>
      <c r="N577" s="221"/>
      <c r="O577" s="221"/>
      <c r="P577" s="221"/>
      <c r="Q577" s="221"/>
      <c r="R577" s="222"/>
      <c r="S577" s="222"/>
      <c r="T577" s="222"/>
      <c r="U577" s="222"/>
      <c r="V577" s="222"/>
      <c r="W577" s="222"/>
      <c r="X577" s="222"/>
      <c r="Y577" s="222"/>
      <c r="Z577" s="212"/>
      <c r="AA577" s="212"/>
      <c r="AB577" s="212"/>
      <c r="AC577" s="212"/>
      <c r="AD577" s="212"/>
      <c r="AE577" s="212"/>
      <c r="AF577" s="212"/>
      <c r="AG577" s="212" t="s">
        <v>395</v>
      </c>
      <c r="AH577" s="212"/>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2" x14ac:dyDescent="0.25">
      <c r="A578" s="219"/>
      <c r="B578" s="220"/>
      <c r="C578" s="268" t="s">
        <v>1013</v>
      </c>
      <c r="D578" s="260"/>
      <c r="E578" s="261">
        <v>0.61112999999999995</v>
      </c>
      <c r="F578" s="222"/>
      <c r="G578" s="222"/>
      <c r="H578" s="222"/>
      <c r="I578" s="222"/>
      <c r="J578" s="222"/>
      <c r="K578" s="222"/>
      <c r="L578" s="222"/>
      <c r="M578" s="222"/>
      <c r="N578" s="221"/>
      <c r="O578" s="221"/>
      <c r="P578" s="221"/>
      <c r="Q578" s="221"/>
      <c r="R578" s="222"/>
      <c r="S578" s="222"/>
      <c r="T578" s="222"/>
      <c r="U578" s="222"/>
      <c r="V578" s="222"/>
      <c r="W578" s="222"/>
      <c r="X578" s="222"/>
      <c r="Y578" s="222"/>
      <c r="Z578" s="212"/>
      <c r="AA578" s="212"/>
      <c r="AB578" s="212"/>
      <c r="AC578" s="212"/>
      <c r="AD578" s="212"/>
      <c r="AE578" s="212"/>
      <c r="AF578" s="212"/>
      <c r="AG578" s="212" t="s">
        <v>454</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3" x14ac:dyDescent="0.25">
      <c r="A579" s="219"/>
      <c r="B579" s="220"/>
      <c r="C579" s="269" t="s">
        <v>488</v>
      </c>
      <c r="D579" s="262"/>
      <c r="E579" s="263">
        <v>0.61112999999999995</v>
      </c>
      <c r="F579" s="222"/>
      <c r="G579" s="222"/>
      <c r="H579" s="222"/>
      <c r="I579" s="222"/>
      <c r="J579" s="222"/>
      <c r="K579" s="222"/>
      <c r="L579" s="222"/>
      <c r="M579" s="222"/>
      <c r="N579" s="221"/>
      <c r="O579" s="221"/>
      <c r="P579" s="221"/>
      <c r="Q579" s="221"/>
      <c r="R579" s="222"/>
      <c r="S579" s="222"/>
      <c r="T579" s="222"/>
      <c r="U579" s="222"/>
      <c r="V579" s="222"/>
      <c r="W579" s="222"/>
      <c r="X579" s="222"/>
      <c r="Y579" s="222"/>
      <c r="Z579" s="212"/>
      <c r="AA579" s="212"/>
      <c r="AB579" s="212"/>
      <c r="AC579" s="212"/>
      <c r="AD579" s="212"/>
      <c r="AE579" s="212"/>
      <c r="AF579" s="212"/>
      <c r="AG579" s="212" t="s">
        <v>454</v>
      </c>
      <c r="AH579" s="212">
        <v>1</v>
      </c>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3" x14ac:dyDescent="0.25">
      <c r="A580" s="219"/>
      <c r="B580" s="220"/>
      <c r="C580" s="270" t="s">
        <v>525</v>
      </c>
      <c r="D580" s="264"/>
      <c r="E580" s="265"/>
      <c r="F580" s="222"/>
      <c r="G580" s="222"/>
      <c r="H580" s="222"/>
      <c r="I580" s="222"/>
      <c r="J580" s="222"/>
      <c r="K580" s="222"/>
      <c r="L580" s="222"/>
      <c r="M580" s="222"/>
      <c r="N580" s="221"/>
      <c r="O580" s="221"/>
      <c r="P580" s="221"/>
      <c r="Q580" s="221"/>
      <c r="R580" s="222"/>
      <c r="S580" s="222"/>
      <c r="T580" s="222"/>
      <c r="U580" s="222"/>
      <c r="V580" s="222"/>
      <c r="W580" s="222"/>
      <c r="X580" s="222"/>
      <c r="Y580" s="222"/>
      <c r="Z580" s="212"/>
      <c r="AA580" s="212"/>
      <c r="AB580" s="212"/>
      <c r="AC580" s="212"/>
      <c r="AD580" s="212"/>
      <c r="AE580" s="212"/>
      <c r="AF580" s="212"/>
      <c r="AG580" s="212" t="s">
        <v>454</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3" x14ac:dyDescent="0.25">
      <c r="A581" s="219"/>
      <c r="B581" s="220"/>
      <c r="C581" s="271" t="s">
        <v>1014</v>
      </c>
      <c r="D581" s="264"/>
      <c r="E581" s="265">
        <v>7.4950000000000001</v>
      </c>
      <c r="F581" s="222"/>
      <c r="G581" s="222"/>
      <c r="H581" s="222"/>
      <c r="I581" s="222"/>
      <c r="J581" s="222"/>
      <c r="K581" s="222"/>
      <c r="L581" s="222"/>
      <c r="M581" s="222"/>
      <c r="N581" s="221"/>
      <c r="O581" s="221"/>
      <c r="P581" s="221"/>
      <c r="Q581" s="221"/>
      <c r="R581" s="222"/>
      <c r="S581" s="222"/>
      <c r="T581" s="222"/>
      <c r="U581" s="222"/>
      <c r="V581" s="222"/>
      <c r="W581" s="222"/>
      <c r="X581" s="222"/>
      <c r="Y581" s="222"/>
      <c r="Z581" s="212"/>
      <c r="AA581" s="212"/>
      <c r="AB581" s="212"/>
      <c r="AC581" s="212"/>
      <c r="AD581" s="212"/>
      <c r="AE581" s="212"/>
      <c r="AF581" s="212"/>
      <c r="AG581" s="212" t="s">
        <v>454</v>
      </c>
      <c r="AH581" s="212">
        <v>2</v>
      </c>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3" x14ac:dyDescent="0.25">
      <c r="A582" s="219"/>
      <c r="B582" s="220"/>
      <c r="C582" s="271" t="s">
        <v>1015</v>
      </c>
      <c r="D582" s="264"/>
      <c r="E582" s="265">
        <v>16.96</v>
      </c>
      <c r="F582" s="222"/>
      <c r="G582" s="222"/>
      <c r="H582" s="222"/>
      <c r="I582" s="222"/>
      <c r="J582" s="222"/>
      <c r="K582" s="222"/>
      <c r="L582" s="222"/>
      <c r="M582" s="222"/>
      <c r="N582" s="221"/>
      <c r="O582" s="221"/>
      <c r="P582" s="221"/>
      <c r="Q582" s="221"/>
      <c r="R582" s="222"/>
      <c r="S582" s="222"/>
      <c r="T582" s="222"/>
      <c r="U582" s="222"/>
      <c r="V582" s="222"/>
      <c r="W582" s="222"/>
      <c r="X582" s="222"/>
      <c r="Y582" s="222"/>
      <c r="Z582" s="212"/>
      <c r="AA582" s="212"/>
      <c r="AB582" s="212"/>
      <c r="AC582" s="212"/>
      <c r="AD582" s="212"/>
      <c r="AE582" s="212"/>
      <c r="AF582" s="212"/>
      <c r="AG582" s="212" t="s">
        <v>454</v>
      </c>
      <c r="AH582" s="212">
        <v>2</v>
      </c>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3" x14ac:dyDescent="0.25">
      <c r="A583" s="219"/>
      <c r="B583" s="220"/>
      <c r="C583" s="271" t="s">
        <v>1016</v>
      </c>
      <c r="D583" s="264"/>
      <c r="E583" s="265">
        <v>25.247499999999999</v>
      </c>
      <c r="F583" s="222"/>
      <c r="G583" s="222"/>
      <c r="H583" s="222"/>
      <c r="I583" s="222"/>
      <c r="J583" s="222"/>
      <c r="K583" s="222"/>
      <c r="L583" s="222"/>
      <c r="M583" s="222"/>
      <c r="N583" s="221"/>
      <c r="O583" s="221"/>
      <c r="P583" s="221"/>
      <c r="Q583" s="221"/>
      <c r="R583" s="222"/>
      <c r="S583" s="222"/>
      <c r="T583" s="222"/>
      <c r="U583" s="222"/>
      <c r="V583" s="222"/>
      <c r="W583" s="222"/>
      <c r="X583" s="222"/>
      <c r="Y583" s="222"/>
      <c r="Z583" s="212"/>
      <c r="AA583" s="212"/>
      <c r="AB583" s="212"/>
      <c r="AC583" s="212"/>
      <c r="AD583" s="212"/>
      <c r="AE583" s="212"/>
      <c r="AF583" s="212"/>
      <c r="AG583" s="212" t="s">
        <v>454</v>
      </c>
      <c r="AH583" s="212">
        <v>2</v>
      </c>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3" x14ac:dyDescent="0.25">
      <c r="A584" s="219"/>
      <c r="B584" s="220"/>
      <c r="C584" s="271" t="s">
        <v>1017</v>
      </c>
      <c r="D584" s="264"/>
      <c r="E584" s="265">
        <v>105.15</v>
      </c>
      <c r="F584" s="222"/>
      <c r="G584" s="222"/>
      <c r="H584" s="222"/>
      <c r="I584" s="222"/>
      <c r="J584" s="222"/>
      <c r="K584" s="222"/>
      <c r="L584" s="222"/>
      <c r="M584" s="222"/>
      <c r="N584" s="221"/>
      <c r="O584" s="221"/>
      <c r="P584" s="221"/>
      <c r="Q584" s="221"/>
      <c r="R584" s="222"/>
      <c r="S584" s="222"/>
      <c r="T584" s="222"/>
      <c r="U584" s="222"/>
      <c r="V584" s="222"/>
      <c r="W584" s="222"/>
      <c r="X584" s="222"/>
      <c r="Y584" s="222"/>
      <c r="Z584" s="212"/>
      <c r="AA584" s="212"/>
      <c r="AB584" s="212"/>
      <c r="AC584" s="212"/>
      <c r="AD584" s="212"/>
      <c r="AE584" s="212"/>
      <c r="AF584" s="212"/>
      <c r="AG584" s="212" t="s">
        <v>454</v>
      </c>
      <c r="AH584" s="212">
        <v>2</v>
      </c>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3" x14ac:dyDescent="0.25">
      <c r="A585" s="219"/>
      <c r="B585" s="220"/>
      <c r="C585" s="271" t="s">
        <v>1018</v>
      </c>
      <c r="D585" s="264"/>
      <c r="E585" s="265">
        <v>6.45</v>
      </c>
      <c r="F585" s="222"/>
      <c r="G585" s="222"/>
      <c r="H585" s="222"/>
      <c r="I585" s="222"/>
      <c r="J585" s="222"/>
      <c r="K585" s="222"/>
      <c r="L585" s="222"/>
      <c r="M585" s="222"/>
      <c r="N585" s="221"/>
      <c r="O585" s="221"/>
      <c r="P585" s="221"/>
      <c r="Q585" s="221"/>
      <c r="R585" s="222"/>
      <c r="S585" s="222"/>
      <c r="T585" s="222"/>
      <c r="U585" s="222"/>
      <c r="V585" s="222"/>
      <c r="W585" s="222"/>
      <c r="X585" s="222"/>
      <c r="Y585" s="222"/>
      <c r="Z585" s="212"/>
      <c r="AA585" s="212"/>
      <c r="AB585" s="212"/>
      <c r="AC585" s="212"/>
      <c r="AD585" s="212"/>
      <c r="AE585" s="212"/>
      <c r="AF585" s="212"/>
      <c r="AG585" s="212" t="s">
        <v>454</v>
      </c>
      <c r="AH585" s="212">
        <v>2</v>
      </c>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3" x14ac:dyDescent="0.25">
      <c r="A586" s="219"/>
      <c r="B586" s="220"/>
      <c r="C586" s="270" t="s">
        <v>529</v>
      </c>
      <c r="D586" s="264"/>
      <c r="E586" s="265"/>
      <c r="F586" s="222"/>
      <c r="G586" s="222"/>
      <c r="H586" s="222"/>
      <c r="I586" s="222"/>
      <c r="J586" s="222"/>
      <c r="K586" s="222"/>
      <c r="L586" s="222"/>
      <c r="M586" s="222"/>
      <c r="N586" s="221"/>
      <c r="O586" s="221"/>
      <c r="P586" s="221"/>
      <c r="Q586" s="221"/>
      <c r="R586" s="222"/>
      <c r="S586" s="222"/>
      <c r="T586" s="222"/>
      <c r="U586" s="222"/>
      <c r="V586" s="222"/>
      <c r="W586" s="222"/>
      <c r="X586" s="222"/>
      <c r="Y586" s="222"/>
      <c r="Z586" s="212"/>
      <c r="AA586" s="212"/>
      <c r="AB586" s="212"/>
      <c r="AC586" s="212"/>
      <c r="AD586" s="212"/>
      <c r="AE586" s="212"/>
      <c r="AF586" s="212"/>
      <c r="AG586" s="212" t="s">
        <v>454</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3" x14ac:dyDescent="0.25">
      <c r="A587" s="219"/>
      <c r="B587" s="220"/>
      <c r="C587" s="268" t="s">
        <v>1019</v>
      </c>
      <c r="D587" s="260"/>
      <c r="E587" s="261">
        <v>8.0649999999999995</v>
      </c>
      <c r="F587" s="222"/>
      <c r="G587" s="222"/>
      <c r="H587" s="222"/>
      <c r="I587" s="222"/>
      <c r="J587" s="222"/>
      <c r="K587" s="222"/>
      <c r="L587" s="222"/>
      <c r="M587" s="222"/>
      <c r="N587" s="221"/>
      <c r="O587" s="221"/>
      <c r="P587" s="221"/>
      <c r="Q587" s="221"/>
      <c r="R587" s="222"/>
      <c r="S587" s="222"/>
      <c r="T587" s="222"/>
      <c r="U587" s="222"/>
      <c r="V587" s="222"/>
      <c r="W587" s="222"/>
      <c r="X587" s="222"/>
      <c r="Y587" s="222"/>
      <c r="Z587" s="212"/>
      <c r="AA587" s="212"/>
      <c r="AB587" s="212"/>
      <c r="AC587" s="212"/>
      <c r="AD587" s="212"/>
      <c r="AE587" s="212"/>
      <c r="AF587" s="212"/>
      <c r="AG587" s="212" t="s">
        <v>454</v>
      </c>
      <c r="AH587" s="212">
        <v>0</v>
      </c>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3" x14ac:dyDescent="0.25">
      <c r="A588" s="219"/>
      <c r="B588" s="220"/>
      <c r="C588" s="269" t="s">
        <v>488</v>
      </c>
      <c r="D588" s="262"/>
      <c r="E588" s="263">
        <v>8.0649999999999995</v>
      </c>
      <c r="F588" s="222"/>
      <c r="G588" s="222"/>
      <c r="H588" s="222"/>
      <c r="I588" s="222"/>
      <c r="J588" s="222"/>
      <c r="K588" s="222"/>
      <c r="L588" s="222"/>
      <c r="M588" s="222"/>
      <c r="N588" s="221"/>
      <c r="O588" s="221"/>
      <c r="P588" s="221"/>
      <c r="Q588" s="221"/>
      <c r="R588" s="222"/>
      <c r="S588" s="222"/>
      <c r="T588" s="222"/>
      <c r="U588" s="222"/>
      <c r="V588" s="222"/>
      <c r="W588" s="222"/>
      <c r="X588" s="222"/>
      <c r="Y588" s="222"/>
      <c r="Z588" s="212"/>
      <c r="AA588" s="212"/>
      <c r="AB588" s="212"/>
      <c r="AC588" s="212"/>
      <c r="AD588" s="212"/>
      <c r="AE588" s="212"/>
      <c r="AF588" s="212"/>
      <c r="AG588" s="212" t="s">
        <v>454</v>
      </c>
      <c r="AH588" s="212">
        <v>1</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outlineLevel="3" x14ac:dyDescent="0.25">
      <c r="A589" s="219"/>
      <c r="B589" s="220"/>
      <c r="C589" s="270" t="s">
        <v>525</v>
      </c>
      <c r="D589" s="264"/>
      <c r="E589" s="265"/>
      <c r="F589" s="222"/>
      <c r="G589" s="222"/>
      <c r="H589" s="222"/>
      <c r="I589" s="222"/>
      <c r="J589" s="222"/>
      <c r="K589" s="222"/>
      <c r="L589" s="222"/>
      <c r="M589" s="222"/>
      <c r="N589" s="221"/>
      <c r="O589" s="221"/>
      <c r="P589" s="221"/>
      <c r="Q589" s="221"/>
      <c r="R589" s="222"/>
      <c r="S589" s="222"/>
      <c r="T589" s="222"/>
      <c r="U589" s="222"/>
      <c r="V589" s="222"/>
      <c r="W589" s="222"/>
      <c r="X589" s="222"/>
      <c r="Y589" s="222"/>
      <c r="Z589" s="212"/>
      <c r="AA589" s="212"/>
      <c r="AB589" s="212"/>
      <c r="AC589" s="212"/>
      <c r="AD589" s="212"/>
      <c r="AE589" s="212"/>
      <c r="AF589" s="212"/>
      <c r="AG589" s="212" t="s">
        <v>454</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3" x14ac:dyDescent="0.25">
      <c r="A590" s="219"/>
      <c r="B590" s="220"/>
      <c r="C590" s="271" t="s">
        <v>1020</v>
      </c>
      <c r="D590" s="264"/>
      <c r="E590" s="265">
        <v>20.260000000000002</v>
      </c>
      <c r="F590" s="222"/>
      <c r="G590" s="222"/>
      <c r="H590" s="222"/>
      <c r="I590" s="222"/>
      <c r="J590" s="222"/>
      <c r="K590" s="222"/>
      <c r="L590" s="222"/>
      <c r="M590" s="222"/>
      <c r="N590" s="221"/>
      <c r="O590" s="221"/>
      <c r="P590" s="221"/>
      <c r="Q590" s="221"/>
      <c r="R590" s="222"/>
      <c r="S590" s="222"/>
      <c r="T590" s="222"/>
      <c r="U590" s="222"/>
      <c r="V590" s="222"/>
      <c r="W590" s="222"/>
      <c r="X590" s="222"/>
      <c r="Y590" s="222"/>
      <c r="Z590" s="212"/>
      <c r="AA590" s="212"/>
      <c r="AB590" s="212"/>
      <c r="AC590" s="212"/>
      <c r="AD590" s="212"/>
      <c r="AE590" s="212"/>
      <c r="AF590" s="212"/>
      <c r="AG590" s="212" t="s">
        <v>454</v>
      </c>
      <c r="AH590" s="212">
        <v>2</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3" x14ac:dyDescent="0.25">
      <c r="A591" s="219"/>
      <c r="B591" s="220"/>
      <c r="C591" s="271" t="s">
        <v>1021</v>
      </c>
      <c r="D591" s="264"/>
      <c r="E591" s="265">
        <v>2.1</v>
      </c>
      <c r="F591" s="222"/>
      <c r="G591" s="222"/>
      <c r="H591" s="222"/>
      <c r="I591" s="222"/>
      <c r="J591" s="222"/>
      <c r="K591" s="222"/>
      <c r="L591" s="222"/>
      <c r="M591" s="222"/>
      <c r="N591" s="221"/>
      <c r="O591" s="221"/>
      <c r="P591" s="221"/>
      <c r="Q591" s="221"/>
      <c r="R591" s="222"/>
      <c r="S591" s="222"/>
      <c r="T591" s="222"/>
      <c r="U591" s="222"/>
      <c r="V591" s="222"/>
      <c r="W591" s="222"/>
      <c r="X591" s="222"/>
      <c r="Y591" s="222"/>
      <c r="Z591" s="212"/>
      <c r="AA591" s="212"/>
      <c r="AB591" s="212"/>
      <c r="AC591" s="212"/>
      <c r="AD591" s="212"/>
      <c r="AE591" s="212"/>
      <c r="AF591" s="212"/>
      <c r="AG591" s="212" t="s">
        <v>454</v>
      </c>
      <c r="AH591" s="212">
        <v>2</v>
      </c>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3" x14ac:dyDescent="0.25">
      <c r="A592" s="219"/>
      <c r="B592" s="220"/>
      <c r="C592" s="271" t="s">
        <v>1022</v>
      </c>
      <c r="D592" s="264"/>
      <c r="E592" s="265">
        <v>14.54125</v>
      </c>
      <c r="F592" s="222"/>
      <c r="G592" s="222"/>
      <c r="H592" s="222"/>
      <c r="I592" s="222"/>
      <c r="J592" s="222"/>
      <c r="K592" s="222"/>
      <c r="L592" s="222"/>
      <c r="M592" s="222"/>
      <c r="N592" s="221"/>
      <c r="O592" s="221"/>
      <c r="P592" s="221"/>
      <c r="Q592" s="221"/>
      <c r="R592" s="222"/>
      <c r="S592" s="222"/>
      <c r="T592" s="222"/>
      <c r="U592" s="222"/>
      <c r="V592" s="222"/>
      <c r="W592" s="222"/>
      <c r="X592" s="222"/>
      <c r="Y592" s="222"/>
      <c r="Z592" s="212"/>
      <c r="AA592" s="212"/>
      <c r="AB592" s="212"/>
      <c r="AC592" s="212"/>
      <c r="AD592" s="212"/>
      <c r="AE592" s="212"/>
      <c r="AF592" s="212"/>
      <c r="AG592" s="212" t="s">
        <v>454</v>
      </c>
      <c r="AH592" s="212">
        <v>2</v>
      </c>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3" x14ac:dyDescent="0.25">
      <c r="A593" s="219"/>
      <c r="B593" s="220"/>
      <c r="C593" s="270" t="s">
        <v>529</v>
      </c>
      <c r="D593" s="264"/>
      <c r="E593" s="265"/>
      <c r="F593" s="222"/>
      <c r="G593" s="222"/>
      <c r="H593" s="222"/>
      <c r="I593" s="222"/>
      <c r="J593" s="222"/>
      <c r="K593" s="222"/>
      <c r="L593" s="222"/>
      <c r="M593" s="222"/>
      <c r="N593" s="221"/>
      <c r="O593" s="221"/>
      <c r="P593" s="221"/>
      <c r="Q593" s="221"/>
      <c r="R593" s="222"/>
      <c r="S593" s="222"/>
      <c r="T593" s="222"/>
      <c r="U593" s="222"/>
      <c r="V593" s="222"/>
      <c r="W593" s="222"/>
      <c r="X593" s="222"/>
      <c r="Y593" s="222"/>
      <c r="Z593" s="212"/>
      <c r="AA593" s="212"/>
      <c r="AB593" s="212"/>
      <c r="AC593" s="212"/>
      <c r="AD593" s="212"/>
      <c r="AE593" s="212"/>
      <c r="AF593" s="212"/>
      <c r="AG593" s="212" t="s">
        <v>454</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3" x14ac:dyDescent="0.25">
      <c r="A594" s="219"/>
      <c r="B594" s="220"/>
      <c r="C594" s="268" t="s">
        <v>1023</v>
      </c>
      <c r="D594" s="260"/>
      <c r="E594" s="261">
        <v>1.845</v>
      </c>
      <c r="F594" s="222"/>
      <c r="G594" s="222"/>
      <c r="H594" s="222"/>
      <c r="I594" s="222"/>
      <c r="J594" s="222"/>
      <c r="K594" s="222"/>
      <c r="L594" s="222"/>
      <c r="M594" s="222"/>
      <c r="N594" s="221"/>
      <c r="O594" s="221"/>
      <c r="P594" s="221"/>
      <c r="Q594" s="221"/>
      <c r="R594" s="222"/>
      <c r="S594" s="222"/>
      <c r="T594" s="222"/>
      <c r="U594" s="222"/>
      <c r="V594" s="222"/>
      <c r="W594" s="222"/>
      <c r="X594" s="222"/>
      <c r="Y594" s="222"/>
      <c r="Z594" s="212"/>
      <c r="AA594" s="212"/>
      <c r="AB594" s="212"/>
      <c r="AC594" s="212"/>
      <c r="AD594" s="212"/>
      <c r="AE594" s="212"/>
      <c r="AF594" s="212"/>
      <c r="AG594" s="212" t="s">
        <v>454</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5">
      <c r="A595" s="219"/>
      <c r="B595" s="220"/>
      <c r="C595" s="269" t="s">
        <v>488</v>
      </c>
      <c r="D595" s="262"/>
      <c r="E595" s="263">
        <v>1.845</v>
      </c>
      <c r="F595" s="222"/>
      <c r="G595" s="222"/>
      <c r="H595" s="222"/>
      <c r="I595" s="222"/>
      <c r="J595" s="222"/>
      <c r="K595" s="222"/>
      <c r="L595" s="222"/>
      <c r="M595" s="222"/>
      <c r="N595" s="221"/>
      <c r="O595" s="221"/>
      <c r="P595" s="221"/>
      <c r="Q595" s="221"/>
      <c r="R595" s="222"/>
      <c r="S595" s="222"/>
      <c r="T595" s="222"/>
      <c r="U595" s="222"/>
      <c r="V595" s="222"/>
      <c r="W595" s="222"/>
      <c r="X595" s="222"/>
      <c r="Y595" s="222"/>
      <c r="Z595" s="212"/>
      <c r="AA595" s="212"/>
      <c r="AB595" s="212"/>
      <c r="AC595" s="212"/>
      <c r="AD595" s="212"/>
      <c r="AE595" s="212"/>
      <c r="AF595" s="212"/>
      <c r="AG595" s="212" t="s">
        <v>454</v>
      </c>
      <c r="AH595" s="212">
        <v>1</v>
      </c>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ht="20.399999999999999" outlineLevel="1" x14ac:dyDescent="0.25">
      <c r="A596" s="234">
        <v>130</v>
      </c>
      <c r="B596" s="235" t="s">
        <v>1024</v>
      </c>
      <c r="C596" s="253" t="s">
        <v>1025</v>
      </c>
      <c r="D596" s="236" t="s">
        <v>517</v>
      </c>
      <c r="E596" s="237">
        <v>101.51770999999999</v>
      </c>
      <c r="F596" s="238"/>
      <c r="G596" s="239">
        <f>ROUND(E596*F596,2)</f>
        <v>0</v>
      </c>
      <c r="H596" s="238"/>
      <c r="I596" s="239">
        <f>ROUND(E596*H596,2)</f>
        <v>0</v>
      </c>
      <c r="J596" s="238"/>
      <c r="K596" s="239">
        <f>ROUND(E596*J596,2)</f>
        <v>0</v>
      </c>
      <c r="L596" s="239">
        <v>21</v>
      </c>
      <c r="M596" s="239">
        <f>G596*(1+L596/100)</f>
        <v>0</v>
      </c>
      <c r="N596" s="237">
        <v>0</v>
      </c>
      <c r="O596" s="237">
        <f>ROUND(E596*N596,2)</f>
        <v>0</v>
      </c>
      <c r="P596" s="237">
        <v>0</v>
      </c>
      <c r="Q596" s="237">
        <f>ROUND(E596*P596,2)</f>
        <v>0</v>
      </c>
      <c r="R596" s="239" t="s">
        <v>522</v>
      </c>
      <c r="S596" s="239" t="s">
        <v>388</v>
      </c>
      <c r="T596" s="240" t="s">
        <v>448</v>
      </c>
      <c r="U596" s="222">
        <v>5.0999999999999997E-2</v>
      </c>
      <c r="V596" s="222">
        <f>ROUND(E596*U596,2)</f>
        <v>5.18</v>
      </c>
      <c r="W596" s="222"/>
      <c r="X596" s="222" t="s">
        <v>449</v>
      </c>
      <c r="Y596" s="222" t="s">
        <v>391</v>
      </c>
      <c r="Z596" s="212"/>
      <c r="AA596" s="212"/>
      <c r="AB596" s="212"/>
      <c r="AC596" s="212"/>
      <c r="AD596" s="212"/>
      <c r="AE596" s="212"/>
      <c r="AF596" s="212"/>
      <c r="AG596" s="212" t="s">
        <v>450</v>
      </c>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2" x14ac:dyDescent="0.25">
      <c r="A597" s="219"/>
      <c r="B597" s="220"/>
      <c r="C597" s="267" t="s">
        <v>1007</v>
      </c>
      <c r="D597" s="266"/>
      <c r="E597" s="266"/>
      <c r="F597" s="266"/>
      <c r="G597" s="266"/>
      <c r="H597" s="222"/>
      <c r="I597" s="222"/>
      <c r="J597" s="222"/>
      <c r="K597" s="222"/>
      <c r="L597" s="222"/>
      <c r="M597" s="222"/>
      <c r="N597" s="221"/>
      <c r="O597" s="221"/>
      <c r="P597" s="221"/>
      <c r="Q597" s="221"/>
      <c r="R597" s="222"/>
      <c r="S597" s="222"/>
      <c r="T597" s="222"/>
      <c r="U597" s="222"/>
      <c r="V597" s="222"/>
      <c r="W597" s="222"/>
      <c r="X597" s="222"/>
      <c r="Y597" s="222"/>
      <c r="Z597" s="212"/>
      <c r="AA597" s="212"/>
      <c r="AB597" s="212"/>
      <c r="AC597" s="212"/>
      <c r="AD597" s="212"/>
      <c r="AE597" s="212"/>
      <c r="AF597" s="212"/>
      <c r="AG597" s="212" t="s">
        <v>452</v>
      </c>
      <c r="AH597" s="212"/>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2" x14ac:dyDescent="0.25">
      <c r="A598" s="219"/>
      <c r="B598" s="220"/>
      <c r="C598" s="268" t="s">
        <v>1026</v>
      </c>
      <c r="D598" s="260"/>
      <c r="E598" s="261">
        <v>3.8568799999999999</v>
      </c>
      <c r="F598" s="222"/>
      <c r="G598" s="222"/>
      <c r="H598" s="222"/>
      <c r="I598" s="222"/>
      <c r="J598" s="222"/>
      <c r="K598" s="222"/>
      <c r="L598" s="222"/>
      <c r="M598" s="222"/>
      <c r="N598" s="221"/>
      <c r="O598" s="221"/>
      <c r="P598" s="221"/>
      <c r="Q598" s="221"/>
      <c r="R598" s="222"/>
      <c r="S598" s="222"/>
      <c r="T598" s="222"/>
      <c r="U598" s="222"/>
      <c r="V598" s="222"/>
      <c r="W598" s="222"/>
      <c r="X598" s="222"/>
      <c r="Y598" s="222"/>
      <c r="Z598" s="212"/>
      <c r="AA598" s="212"/>
      <c r="AB598" s="212"/>
      <c r="AC598" s="212"/>
      <c r="AD598" s="212"/>
      <c r="AE598" s="212"/>
      <c r="AF598" s="212"/>
      <c r="AG598" s="212" t="s">
        <v>454</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5">
      <c r="A599" s="219"/>
      <c r="B599" s="220"/>
      <c r="C599" s="269" t="s">
        <v>488</v>
      </c>
      <c r="D599" s="262"/>
      <c r="E599" s="263">
        <v>3.8568799999999999</v>
      </c>
      <c r="F599" s="222"/>
      <c r="G599" s="222"/>
      <c r="H599" s="222"/>
      <c r="I599" s="222"/>
      <c r="J599" s="222"/>
      <c r="K599" s="222"/>
      <c r="L599" s="222"/>
      <c r="M599" s="222"/>
      <c r="N599" s="221"/>
      <c r="O599" s="221"/>
      <c r="P599" s="221"/>
      <c r="Q599" s="221"/>
      <c r="R599" s="222"/>
      <c r="S599" s="222"/>
      <c r="T599" s="222"/>
      <c r="U599" s="222"/>
      <c r="V599" s="222"/>
      <c r="W599" s="222"/>
      <c r="X599" s="222"/>
      <c r="Y599" s="222"/>
      <c r="Z599" s="212"/>
      <c r="AA599" s="212"/>
      <c r="AB599" s="212"/>
      <c r="AC599" s="212"/>
      <c r="AD599" s="212"/>
      <c r="AE599" s="212"/>
      <c r="AF599" s="212"/>
      <c r="AG599" s="212" t="s">
        <v>454</v>
      </c>
      <c r="AH599" s="212">
        <v>1</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3" x14ac:dyDescent="0.25">
      <c r="A600" s="219"/>
      <c r="B600" s="220"/>
      <c r="C600" s="268" t="s">
        <v>1027</v>
      </c>
      <c r="D600" s="260"/>
      <c r="E600" s="261">
        <v>2.4249999999999998</v>
      </c>
      <c r="F600" s="222"/>
      <c r="G600" s="222"/>
      <c r="H600" s="222"/>
      <c r="I600" s="222"/>
      <c r="J600" s="222"/>
      <c r="K600" s="222"/>
      <c r="L600" s="222"/>
      <c r="M600" s="222"/>
      <c r="N600" s="221"/>
      <c r="O600" s="221"/>
      <c r="P600" s="221"/>
      <c r="Q600" s="221"/>
      <c r="R600" s="222"/>
      <c r="S600" s="222"/>
      <c r="T600" s="222"/>
      <c r="U600" s="222"/>
      <c r="V600" s="222"/>
      <c r="W600" s="222"/>
      <c r="X600" s="222"/>
      <c r="Y600" s="222"/>
      <c r="Z600" s="212"/>
      <c r="AA600" s="212"/>
      <c r="AB600" s="212"/>
      <c r="AC600" s="212"/>
      <c r="AD600" s="212"/>
      <c r="AE600" s="212"/>
      <c r="AF600" s="212"/>
      <c r="AG600" s="212" t="s">
        <v>454</v>
      </c>
      <c r="AH600" s="212">
        <v>0</v>
      </c>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3" x14ac:dyDescent="0.25">
      <c r="A601" s="219"/>
      <c r="B601" s="220"/>
      <c r="C601" s="268" t="s">
        <v>1028</v>
      </c>
      <c r="D601" s="260"/>
      <c r="E601" s="261">
        <v>4.1016700000000004</v>
      </c>
      <c r="F601" s="222"/>
      <c r="G601" s="222"/>
      <c r="H601" s="222"/>
      <c r="I601" s="222"/>
      <c r="J601" s="222"/>
      <c r="K601" s="222"/>
      <c r="L601" s="222"/>
      <c r="M601" s="222"/>
      <c r="N601" s="221"/>
      <c r="O601" s="221"/>
      <c r="P601" s="221"/>
      <c r="Q601" s="221"/>
      <c r="R601" s="222"/>
      <c r="S601" s="222"/>
      <c r="T601" s="222"/>
      <c r="U601" s="222"/>
      <c r="V601" s="222"/>
      <c r="W601" s="222"/>
      <c r="X601" s="222"/>
      <c r="Y601" s="222"/>
      <c r="Z601" s="212"/>
      <c r="AA601" s="212"/>
      <c r="AB601" s="212"/>
      <c r="AC601" s="212"/>
      <c r="AD601" s="212"/>
      <c r="AE601" s="212"/>
      <c r="AF601" s="212"/>
      <c r="AG601" s="212" t="s">
        <v>454</v>
      </c>
      <c r="AH601" s="212">
        <v>0</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5">
      <c r="A602" s="219"/>
      <c r="B602" s="220"/>
      <c r="C602" s="268" t="s">
        <v>1029</v>
      </c>
      <c r="D602" s="260"/>
      <c r="E602" s="261">
        <v>10.695</v>
      </c>
      <c r="F602" s="222"/>
      <c r="G602" s="222"/>
      <c r="H602" s="222"/>
      <c r="I602" s="222"/>
      <c r="J602" s="222"/>
      <c r="K602" s="222"/>
      <c r="L602" s="222"/>
      <c r="M602" s="222"/>
      <c r="N602" s="221"/>
      <c r="O602" s="221"/>
      <c r="P602" s="221"/>
      <c r="Q602" s="221"/>
      <c r="R602" s="222"/>
      <c r="S602" s="222"/>
      <c r="T602" s="222"/>
      <c r="U602" s="222"/>
      <c r="V602" s="222"/>
      <c r="W602" s="222"/>
      <c r="X602" s="222"/>
      <c r="Y602" s="222"/>
      <c r="Z602" s="212"/>
      <c r="AA602" s="212"/>
      <c r="AB602" s="212"/>
      <c r="AC602" s="212"/>
      <c r="AD602" s="212"/>
      <c r="AE602" s="212"/>
      <c r="AF602" s="212"/>
      <c r="AG602" s="212" t="s">
        <v>454</v>
      </c>
      <c r="AH602" s="212">
        <v>0</v>
      </c>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3" x14ac:dyDescent="0.25">
      <c r="A603" s="219"/>
      <c r="B603" s="220"/>
      <c r="C603" s="268" t="s">
        <v>1030</v>
      </c>
      <c r="D603" s="260"/>
      <c r="E603" s="261">
        <v>65.343329999999995</v>
      </c>
      <c r="F603" s="222"/>
      <c r="G603" s="222"/>
      <c r="H603" s="222"/>
      <c r="I603" s="222"/>
      <c r="J603" s="222"/>
      <c r="K603" s="222"/>
      <c r="L603" s="222"/>
      <c r="M603" s="222"/>
      <c r="N603" s="221"/>
      <c r="O603" s="221"/>
      <c r="P603" s="221"/>
      <c r="Q603" s="221"/>
      <c r="R603" s="222"/>
      <c r="S603" s="222"/>
      <c r="T603" s="222"/>
      <c r="U603" s="222"/>
      <c r="V603" s="222"/>
      <c r="W603" s="222"/>
      <c r="X603" s="222"/>
      <c r="Y603" s="222"/>
      <c r="Z603" s="212"/>
      <c r="AA603" s="212"/>
      <c r="AB603" s="212"/>
      <c r="AC603" s="212"/>
      <c r="AD603" s="212"/>
      <c r="AE603" s="212"/>
      <c r="AF603" s="212"/>
      <c r="AG603" s="212" t="s">
        <v>454</v>
      </c>
      <c r="AH603" s="212">
        <v>0</v>
      </c>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3" x14ac:dyDescent="0.25">
      <c r="A604" s="219"/>
      <c r="B604" s="220"/>
      <c r="C604" s="269" t="s">
        <v>488</v>
      </c>
      <c r="D604" s="262"/>
      <c r="E604" s="263">
        <v>82.564999999999998</v>
      </c>
      <c r="F604" s="222"/>
      <c r="G604" s="222"/>
      <c r="H604" s="222"/>
      <c r="I604" s="222"/>
      <c r="J604" s="222"/>
      <c r="K604" s="222"/>
      <c r="L604" s="222"/>
      <c r="M604" s="222"/>
      <c r="N604" s="221"/>
      <c r="O604" s="221"/>
      <c r="P604" s="221"/>
      <c r="Q604" s="221"/>
      <c r="R604" s="222"/>
      <c r="S604" s="222"/>
      <c r="T604" s="222"/>
      <c r="U604" s="222"/>
      <c r="V604" s="222"/>
      <c r="W604" s="222"/>
      <c r="X604" s="222"/>
      <c r="Y604" s="222"/>
      <c r="Z604" s="212"/>
      <c r="AA604" s="212"/>
      <c r="AB604" s="212"/>
      <c r="AC604" s="212"/>
      <c r="AD604" s="212"/>
      <c r="AE604" s="212"/>
      <c r="AF604" s="212"/>
      <c r="AG604" s="212" t="s">
        <v>454</v>
      </c>
      <c r="AH604" s="212">
        <v>1</v>
      </c>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5">
      <c r="A605" s="219"/>
      <c r="B605" s="220"/>
      <c r="C605" s="268" t="s">
        <v>1031</v>
      </c>
      <c r="D605" s="260"/>
      <c r="E605" s="261">
        <v>5.7958299999999996</v>
      </c>
      <c r="F605" s="222"/>
      <c r="G605" s="222"/>
      <c r="H605" s="222"/>
      <c r="I605" s="222"/>
      <c r="J605" s="222"/>
      <c r="K605" s="222"/>
      <c r="L605" s="222"/>
      <c r="M605" s="222"/>
      <c r="N605" s="221"/>
      <c r="O605" s="221"/>
      <c r="P605" s="221"/>
      <c r="Q605" s="221"/>
      <c r="R605" s="222"/>
      <c r="S605" s="222"/>
      <c r="T605" s="222"/>
      <c r="U605" s="222"/>
      <c r="V605" s="222"/>
      <c r="W605" s="222"/>
      <c r="X605" s="222"/>
      <c r="Y605" s="222"/>
      <c r="Z605" s="212"/>
      <c r="AA605" s="212"/>
      <c r="AB605" s="212"/>
      <c r="AC605" s="212"/>
      <c r="AD605" s="212"/>
      <c r="AE605" s="212"/>
      <c r="AF605" s="212"/>
      <c r="AG605" s="212" t="s">
        <v>454</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5">
      <c r="A606" s="219"/>
      <c r="B606" s="220"/>
      <c r="C606" s="268" t="s">
        <v>1032</v>
      </c>
      <c r="D606" s="260"/>
      <c r="E606" s="261">
        <v>9.3000000000000007</v>
      </c>
      <c r="F606" s="222"/>
      <c r="G606" s="222"/>
      <c r="H606" s="222"/>
      <c r="I606" s="222"/>
      <c r="J606" s="222"/>
      <c r="K606" s="222"/>
      <c r="L606" s="222"/>
      <c r="M606" s="222"/>
      <c r="N606" s="221"/>
      <c r="O606" s="221"/>
      <c r="P606" s="221"/>
      <c r="Q606" s="221"/>
      <c r="R606" s="222"/>
      <c r="S606" s="222"/>
      <c r="T606" s="222"/>
      <c r="U606" s="222"/>
      <c r="V606" s="222"/>
      <c r="W606" s="222"/>
      <c r="X606" s="222"/>
      <c r="Y606" s="222"/>
      <c r="Z606" s="212"/>
      <c r="AA606" s="212"/>
      <c r="AB606" s="212"/>
      <c r="AC606" s="212"/>
      <c r="AD606" s="212"/>
      <c r="AE606" s="212"/>
      <c r="AF606" s="212"/>
      <c r="AG606" s="212" t="s">
        <v>454</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5">
      <c r="A607" s="219"/>
      <c r="B607" s="220"/>
      <c r="C607" s="269" t="s">
        <v>488</v>
      </c>
      <c r="D607" s="262"/>
      <c r="E607" s="263">
        <v>15.095829999999999</v>
      </c>
      <c r="F607" s="222"/>
      <c r="G607" s="222"/>
      <c r="H607" s="222"/>
      <c r="I607" s="222"/>
      <c r="J607" s="222"/>
      <c r="K607" s="222"/>
      <c r="L607" s="222"/>
      <c r="M607" s="222"/>
      <c r="N607" s="221"/>
      <c r="O607" s="221"/>
      <c r="P607" s="221"/>
      <c r="Q607" s="221"/>
      <c r="R607" s="222"/>
      <c r="S607" s="222"/>
      <c r="T607" s="222"/>
      <c r="U607" s="222"/>
      <c r="V607" s="222"/>
      <c r="W607" s="222"/>
      <c r="X607" s="222"/>
      <c r="Y607" s="222"/>
      <c r="Z607" s="212"/>
      <c r="AA607" s="212"/>
      <c r="AB607" s="212"/>
      <c r="AC607" s="212"/>
      <c r="AD607" s="212"/>
      <c r="AE607" s="212"/>
      <c r="AF607" s="212"/>
      <c r="AG607" s="212" t="s">
        <v>454</v>
      </c>
      <c r="AH607" s="212">
        <v>1</v>
      </c>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1" x14ac:dyDescent="0.25">
      <c r="A608" s="234">
        <v>131</v>
      </c>
      <c r="B608" s="235" t="s">
        <v>1033</v>
      </c>
      <c r="C608" s="253" t="s">
        <v>1034</v>
      </c>
      <c r="D608" s="236" t="s">
        <v>446</v>
      </c>
      <c r="E608" s="237">
        <v>10.83718</v>
      </c>
      <c r="F608" s="238"/>
      <c r="G608" s="239">
        <f>ROUND(E608*F608,2)</f>
        <v>0</v>
      </c>
      <c r="H608" s="238"/>
      <c r="I608" s="239">
        <f>ROUND(E608*H608,2)</f>
        <v>0</v>
      </c>
      <c r="J608" s="238"/>
      <c r="K608" s="239">
        <f>ROUND(E608*J608,2)</f>
        <v>0</v>
      </c>
      <c r="L608" s="239">
        <v>21</v>
      </c>
      <c r="M608" s="239">
        <f>G608*(1+L608/100)</f>
        <v>0</v>
      </c>
      <c r="N608" s="237">
        <v>0</v>
      </c>
      <c r="O608" s="237">
        <f>ROUND(E608*N608,2)</f>
        <v>0</v>
      </c>
      <c r="P608" s="237">
        <v>0</v>
      </c>
      <c r="Q608" s="237">
        <f>ROUND(E608*P608,2)</f>
        <v>0</v>
      </c>
      <c r="R608" s="239" t="s">
        <v>522</v>
      </c>
      <c r="S608" s="239" t="s">
        <v>388</v>
      </c>
      <c r="T608" s="240" t="s">
        <v>448</v>
      </c>
      <c r="U608" s="222">
        <v>0.82</v>
      </c>
      <c r="V608" s="222">
        <f>ROUND(E608*U608,2)</f>
        <v>8.89</v>
      </c>
      <c r="W608" s="222"/>
      <c r="X608" s="222" t="s">
        <v>449</v>
      </c>
      <c r="Y608" s="222" t="s">
        <v>391</v>
      </c>
      <c r="Z608" s="212"/>
      <c r="AA608" s="212"/>
      <c r="AB608" s="212"/>
      <c r="AC608" s="212"/>
      <c r="AD608" s="212"/>
      <c r="AE608" s="212"/>
      <c r="AF608" s="212"/>
      <c r="AG608" s="212" t="s">
        <v>450</v>
      </c>
      <c r="AH608" s="212"/>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outlineLevel="2" x14ac:dyDescent="0.25">
      <c r="A609" s="219"/>
      <c r="B609" s="220"/>
      <c r="C609" s="267" t="s">
        <v>1035</v>
      </c>
      <c r="D609" s="266"/>
      <c r="E609" s="266"/>
      <c r="F609" s="266"/>
      <c r="G609" s="266"/>
      <c r="H609" s="222"/>
      <c r="I609" s="222"/>
      <c r="J609" s="222"/>
      <c r="K609" s="222"/>
      <c r="L609" s="222"/>
      <c r="M609" s="222"/>
      <c r="N609" s="221"/>
      <c r="O609" s="221"/>
      <c r="P609" s="221"/>
      <c r="Q609" s="221"/>
      <c r="R609" s="222"/>
      <c r="S609" s="222"/>
      <c r="T609" s="222"/>
      <c r="U609" s="222"/>
      <c r="V609" s="222"/>
      <c r="W609" s="222"/>
      <c r="X609" s="222"/>
      <c r="Y609" s="222"/>
      <c r="Z609" s="212"/>
      <c r="AA609" s="212"/>
      <c r="AB609" s="212"/>
      <c r="AC609" s="212"/>
      <c r="AD609" s="212"/>
      <c r="AE609" s="212"/>
      <c r="AF609" s="212"/>
      <c r="AG609" s="212" t="s">
        <v>452</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2" x14ac:dyDescent="0.25">
      <c r="A610" s="219"/>
      <c r="B610" s="220"/>
      <c r="C610" s="268" t="s">
        <v>1013</v>
      </c>
      <c r="D610" s="260"/>
      <c r="E610" s="261">
        <v>0.61112999999999995</v>
      </c>
      <c r="F610" s="222"/>
      <c r="G610" s="222"/>
      <c r="H610" s="222"/>
      <c r="I610" s="222"/>
      <c r="J610" s="222"/>
      <c r="K610" s="222"/>
      <c r="L610" s="222"/>
      <c r="M610" s="222"/>
      <c r="N610" s="221"/>
      <c r="O610" s="221"/>
      <c r="P610" s="221"/>
      <c r="Q610" s="221"/>
      <c r="R610" s="222"/>
      <c r="S610" s="222"/>
      <c r="T610" s="222"/>
      <c r="U610" s="222"/>
      <c r="V610" s="222"/>
      <c r="W610" s="222"/>
      <c r="X610" s="222"/>
      <c r="Y610" s="222"/>
      <c r="Z610" s="212"/>
      <c r="AA610" s="212"/>
      <c r="AB610" s="212"/>
      <c r="AC610" s="212"/>
      <c r="AD610" s="212"/>
      <c r="AE610" s="212"/>
      <c r="AF610" s="212"/>
      <c r="AG610" s="212" t="s">
        <v>454</v>
      </c>
      <c r="AH610" s="212">
        <v>0</v>
      </c>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3" x14ac:dyDescent="0.25">
      <c r="A611" s="219"/>
      <c r="B611" s="220"/>
      <c r="C611" s="269" t="s">
        <v>488</v>
      </c>
      <c r="D611" s="262"/>
      <c r="E611" s="263">
        <v>0.61112999999999995</v>
      </c>
      <c r="F611" s="222"/>
      <c r="G611" s="222"/>
      <c r="H611" s="222"/>
      <c r="I611" s="222"/>
      <c r="J611" s="222"/>
      <c r="K611" s="222"/>
      <c r="L611" s="222"/>
      <c r="M611" s="222"/>
      <c r="N611" s="221"/>
      <c r="O611" s="221"/>
      <c r="P611" s="221"/>
      <c r="Q611" s="221"/>
      <c r="R611" s="222"/>
      <c r="S611" s="222"/>
      <c r="T611" s="222"/>
      <c r="U611" s="222"/>
      <c r="V611" s="222"/>
      <c r="W611" s="222"/>
      <c r="X611" s="222"/>
      <c r="Y611" s="222"/>
      <c r="Z611" s="212"/>
      <c r="AA611" s="212"/>
      <c r="AB611" s="212"/>
      <c r="AC611" s="212"/>
      <c r="AD611" s="212"/>
      <c r="AE611" s="212"/>
      <c r="AF611" s="212"/>
      <c r="AG611" s="212" t="s">
        <v>454</v>
      </c>
      <c r="AH611" s="212">
        <v>1</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3" x14ac:dyDescent="0.25">
      <c r="A612" s="219"/>
      <c r="B612" s="220"/>
      <c r="C612" s="270" t="s">
        <v>525</v>
      </c>
      <c r="D612" s="264"/>
      <c r="E612" s="265"/>
      <c r="F612" s="222"/>
      <c r="G612" s="222"/>
      <c r="H612" s="222"/>
      <c r="I612" s="222"/>
      <c r="J612" s="222"/>
      <c r="K612" s="222"/>
      <c r="L612" s="222"/>
      <c r="M612" s="222"/>
      <c r="N612" s="221"/>
      <c r="O612" s="221"/>
      <c r="P612" s="221"/>
      <c r="Q612" s="221"/>
      <c r="R612" s="222"/>
      <c r="S612" s="222"/>
      <c r="T612" s="222"/>
      <c r="U612" s="222"/>
      <c r="V612" s="222"/>
      <c r="W612" s="222"/>
      <c r="X612" s="222"/>
      <c r="Y612" s="222"/>
      <c r="Z612" s="212"/>
      <c r="AA612" s="212"/>
      <c r="AB612" s="212"/>
      <c r="AC612" s="212"/>
      <c r="AD612" s="212"/>
      <c r="AE612" s="212"/>
      <c r="AF612" s="212"/>
      <c r="AG612" s="212" t="s">
        <v>454</v>
      </c>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3" x14ac:dyDescent="0.25">
      <c r="A613" s="219"/>
      <c r="B613" s="220"/>
      <c r="C613" s="271" t="s">
        <v>1014</v>
      </c>
      <c r="D613" s="264"/>
      <c r="E613" s="265">
        <v>7.4950000000000001</v>
      </c>
      <c r="F613" s="222"/>
      <c r="G613" s="222"/>
      <c r="H613" s="222"/>
      <c r="I613" s="222"/>
      <c r="J613" s="222"/>
      <c r="K613" s="222"/>
      <c r="L613" s="222"/>
      <c r="M613" s="222"/>
      <c r="N613" s="221"/>
      <c r="O613" s="221"/>
      <c r="P613" s="221"/>
      <c r="Q613" s="221"/>
      <c r="R613" s="222"/>
      <c r="S613" s="222"/>
      <c r="T613" s="222"/>
      <c r="U613" s="222"/>
      <c r="V613" s="222"/>
      <c r="W613" s="222"/>
      <c r="X613" s="222"/>
      <c r="Y613" s="222"/>
      <c r="Z613" s="212"/>
      <c r="AA613" s="212"/>
      <c r="AB613" s="212"/>
      <c r="AC613" s="212"/>
      <c r="AD613" s="212"/>
      <c r="AE613" s="212"/>
      <c r="AF613" s="212"/>
      <c r="AG613" s="212" t="s">
        <v>454</v>
      </c>
      <c r="AH613" s="212">
        <v>2</v>
      </c>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3" x14ac:dyDescent="0.25">
      <c r="A614" s="219"/>
      <c r="B614" s="220"/>
      <c r="C614" s="271" t="s">
        <v>1015</v>
      </c>
      <c r="D614" s="264"/>
      <c r="E614" s="265">
        <v>16.96</v>
      </c>
      <c r="F614" s="222"/>
      <c r="G614" s="222"/>
      <c r="H614" s="222"/>
      <c r="I614" s="222"/>
      <c r="J614" s="222"/>
      <c r="K614" s="222"/>
      <c r="L614" s="222"/>
      <c r="M614" s="222"/>
      <c r="N614" s="221"/>
      <c r="O614" s="221"/>
      <c r="P614" s="221"/>
      <c r="Q614" s="221"/>
      <c r="R614" s="222"/>
      <c r="S614" s="222"/>
      <c r="T614" s="222"/>
      <c r="U614" s="222"/>
      <c r="V614" s="222"/>
      <c r="W614" s="222"/>
      <c r="X614" s="222"/>
      <c r="Y614" s="222"/>
      <c r="Z614" s="212"/>
      <c r="AA614" s="212"/>
      <c r="AB614" s="212"/>
      <c r="AC614" s="212"/>
      <c r="AD614" s="212"/>
      <c r="AE614" s="212"/>
      <c r="AF614" s="212"/>
      <c r="AG614" s="212" t="s">
        <v>454</v>
      </c>
      <c r="AH614" s="212">
        <v>2</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5">
      <c r="A615" s="219"/>
      <c r="B615" s="220"/>
      <c r="C615" s="271" t="s">
        <v>1016</v>
      </c>
      <c r="D615" s="264"/>
      <c r="E615" s="265">
        <v>25.247499999999999</v>
      </c>
      <c r="F615" s="222"/>
      <c r="G615" s="222"/>
      <c r="H615" s="222"/>
      <c r="I615" s="222"/>
      <c r="J615" s="222"/>
      <c r="K615" s="222"/>
      <c r="L615" s="222"/>
      <c r="M615" s="222"/>
      <c r="N615" s="221"/>
      <c r="O615" s="221"/>
      <c r="P615" s="221"/>
      <c r="Q615" s="221"/>
      <c r="R615" s="222"/>
      <c r="S615" s="222"/>
      <c r="T615" s="222"/>
      <c r="U615" s="222"/>
      <c r="V615" s="222"/>
      <c r="W615" s="222"/>
      <c r="X615" s="222"/>
      <c r="Y615" s="222"/>
      <c r="Z615" s="212"/>
      <c r="AA615" s="212"/>
      <c r="AB615" s="212"/>
      <c r="AC615" s="212"/>
      <c r="AD615" s="212"/>
      <c r="AE615" s="212"/>
      <c r="AF615" s="212"/>
      <c r="AG615" s="212" t="s">
        <v>454</v>
      </c>
      <c r="AH615" s="212">
        <v>2</v>
      </c>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3" x14ac:dyDescent="0.25">
      <c r="A616" s="219"/>
      <c r="B616" s="220"/>
      <c r="C616" s="271" t="s">
        <v>1017</v>
      </c>
      <c r="D616" s="264"/>
      <c r="E616" s="265">
        <v>105.15</v>
      </c>
      <c r="F616" s="222"/>
      <c r="G616" s="222"/>
      <c r="H616" s="222"/>
      <c r="I616" s="222"/>
      <c r="J616" s="222"/>
      <c r="K616" s="222"/>
      <c r="L616" s="222"/>
      <c r="M616" s="222"/>
      <c r="N616" s="221"/>
      <c r="O616" s="221"/>
      <c r="P616" s="221"/>
      <c r="Q616" s="221"/>
      <c r="R616" s="222"/>
      <c r="S616" s="222"/>
      <c r="T616" s="222"/>
      <c r="U616" s="222"/>
      <c r="V616" s="222"/>
      <c r="W616" s="222"/>
      <c r="X616" s="222"/>
      <c r="Y616" s="222"/>
      <c r="Z616" s="212"/>
      <c r="AA616" s="212"/>
      <c r="AB616" s="212"/>
      <c r="AC616" s="212"/>
      <c r="AD616" s="212"/>
      <c r="AE616" s="212"/>
      <c r="AF616" s="212"/>
      <c r="AG616" s="212" t="s">
        <v>454</v>
      </c>
      <c r="AH616" s="212">
        <v>2</v>
      </c>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3" x14ac:dyDescent="0.25">
      <c r="A617" s="219"/>
      <c r="B617" s="220"/>
      <c r="C617" s="271" t="s">
        <v>1018</v>
      </c>
      <c r="D617" s="264"/>
      <c r="E617" s="265">
        <v>6.45</v>
      </c>
      <c r="F617" s="222"/>
      <c r="G617" s="222"/>
      <c r="H617" s="222"/>
      <c r="I617" s="222"/>
      <c r="J617" s="222"/>
      <c r="K617" s="222"/>
      <c r="L617" s="222"/>
      <c r="M617" s="222"/>
      <c r="N617" s="221"/>
      <c r="O617" s="221"/>
      <c r="P617" s="221"/>
      <c r="Q617" s="221"/>
      <c r="R617" s="222"/>
      <c r="S617" s="222"/>
      <c r="T617" s="222"/>
      <c r="U617" s="222"/>
      <c r="V617" s="222"/>
      <c r="W617" s="222"/>
      <c r="X617" s="222"/>
      <c r="Y617" s="222"/>
      <c r="Z617" s="212"/>
      <c r="AA617" s="212"/>
      <c r="AB617" s="212"/>
      <c r="AC617" s="212"/>
      <c r="AD617" s="212"/>
      <c r="AE617" s="212"/>
      <c r="AF617" s="212"/>
      <c r="AG617" s="212" t="s">
        <v>454</v>
      </c>
      <c r="AH617" s="212">
        <v>2</v>
      </c>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5">
      <c r="A618" s="219"/>
      <c r="B618" s="220"/>
      <c r="C618" s="270" t="s">
        <v>529</v>
      </c>
      <c r="D618" s="264"/>
      <c r="E618" s="265"/>
      <c r="F618" s="222"/>
      <c r="G618" s="222"/>
      <c r="H618" s="222"/>
      <c r="I618" s="222"/>
      <c r="J618" s="222"/>
      <c r="K618" s="222"/>
      <c r="L618" s="222"/>
      <c r="M618" s="222"/>
      <c r="N618" s="221"/>
      <c r="O618" s="221"/>
      <c r="P618" s="221"/>
      <c r="Q618" s="221"/>
      <c r="R618" s="222"/>
      <c r="S618" s="222"/>
      <c r="T618" s="222"/>
      <c r="U618" s="222"/>
      <c r="V618" s="222"/>
      <c r="W618" s="222"/>
      <c r="X618" s="222"/>
      <c r="Y618" s="222"/>
      <c r="Z618" s="212"/>
      <c r="AA618" s="212"/>
      <c r="AB618" s="212"/>
      <c r="AC618" s="212"/>
      <c r="AD618" s="212"/>
      <c r="AE618" s="212"/>
      <c r="AF618" s="212"/>
      <c r="AG618" s="212" t="s">
        <v>454</v>
      </c>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3" x14ac:dyDescent="0.25">
      <c r="A619" s="219"/>
      <c r="B619" s="220"/>
      <c r="C619" s="268" t="s">
        <v>1036</v>
      </c>
      <c r="D619" s="260"/>
      <c r="E619" s="261">
        <v>8.0649999999999995</v>
      </c>
      <c r="F619" s="222"/>
      <c r="G619" s="222"/>
      <c r="H619" s="222"/>
      <c r="I619" s="222"/>
      <c r="J619" s="222"/>
      <c r="K619" s="222"/>
      <c r="L619" s="222"/>
      <c r="M619" s="222"/>
      <c r="N619" s="221"/>
      <c r="O619" s="221"/>
      <c r="P619" s="221"/>
      <c r="Q619" s="221"/>
      <c r="R619" s="222"/>
      <c r="S619" s="222"/>
      <c r="T619" s="222"/>
      <c r="U619" s="222"/>
      <c r="V619" s="222"/>
      <c r="W619" s="222"/>
      <c r="X619" s="222"/>
      <c r="Y619" s="222"/>
      <c r="Z619" s="212"/>
      <c r="AA619" s="212"/>
      <c r="AB619" s="212"/>
      <c r="AC619" s="212"/>
      <c r="AD619" s="212"/>
      <c r="AE619" s="212"/>
      <c r="AF619" s="212"/>
      <c r="AG619" s="212" t="s">
        <v>454</v>
      </c>
      <c r="AH619" s="212">
        <v>0</v>
      </c>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3" x14ac:dyDescent="0.25">
      <c r="A620" s="219"/>
      <c r="B620" s="220"/>
      <c r="C620" s="269" t="s">
        <v>488</v>
      </c>
      <c r="D620" s="262"/>
      <c r="E620" s="263">
        <v>8.0649999999999995</v>
      </c>
      <c r="F620" s="222"/>
      <c r="G620" s="222"/>
      <c r="H620" s="222"/>
      <c r="I620" s="222"/>
      <c r="J620" s="222"/>
      <c r="K620" s="222"/>
      <c r="L620" s="222"/>
      <c r="M620" s="222"/>
      <c r="N620" s="221"/>
      <c r="O620" s="221"/>
      <c r="P620" s="221"/>
      <c r="Q620" s="221"/>
      <c r="R620" s="222"/>
      <c r="S620" s="222"/>
      <c r="T620" s="222"/>
      <c r="U620" s="222"/>
      <c r="V620" s="222"/>
      <c r="W620" s="222"/>
      <c r="X620" s="222"/>
      <c r="Y620" s="222"/>
      <c r="Z620" s="212"/>
      <c r="AA620" s="212"/>
      <c r="AB620" s="212"/>
      <c r="AC620" s="212"/>
      <c r="AD620" s="212"/>
      <c r="AE620" s="212"/>
      <c r="AF620" s="212"/>
      <c r="AG620" s="212" t="s">
        <v>454</v>
      </c>
      <c r="AH620" s="212">
        <v>1</v>
      </c>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3" x14ac:dyDescent="0.25">
      <c r="A621" s="219"/>
      <c r="B621" s="220"/>
      <c r="C621" s="270" t="s">
        <v>525</v>
      </c>
      <c r="D621" s="264"/>
      <c r="E621" s="265"/>
      <c r="F621" s="222"/>
      <c r="G621" s="222"/>
      <c r="H621" s="222"/>
      <c r="I621" s="222"/>
      <c r="J621" s="222"/>
      <c r="K621" s="222"/>
      <c r="L621" s="222"/>
      <c r="M621" s="222"/>
      <c r="N621" s="221"/>
      <c r="O621" s="221"/>
      <c r="P621" s="221"/>
      <c r="Q621" s="221"/>
      <c r="R621" s="222"/>
      <c r="S621" s="222"/>
      <c r="T621" s="222"/>
      <c r="U621" s="222"/>
      <c r="V621" s="222"/>
      <c r="W621" s="222"/>
      <c r="X621" s="222"/>
      <c r="Y621" s="222"/>
      <c r="Z621" s="212"/>
      <c r="AA621" s="212"/>
      <c r="AB621" s="212"/>
      <c r="AC621" s="212"/>
      <c r="AD621" s="212"/>
      <c r="AE621" s="212"/>
      <c r="AF621" s="212"/>
      <c r="AG621" s="212" t="s">
        <v>454</v>
      </c>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3" x14ac:dyDescent="0.25">
      <c r="A622" s="219"/>
      <c r="B622" s="220"/>
      <c r="C622" s="271" t="s">
        <v>1020</v>
      </c>
      <c r="D622" s="264"/>
      <c r="E622" s="265">
        <v>20.260000000000002</v>
      </c>
      <c r="F622" s="222"/>
      <c r="G622" s="222"/>
      <c r="H622" s="222"/>
      <c r="I622" s="222"/>
      <c r="J622" s="222"/>
      <c r="K622" s="222"/>
      <c r="L622" s="222"/>
      <c r="M622" s="222"/>
      <c r="N622" s="221"/>
      <c r="O622" s="221"/>
      <c r="P622" s="221"/>
      <c r="Q622" s="221"/>
      <c r="R622" s="222"/>
      <c r="S622" s="222"/>
      <c r="T622" s="222"/>
      <c r="U622" s="222"/>
      <c r="V622" s="222"/>
      <c r="W622" s="222"/>
      <c r="X622" s="222"/>
      <c r="Y622" s="222"/>
      <c r="Z622" s="212"/>
      <c r="AA622" s="212"/>
      <c r="AB622" s="212"/>
      <c r="AC622" s="212"/>
      <c r="AD622" s="212"/>
      <c r="AE622" s="212"/>
      <c r="AF622" s="212"/>
      <c r="AG622" s="212" t="s">
        <v>454</v>
      </c>
      <c r="AH622" s="212">
        <v>2</v>
      </c>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5">
      <c r="A623" s="219"/>
      <c r="B623" s="220"/>
      <c r="C623" s="271" t="s">
        <v>1021</v>
      </c>
      <c r="D623" s="264"/>
      <c r="E623" s="265">
        <v>2.1</v>
      </c>
      <c r="F623" s="222"/>
      <c r="G623" s="222"/>
      <c r="H623" s="222"/>
      <c r="I623" s="222"/>
      <c r="J623" s="222"/>
      <c r="K623" s="222"/>
      <c r="L623" s="222"/>
      <c r="M623" s="222"/>
      <c r="N623" s="221"/>
      <c r="O623" s="221"/>
      <c r="P623" s="221"/>
      <c r="Q623" s="221"/>
      <c r="R623" s="222"/>
      <c r="S623" s="222"/>
      <c r="T623" s="222"/>
      <c r="U623" s="222"/>
      <c r="V623" s="222"/>
      <c r="W623" s="222"/>
      <c r="X623" s="222"/>
      <c r="Y623" s="222"/>
      <c r="Z623" s="212"/>
      <c r="AA623" s="212"/>
      <c r="AB623" s="212"/>
      <c r="AC623" s="212"/>
      <c r="AD623" s="212"/>
      <c r="AE623" s="212"/>
      <c r="AF623" s="212"/>
      <c r="AG623" s="212" t="s">
        <v>454</v>
      </c>
      <c r="AH623" s="212">
        <v>2</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3" x14ac:dyDescent="0.25">
      <c r="A624" s="219"/>
      <c r="B624" s="220"/>
      <c r="C624" s="271" t="s">
        <v>1022</v>
      </c>
      <c r="D624" s="264"/>
      <c r="E624" s="265">
        <v>14.54125</v>
      </c>
      <c r="F624" s="222"/>
      <c r="G624" s="222"/>
      <c r="H624" s="222"/>
      <c r="I624" s="222"/>
      <c r="J624" s="222"/>
      <c r="K624" s="222"/>
      <c r="L624" s="222"/>
      <c r="M624" s="222"/>
      <c r="N624" s="221"/>
      <c r="O624" s="221"/>
      <c r="P624" s="221"/>
      <c r="Q624" s="221"/>
      <c r="R624" s="222"/>
      <c r="S624" s="222"/>
      <c r="T624" s="222"/>
      <c r="U624" s="222"/>
      <c r="V624" s="222"/>
      <c r="W624" s="222"/>
      <c r="X624" s="222"/>
      <c r="Y624" s="222"/>
      <c r="Z624" s="212"/>
      <c r="AA624" s="212"/>
      <c r="AB624" s="212"/>
      <c r="AC624" s="212"/>
      <c r="AD624" s="212"/>
      <c r="AE624" s="212"/>
      <c r="AF624" s="212"/>
      <c r="AG624" s="212" t="s">
        <v>454</v>
      </c>
      <c r="AH624" s="212">
        <v>2</v>
      </c>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3" x14ac:dyDescent="0.25">
      <c r="A625" s="219"/>
      <c r="B625" s="220"/>
      <c r="C625" s="270" t="s">
        <v>529</v>
      </c>
      <c r="D625" s="264"/>
      <c r="E625" s="265"/>
      <c r="F625" s="222"/>
      <c r="G625" s="222"/>
      <c r="H625" s="222"/>
      <c r="I625" s="222"/>
      <c r="J625" s="222"/>
      <c r="K625" s="222"/>
      <c r="L625" s="222"/>
      <c r="M625" s="222"/>
      <c r="N625" s="221"/>
      <c r="O625" s="221"/>
      <c r="P625" s="221"/>
      <c r="Q625" s="221"/>
      <c r="R625" s="222"/>
      <c r="S625" s="222"/>
      <c r="T625" s="222"/>
      <c r="U625" s="222"/>
      <c r="V625" s="222"/>
      <c r="W625" s="222"/>
      <c r="X625" s="222"/>
      <c r="Y625" s="222"/>
      <c r="Z625" s="212"/>
      <c r="AA625" s="212"/>
      <c r="AB625" s="212"/>
      <c r="AC625" s="212"/>
      <c r="AD625" s="212"/>
      <c r="AE625" s="212"/>
      <c r="AF625" s="212"/>
      <c r="AG625" s="212" t="s">
        <v>454</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3" x14ac:dyDescent="0.25">
      <c r="A626" s="219"/>
      <c r="B626" s="220"/>
      <c r="C626" s="268" t="s">
        <v>1023</v>
      </c>
      <c r="D626" s="260"/>
      <c r="E626" s="261">
        <v>1.845</v>
      </c>
      <c r="F626" s="222"/>
      <c r="G626" s="222"/>
      <c r="H626" s="222"/>
      <c r="I626" s="222"/>
      <c r="J626" s="222"/>
      <c r="K626" s="222"/>
      <c r="L626" s="222"/>
      <c r="M626" s="222"/>
      <c r="N626" s="221"/>
      <c r="O626" s="221"/>
      <c r="P626" s="221"/>
      <c r="Q626" s="221"/>
      <c r="R626" s="222"/>
      <c r="S626" s="222"/>
      <c r="T626" s="222"/>
      <c r="U626" s="222"/>
      <c r="V626" s="222"/>
      <c r="W626" s="222"/>
      <c r="X626" s="222"/>
      <c r="Y626" s="222"/>
      <c r="Z626" s="212"/>
      <c r="AA626" s="212"/>
      <c r="AB626" s="212"/>
      <c r="AC626" s="212"/>
      <c r="AD626" s="212"/>
      <c r="AE626" s="212"/>
      <c r="AF626" s="212"/>
      <c r="AG626" s="212" t="s">
        <v>454</v>
      </c>
      <c r="AH626" s="212">
        <v>0</v>
      </c>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3" x14ac:dyDescent="0.25">
      <c r="A627" s="219"/>
      <c r="B627" s="220"/>
      <c r="C627" s="269" t="s">
        <v>488</v>
      </c>
      <c r="D627" s="262"/>
      <c r="E627" s="263">
        <v>1.845</v>
      </c>
      <c r="F627" s="222"/>
      <c r="G627" s="222"/>
      <c r="H627" s="222"/>
      <c r="I627" s="222"/>
      <c r="J627" s="222"/>
      <c r="K627" s="222"/>
      <c r="L627" s="222"/>
      <c r="M627" s="222"/>
      <c r="N627" s="221"/>
      <c r="O627" s="221"/>
      <c r="P627" s="221"/>
      <c r="Q627" s="221"/>
      <c r="R627" s="222"/>
      <c r="S627" s="222"/>
      <c r="T627" s="222"/>
      <c r="U627" s="222"/>
      <c r="V627" s="222"/>
      <c r="W627" s="222"/>
      <c r="X627" s="222"/>
      <c r="Y627" s="222"/>
      <c r="Z627" s="212"/>
      <c r="AA627" s="212"/>
      <c r="AB627" s="212"/>
      <c r="AC627" s="212"/>
      <c r="AD627" s="212"/>
      <c r="AE627" s="212"/>
      <c r="AF627" s="212"/>
      <c r="AG627" s="212" t="s">
        <v>454</v>
      </c>
      <c r="AH627" s="212">
        <v>1</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5">
      <c r="A628" s="219"/>
      <c r="B628" s="220"/>
      <c r="C628" s="268" t="s">
        <v>1012</v>
      </c>
      <c r="D628" s="260"/>
      <c r="E628" s="261">
        <v>0.31605</v>
      </c>
      <c r="F628" s="222"/>
      <c r="G628" s="222"/>
      <c r="H628" s="222"/>
      <c r="I628" s="222"/>
      <c r="J628" s="222"/>
      <c r="K628" s="222"/>
      <c r="L628" s="222"/>
      <c r="M628" s="222"/>
      <c r="N628" s="221"/>
      <c r="O628" s="221"/>
      <c r="P628" s="221"/>
      <c r="Q628" s="221"/>
      <c r="R628" s="222"/>
      <c r="S628" s="222"/>
      <c r="T628" s="222"/>
      <c r="U628" s="222"/>
      <c r="V628" s="222"/>
      <c r="W628" s="222"/>
      <c r="X628" s="222"/>
      <c r="Y628" s="222"/>
      <c r="Z628" s="212"/>
      <c r="AA628" s="212"/>
      <c r="AB628" s="212"/>
      <c r="AC628" s="212"/>
      <c r="AD628" s="212"/>
      <c r="AE628" s="212"/>
      <c r="AF628" s="212"/>
      <c r="AG628" s="212" t="s">
        <v>454</v>
      </c>
      <c r="AH628" s="212">
        <v>0</v>
      </c>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3" x14ac:dyDescent="0.25">
      <c r="A629" s="219"/>
      <c r="B629" s="220"/>
      <c r="C629" s="269" t="s">
        <v>488</v>
      </c>
      <c r="D629" s="262"/>
      <c r="E629" s="263">
        <v>0.31605</v>
      </c>
      <c r="F629" s="222"/>
      <c r="G629" s="222"/>
      <c r="H629" s="222"/>
      <c r="I629" s="222"/>
      <c r="J629" s="222"/>
      <c r="K629" s="222"/>
      <c r="L629" s="222"/>
      <c r="M629" s="222"/>
      <c r="N629" s="221"/>
      <c r="O629" s="221"/>
      <c r="P629" s="221"/>
      <c r="Q629" s="221"/>
      <c r="R629" s="222"/>
      <c r="S629" s="222"/>
      <c r="T629" s="222"/>
      <c r="U629" s="222"/>
      <c r="V629" s="222"/>
      <c r="W629" s="222"/>
      <c r="X629" s="222"/>
      <c r="Y629" s="222"/>
      <c r="Z629" s="212"/>
      <c r="AA629" s="212"/>
      <c r="AB629" s="212"/>
      <c r="AC629" s="212"/>
      <c r="AD629" s="212"/>
      <c r="AE629" s="212"/>
      <c r="AF629" s="212"/>
      <c r="AG629" s="212" t="s">
        <v>454</v>
      </c>
      <c r="AH629" s="212">
        <v>1</v>
      </c>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1" x14ac:dyDescent="0.25">
      <c r="A630" s="234">
        <v>132</v>
      </c>
      <c r="B630" s="235" t="s">
        <v>1037</v>
      </c>
      <c r="C630" s="253" t="s">
        <v>1038</v>
      </c>
      <c r="D630" s="236" t="s">
        <v>506</v>
      </c>
      <c r="E630" s="237">
        <v>4.22</v>
      </c>
      <c r="F630" s="238"/>
      <c r="G630" s="239">
        <f>ROUND(E630*F630,2)</f>
        <v>0</v>
      </c>
      <c r="H630" s="238"/>
      <c r="I630" s="239">
        <f>ROUND(E630*H630,2)</f>
        <v>0</v>
      </c>
      <c r="J630" s="238"/>
      <c r="K630" s="239">
        <f>ROUND(E630*J630,2)</f>
        <v>0</v>
      </c>
      <c r="L630" s="239">
        <v>21</v>
      </c>
      <c r="M630" s="239">
        <f>G630*(1+L630/100)</f>
        <v>0</v>
      </c>
      <c r="N630" s="237">
        <v>1.41E-2</v>
      </c>
      <c r="O630" s="237">
        <f>ROUND(E630*N630,2)</f>
        <v>0.06</v>
      </c>
      <c r="P630" s="237">
        <v>0</v>
      </c>
      <c r="Q630" s="237">
        <f>ROUND(E630*P630,2)</f>
        <v>0</v>
      </c>
      <c r="R630" s="239" t="s">
        <v>522</v>
      </c>
      <c r="S630" s="239" t="s">
        <v>388</v>
      </c>
      <c r="T630" s="240" t="s">
        <v>448</v>
      </c>
      <c r="U630" s="222">
        <v>0.39600000000000002</v>
      </c>
      <c r="V630" s="222">
        <f>ROUND(E630*U630,2)</f>
        <v>1.67</v>
      </c>
      <c r="W630" s="222"/>
      <c r="X630" s="222" t="s">
        <v>449</v>
      </c>
      <c r="Y630" s="222" t="s">
        <v>391</v>
      </c>
      <c r="Z630" s="212"/>
      <c r="AA630" s="212"/>
      <c r="AB630" s="212"/>
      <c r="AC630" s="212"/>
      <c r="AD630" s="212"/>
      <c r="AE630" s="212"/>
      <c r="AF630" s="212"/>
      <c r="AG630" s="212" t="s">
        <v>450</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2" x14ac:dyDescent="0.25">
      <c r="A631" s="219"/>
      <c r="B631" s="220"/>
      <c r="C631" s="268" t="s">
        <v>1039</v>
      </c>
      <c r="D631" s="260"/>
      <c r="E631" s="261">
        <v>4.22</v>
      </c>
      <c r="F631" s="222"/>
      <c r="G631" s="222"/>
      <c r="H631" s="222"/>
      <c r="I631" s="222"/>
      <c r="J631" s="222"/>
      <c r="K631" s="222"/>
      <c r="L631" s="222"/>
      <c r="M631" s="222"/>
      <c r="N631" s="221"/>
      <c r="O631" s="221"/>
      <c r="P631" s="221"/>
      <c r="Q631" s="221"/>
      <c r="R631" s="222"/>
      <c r="S631" s="222"/>
      <c r="T631" s="222"/>
      <c r="U631" s="222"/>
      <c r="V631" s="222"/>
      <c r="W631" s="222"/>
      <c r="X631" s="222"/>
      <c r="Y631" s="222"/>
      <c r="Z631" s="212"/>
      <c r="AA631" s="212"/>
      <c r="AB631" s="212"/>
      <c r="AC631" s="212"/>
      <c r="AD631" s="212"/>
      <c r="AE631" s="212"/>
      <c r="AF631" s="212"/>
      <c r="AG631" s="212" t="s">
        <v>454</v>
      </c>
      <c r="AH631" s="212">
        <v>0</v>
      </c>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1" x14ac:dyDescent="0.25">
      <c r="A632" s="234">
        <v>133</v>
      </c>
      <c r="B632" s="235" t="s">
        <v>1040</v>
      </c>
      <c r="C632" s="253" t="s">
        <v>1041</v>
      </c>
      <c r="D632" s="236" t="s">
        <v>506</v>
      </c>
      <c r="E632" s="237">
        <v>4.22</v>
      </c>
      <c r="F632" s="238"/>
      <c r="G632" s="239">
        <f>ROUND(E632*F632,2)</f>
        <v>0</v>
      </c>
      <c r="H632" s="238"/>
      <c r="I632" s="239">
        <f>ROUND(E632*H632,2)</f>
        <v>0</v>
      </c>
      <c r="J632" s="238"/>
      <c r="K632" s="239">
        <f>ROUND(E632*J632,2)</f>
        <v>0</v>
      </c>
      <c r="L632" s="239">
        <v>21</v>
      </c>
      <c r="M632" s="239">
        <f>G632*(1+L632/100)</f>
        <v>0</v>
      </c>
      <c r="N632" s="237">
        <v>0</v>
      </c>
      <c r="O632" s="237">
        <f>ROUND(E632*N632,2)</f>
        <v>0</v>
      </c>
      <c r="P632" s="237">
        <v>0</v>
      </c>
      <c r="Q632" s="237">
        <f>ROUND(E632*P632,2)</f>
        <v>0</v>
      </c>
      <c r="R632" s="239" t="s">
        <v>522</v>
      </c>
      <c r="S632" s="239" t="s">
        <v>388</v>
      </c>
      <c r="T632" s="240" t="s">
        <v>448</v>
      </c>
      <c r="U632" s="222">
        <v>0.24</v>
      </c>
      <c r="V632" s="222">
        <f>ROUND(E632*U632,2)</f>
        <v>1.01</v>
      </c>
      <c r="W632" s="222"/>
      <c r="X632" s="222" t="s">
        <v>449</v>
      </c>
      <c r="Y632" s="222" t="s">
        <v>391</v>
      </c>
      <c r="Z632" s="212"/>
      <c r="AA632" s="212"/>
      <c r="AB632" s="212"/>
      <c r="AC632" s="212"/>
      <c r="AD632" s="212"/>
      <c r="AE632" s="212"/>
      <c r="AF632" s="212"/>
      <c r="AG632" s="212" t="s">
        <v>450</v>
      </c>
      <c r="AH632" s="212"/>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2" x14ac:dyDescent="0.25">
      <c r="A633" s="219"/>
      <c r="B633" s="220"/>
      <c r="C633" s="268" t="s">
        <v>1039</v>
      </c>
      <c r="D633" s="260"/>
      <c r="E633" s="261">
        <v>4.22</v>
      </c>
      <c r="F633" s="222"/>
      <c r="G633" s="222"/>
      <c r="H633" s="222"/>
      <c r="I633" s="222"/>
      <c r="J633" s="222"/>
      <c r="K633" s="222"/>
      <c r="L633" s="222"/>
      <c r="M633" s="222"/>
      <c r="N633" s="221"/>
      <c r="O633" s="221"/>
      <c r="P633" s="221"/>
      <c r="Q633" s="221"/>
      <c r="R633" s="222"/>
      <c r="S633" s="222"/>
      <c r="T633" s="222"/>
      <c r="U633" s="222"/>
      <c r="V633" s="222"/>
      <c r="W633" s="222"/>
      <c r="X633" s="222"/>
      <c r="Y633" s="222"/>
      <c r="Z633" s="212"/>
      <c r="AA633" s="212"/>
      <c r="AB633" s="212"/>
      <c r="AC633" s="212"/>
      <c r="AD633" s="212"/>
      <c r="AE633" s="212"/>
      <c r="AF633" s="212"/>
      <c r="AG633" s="212" t="s">
        <v>454</v>
      </c>
      <c r="AH633" s="212">
        <v>0</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ht="20.399999999999999" outlineLevel="1" x14ac:dyDescent="0.25">
      <c r="A634" s="234">
        <v>134</v>
      </c>
      <c r="B634" s="235" t="s">
        <v>1042</v>
      </c>
      <c r="C634" s="253" t="s">
        <v>1043</v>
      </c>
      <c r="D634" s="236" t="s">
        <v>562</v>
      </c>
      <c r="E634" s="237">
        <v>1.303E-2</v>
      </c>
      <c r="F634" s="238"/>
      <c r="G634" s="239">
        <f>ROUND(E634*F634,2)</f>
        <v>0</v>
      </c>
      <c r="H634" s="238"/>
      <c r="I634" s="239">
        <f>ROUND(E634*H634,2)</f>
        <v>0</v>
      </c>
      <c r="J634" s="238"/>
      <c r="K634" s="239">
        <f>ROUND(E634*J634,2)</f>
        <v>0</v>
      </c>
      <c r="L634" s="239">
        <v>21</v>
      </c>
      <c r="M634" s="239">
        <f>G634*(1+L634/100)</f>
        <v>0</v>
      </c>
      <c r="N634" s="237">
        <v>1.0800399999999999</v>
      </c>
      <c r="O634" s="237">
        <f>ROUND(E634*N634,2)</f>
        <v>0.01</v>
      </c>
      <c r="P634" s="237">
        <v>0</v>
      </c>
      <c r="Q634" s="237">
        <f>ROUND(E634*P634,2)</f>
        <v>0</v>
      </c>
      <c r="R634" s="239" t="s">
        <v>522</v>
      </c>
      <c r="S634" s="239" t="s">
        <v>388</v>
      </c>
      <c r="T634" s="240" t="s">
        <v>448</v>
      </c>
      <c r="U634" s="222">
        <v>15.231</v>
      </c>
      <c r="V634" s="222">
        <f>ROUND(E634*U634,2)</f>
        <v>0.2</v>
      </c>
      <c r="W634" s="222"/>
      <c r="X634" s="222" t="s">
        <v>449</v>
      </c>
      <c r="Y634" s="222" t="s">
        <v>391</v>
      </c>
      <c r="Z634" s="212"/>
      <c r="AA634" s="212"/>
      <c r="AB634" s="212"/>
      <c r="AC634" s="212"/>
      <c r="AD634" s="212"/>
      <c r="AE634" s="212"/>
      <c r="AF634" s="212"/>
      <c r="AG634" s="212" t="s">
        <v>450</v>
      </c>
      <c r="AH634" s="212"/>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2" x14ac:dyDescent="0.25">
      <c r="A635" s="219"/>
      <c r="B635" s="220"/>
      <c r="C635" s="267" t="s">
        <v>563</v>
      </c>
      <c r="D635" s="266"/>
      <c r="E635" s="266"/>
      <c r="F635" s="266"/>
      <c r="G635" s="266"/>
      <c r="H635" s="222"/>
      <c r="I635" s="222"/>
      <c r="J635" s="222"/>
      <c r="K635" s="222"/>
      <c r="L635" s="222"/>
      <c r="M635" s="222"/>
      <c r="N635" s="221"/>
      <c r="O635" s="221"/>
      <c r="P635" s="221"/>
      <c r="Q635" s="221"/>
      <c r="R635" s="222"/>
      <c r="S635" s="222"/>
      <c r="T635" s="222"/>
      <c r="U635" s="222"/>
      <c r="V635" s="222"/>
      <c r="W635" s="222"/>
      <c r="X635" s="222"/>
      <c r="Y635" s="222"/>
      <c r="Z635" s="212"/>
      <c r="AA635" s="212"/>
      <c r="AB635" s="212"/>
      <c r="AC635" s="212"/>
      <c r="AD635" s="212"/>
      <c r="AE635" s="212"/>
      <c r="AF635" s="212"/>
      <c r="AG635" s="212" t="s">
        <v>452</v>
      </c>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2" x14ac:dyDescent="0.25">
      <c r="A636" s="219"/>
      <c r="B636" s="220"/>
      <c r="C636" s="268" t="s">
        <v>1044</v>
      </c>
      <c r="D636" s="260"/>
      <c r="E636" s="261">
        <v>1.303E-2</v>
      </c>
      <c r="F636" s="222"/>
      <c r="G636" s="222"/>
      <c r="H636" s="222"/>
      <c r="I636" s="222"/>
      <c r="J636" s="222"/>
      <c r="K636" s="222"/>
      <c r="L636" s="222"/>
      <c r="M636" s="222"/>
      <c r="N636" s="221"/>
      <c r="O636" s="221"/>
      <c r="P636" s="221"/>
      <c r="Q636" s="221"/>
      <c r="R636" s="222"/>
      <c r="S636" s="222"/>
      <c r="T636" s="222"/>
      <c r="U636" s="222"/>
      <c r="V636" s="222"/>
      <c r="W636" s="222"/>
      <c r="X636" s="222"/>
      <c r="Y636" s="222"/>
      <c r="Z636" s="212"/>
      <c r="AA636" s="212"/>
      <c r="AB636" s="212"/>
      <c r="AC636" s="212"/>
      <c r="AD636" s="212"/>
      <c r="AE636" s="212"/>
      <c r="AF636" s="212"/>
      <c r="AG636" s="212" t="s">
        <v>454</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ht="20.399999999999999" outlineLevel="1" x14ac:dyDescent="0.25">
      <c r="A637" s="234">
        <v>135</v>
      </c>
      <c r="B637" s="235" t="s">
        <v>1042</v>
      </c>
      <c r="C637" s="253" t="s">
        <v>1043</v>
      </c>
      <c r="D637" s="236" t="s">
        <v>562</v>
      </c>
      <c r="E637" s="237">
        <v>0.79698000000000002</v>
      </c>
      <c r="F637" s="238"/>
      <c r="G637" s="239">
        <f>ROUND(E637*F637,2)</f>
        <v>0</v>
      </c>
      <c r="H637" s="238"/>
      <c r="I637" s="239">
        <f>ROUND(E637*H637,2)</f>
        <v>0</v>
      </c>
      <c r="J637" s="238"/>
      <c r="K637" s="239">
        <f>ROUND(E637*J637,2)</f>
        <v>0</v>
      </c>
      <c r="L637" s="239">
        <v>21</v>
      </c>
      <c r="M637" s="239">
        <f>G637*(1+L637/100)</f>
        <v>0</v>
      </c>
      <c r="N637" s="237">
        <v>1.0800399999999999</v>
      </c>
      <c r="O637" s="237">
        <f>ROUND(E637*N637,2)</f>
        <v>0.86</v>
      </c>
      <c r="P637" s="237">
        <v>0</v>
      </c>
      <c r="Q637" s="237">
        <f>ROUND(E637*P637,2)</f>
        <v>0</v>
      </c>
      <c r="R637" s="239" t="s">
        <v>522</v>
      </c>
      <c r="S637" s="239" t="s">
        <v>388</v>
      </c>
      <c r="T637" s="240" t="s">
        <v>448</v>
      </c>
      <c r="U637" s="222">
        <v>15.231</v>
      </c>
      <c r="V637" s="222">
        <f>ROUND(E637*U637,2)</f>
        <v>12.14</v>
      </c>
      <c r="W637" s="222"/>
      <c r="X637" s="222" t="s">
        <v>449</v>
      </c>
      <c r="Y637" s="222" t="s">
        <v>391</v>
      </c>
      <c r="Z637" s="212"/>
      <c r="AA637" s="212"/>
      <c r="AB637" s="212"/>
      <c r="AC637" s="212"/>
      <c r="AD637" s="212"/>
      <c r="AE637" s="212"/>
      <c r="AF637" s="212"/>
      <c r="AG637" s="212" t="s">
        <v>450</v>
      </c>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2" x14ac:dyDescent="0.25">
      <c r="A638" s="219"/>
      <c r="B638" s="220"/>
      <c r="C638" s="267" t="s">
        <v>563</v>
      </c>
      <c r="D638" s="266"/>
      <c r="E638" s="266"/>
      <c r="F638" s="266"/>
      <c r="G638" s="266"/>
      <c r="H638" s="222"/>
      <c r="I638" s="222"/>
      <c r="J638" s="222"/>
      <c r="K638" s="222"/>
      <c r="L638" s="222"/>
      <c r="M638" s="222"/>
      <c r="N638" s="221"/>
      <c r="O638" s="221"/>
      <c r="P638" s="221"/>
      <c r="Q638" s="221"/>
      <c r="R638" s="222"/>
      <c r="S638" s="222"/>
      <c r="T638" s="222"/>
      <c r="U638" s="222"/>
      <c r="V638" s="222"/>
      <c r="W638" s="222"/>
      <c r="X638" s="222"/>
      <c r="Y638" s="222"/>
      <c r="Z638" s="212"/>
      <c r="AA638" s="212"/>
      <c r="AB638" s="212"/>
      <c r="AC638" s="212"/>
      <c r="AD638" s="212"/>
      <c r="AE638" s="212"/>
      <c r="AF638" s="212"/>
      <c r="AG638" s="212" t="s">
        <v>452</v>
      </c>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ht="20.399999999999999" outlineLevel="2" x14ac:dyDescent="0.25">
      <c r="A639" s="219"/>
      <c r="B639" s="220"/>
      <c r="C639" s="268" t="s">
        <v>1045</v>
      </c>
      <c r="D639" s="260"/>
      <c r="E639" s="261">
        <v>4.6289999999999998E-2</v>
      </c>
      <c r="F639" s="222"/>
      <c r="G639" s="222"/>
      <c r="H639" s="222"/>
      <c r="I639" s="222"/>
      <c r="J639" s="222"/>
      <c r="K639" s="222"/>
      <c r="L639" s="222"/>
      <c r="M639" s="222"/>
      <c r="N639" s="221"/>
      <c r="O639" s="221"/>
      <c r="P639" s="221"/>
      <c r="Q639" s="221"/>
      <c r="R639" s="222"/>
      <c r="S639" s="222"/>
      <c r="T639" s="222"/>
      <c r="U639" s="222"/>
      <c r="V639" s="222"/>
      <c r="W639" s="222"/>
      <c r="X639" s="222"/>
      <c r="Y639" s="222"/>
      <c r="Z639" s="212"/>
      <c r="AA639" s="212"/>
      <c r="AB639" s="212"/>
      <c r="AC639" s="212"/>
      <c r="AD639" s="212"/>
      <c r="AE639" s="212"/>
      <c r="AF639" s="212"/>
      <c r="AG639" s="212" t="s">
        <v>454</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5">
      <c r="A640" s="219"/>
      <c r="B640" s="220"/>
      <c r="C640" s="269" t="s">
        <v>488</v>
      </c>
      <c r="D640" s="262"/>
      <c r="E640" s="263">
        <v>4.6289999999999998E-2</v>
      </c>
      <c r="F640" s="222"/>
      <c r="G640" s="222"/>
      <c r="H640" s="222"/>
      <c r="I640" s="222"/>
      <c r="J640" s="222"/>
      <c r="K640" s="222"/>
      <c r="L640" s="222"/>
      <c r="M640" s="222"/>
      <c r="N640" s="221"/>
      <c r="O640" s="221"/>
      <c r="P640" s="221"/>
      <c r="Q640" s="221"/>
      <c r="R640" s="222"/>
      <c r="S640" s="222"/>
      <c r="T640" s="222"/>
      <c r="U640" s="222"/>
      <c r="V640" s="222"/>
      <c r="W640" s="222"/>
      <c r="X640" s="222"/>
      <c r="Y640" s="222"/>
      <c r="Z640" s="212"/>
      <c r="AA640" s="212"/>
      <c r="AB640" s="212"/>
      <c r="AC640" s="212"/>
      <c r="AD640" s="212"/>
      <c r="AE640" s="212"/>
      <c r="AF640" s="212"/>
      <c r="AG640" s="212" t="s">
        <v>454</v>
      </c>
      <c r="AH640" s="212">
        <v>1</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3" x14ac:dyDescent="0.25">
      <c r="A641" s="219"/>
      <c r="B641" s="220"/>
      <c r="C641" s="270" t="s">
        <v>525</v>
      </c>
      <c r="D641" s="264"/>
      <c r="E641" s="265"/>
      <c r="F641" s="222"/>
      <c r="G641" s="222"/>
      <c r="H641" s="222"/>
      <c r="I641" s="222"/>
      <c r="J641" s="222"/>
      <c r="K641" s="222"/>
      <c r="L641" s="222"/>
      <c r="M641" s="222"/>
      <c r="N641" s="221"/>
      <c r="O641" s="221"/>
      <c r="P641" s="221"/>
      <c r="Q641" s="221"/>
      <c r="R641" s="222"/>
      <c r="S641" s="222"/>
      <c r="T641" s="222"/>
      <c r="U641" s="222"/>
      <c r="V641" s="222"/>
      <c r="W641" s="222"/>
      <c r="X641" s="222"/>
      <c r="Y641" s="222"/>
      <c r="Z641" s="212"/>
      <c r="AA641" s="212"/>
      <c r="AB641" s="212"/>
      <c r="AC641" s="212"/>
      <c r="AD641" s="212"/>
      <c r="AE641" s="212"/>
      <c r="AF641" s="212"/>
      <c r="AG641" s="212" t="s">
        <v>454</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3" x14ac:dyDescent="0.25">
      <c r="A642" s="219"/>
      <c r="B642" s="220"/>
      <c r="C642" s="271" t="s">
        <v>1014</v>
      </c>
      <c r="D642" s="264"/>
      <c r="E642" s="265">
        <v>7.4950000000000001</v>
      </c>
      <c r="F642" s="222"/>
      <c r="G642" s="222"/>
      <c r="H642" s="222"/>
      <c r="I642" s="222"/>
      <c r="J642" s="222"/>
      <c r="K642" s="222"/>
      <c r="L642" s="222"/>
      <c r="M642" s="222"/>
      <c r="N642" s="221"/>
      <c r="O642" s="221"/>
      <c r="P642" s="221"/>
      <c r="Q642" s="221"/>
      <c r="R642" s="222"/>
      <c r="S642" s="222"/>
      <c r="T642" s="222"/>
      <c r="U642" s="222"/>
      <c r="V642" s="222"/>
      <c r="W642" s="222"/>
      <c r="X642" s="222"/>
      <c r="Y642" s="222"/>
      <c r="Z642" s="212"/>
      <c r="AA642" s="212"/>
      <c r="AB642" s="212"/>
      <c r="AC642" s="212"/>
      <c r="AD642" s="212"/>
      <c r="AE642" s="212"/>
      <c r="AF642" s="212"/>
      <c r="AG642" s="212" t="s">
        <v>454</v>
      </c>
      <c r="AH642" s="212">
        <v>2</v>
      </c>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3" x14ac:dyDescent="0.25">
      <c r="A643" s="219"/>
      <c r="B643" s="220"/>
      <c r="C643" s="271" t="s">
        <v>1015</v>
      </c>
      <c r="D643" s="264"/>
      <c r="E643" s="265">
        <v>16.96</v>
      </c>
      <c r="F643" s="222"/>
      <c r="G643" s="222"/>
      <c r="H643" s="222"/>
      <c r="I643" s="222"/>
      <c r="J643" s="222"/>
      <c r="K643" s="222"/>
      <c r="L643" s="222"/>
      <c r="M643" s="222"/>
      <c r="N643" s="221"/>
      <c r="O643" s="221"/>
      <c r="P643" s="221"/>
      <c r="Q643" s="221"/>
      <c r="R643" s="222"/>
      <c r="S643" s="222"/>
      <c r="T643" s="222"/>
      <c r="U643" s="222"/>
      <c r="V643" s="222"/>
      <c r="W643" s="222"/>
      <c r="X643" s="222"/>
      <c r="Y643" s="222"/>
      <c r="Z643" s="212"/>
      <c r="AA643" s="212"/>
      <c r="AB643" s="212"/>
      <c r="AC643" s="212"/>
      <c r="AD643" s="212"/>
      <c r="AE643" s="212"/>
      <c r="AF643" s="212"/>
      <c r="AG643" s="212" t="s">
        <v>454</v>
      </c>
      <c r="AH643" s="212">
        <v>2</v>
      </c>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3" x14ac:dyDescent="0.25">
      <c r="A644" s="219"/>
      <c r="B644" s="220"/>
      <c r="C644" s="271" t="s">
        <v>1016</v>
      </c>
      <c r="D644" s="264"/>
      <c r="E644" s="265">
        <v>25.247499999999999</v>
      </c>
      <c r="F644" s="222"/>
      <c r="G644" s="222"/>
      <c r="H644" s="222"/>
      <c r="I644" s="222"/>
      <c r="J644" s="222"/>
      <c r="K644" s="222"/>
      <c r="L644" s="222"/>
      <c r="M644" s="222"/>
      <c r="N644" s="221"/>
      <c r="O644" s="221"/>
      <c r="P644" s="221"/>
      <c r="Q644" s="221"/>
      <c r="R644" s="222"/>
      <c r="S644" s="222"/>
      <c r="T644" s="222"/>
      <c r="U644" s="222"/>
      <c r="V644" s="222"/>
      <c r="W644" s="222"/>
      <c r="X644" s="222"/>
      <c r="Y644" s="222"/>
      <c r="Z644" s="212"/>
      <c r="AA644" s="212"/>
      <c r="AB644" s="212"/>
      <c r="AC644" s="212"/>
      <c r="AD644" s="212"/>
      <c r="AE644" s="212"/>
      <c r="AF644" s="212"/>
      <c r="AG644" s="212" t="s">
        <v>454</v>
      </c>
      <c r="AH644" s="212">
        <v>2</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3" x14ac:dyDescent="0.25">
      <c r="A645" s="219"/>
      <c r="B645" s="220"/>
      <c r="C645" s="271" t="s">
        <v>1017</v>
      </c>
      <c r="D645" s="264"/>
      <c r="E645" s="265">
        <v>105.15</v>
      </c>
      <c r="F645" s="222"/>
      <c r="G645" s="222"/>
      <c r="H645" s="222"/>
      <c r="I645" s="222"/>
      <c r="J645" s="222"/>
      <c r="K645" s="222"/>
      <c r="L645" s="222"/>
      <c r="M645" s="222"/>
      <c r="N645" s="221"/>
      <c r="O645" s="221"/>
      <c r="P645" s="221"/>
      <c r="Q645" s="221"/>
      <c r="R645" s="222"/>
      <c r="S645" s="222"/>
      <c r="T645" s="222"/>
      <c r="U645" s="222"/>
      <c r="V645" s="222"/>
      <c r="W645" s="222"/>
      <c r="X645" s="222"/>
      <c r="Y645" s="222"/>
      <c r="Z645" s="212"/>
      <c r="AA645" s="212"/>
      <c r="AB645" s="212"/>
      <c r="AC645" s="212"/>
      <c r="AD645" s="212"/>
      <c r="AE645" s="212"/>
      <c r="AF645" s="212"/>
      <c r="AG645" s="212" t="s">
        <v>454</v>
      </c>
      <c r="AH645" s="212">
        <v>2</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3" x14ac:dyDescent="0.25">
      <c r="A646" s="219"/>
      <c r="B646" s="220"/>
      <c r="C646" s="271" t="s">
        <v>1018</v>
      </c>
      <c r="D646" s="264"/>
      <c r="E646" s="265">
        <v>6.45</v>
      </c>
      <c r="F646" s="222"/>
      <c r="G646" s="222"/>
      <c r="H646" s="222"/>
      <c r="I646" s="222"/>
      <c r="J646" s="222"/>
      <c r="K646" s="222"/>
      <c r="L646" s="222"/>
      <c r="M646" s="222"/>
      <c r="N646" s="221"/>
      <c r="O646" s="221"/>
      <c r="P646" s="221"/>
      <c r="Q646" s="221"/>
      <c r="R646" s="222"/>
      <c r="S646" s="222"/>
      <c r="T646" s="222"/>
      <c r="U646" s="222"/>
      <c r="V646" s="222"/>
      <c r="W646" s="222"/>
      <c r="X646" s="222"/>
      <c r="Y646" s="222"/>
      <c r="Z646" s="212"/>
      <c r="AA646" s="212"/>
      <c r="AB646" s="212"/>
      <c r="AC646" s="212"/>
      <c r="AD646" s="212"/>
      <c r="AE646" s="212"/>
      <c r="AF646" s="212"/>
      <c r="AG646" s="212" t="s">
        <v>454</v>
      </c>
      <c r="AH646" s="212">
        <v>2</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3" x14ac:dyDescent="0.25">
      <c r="A647" s="219"/>
      <c r="B647" s="220"/>
      <c r="C647" s="270" t="s">
        <v>529</v>
      </c>
      <c r="D647" s="264"/>
      <c r="E647" s="265"/>
      <c r="F647" s="222"/>
      <c r="G647" s="222"/>
      <c r="H647" s="222"/>
      <c r="I647" s="222"/>
      <c r="J647" s="222"/>
      <c r="K647" s="222"/>
      <c r="L647" s="222"/>
      <c r="M647" s="222"/>
      <c r="N647" s="221"/>
      <c r="O647" s="221"/>
      <c r="P647" s="221"/>
      <c r="Q647" s="221"/>
      <c r="R647" s="222"/>
      <c r="S647" s="222"/>
      <c r="T647" s="222"/>
      <c r="U647" s="222"/>
      <c r="V647" s="222"/>
      <c r="W647" s="222"/>
      <c r="X647" s="222"/>
      <c r="Y647" s="222"/>
      <c r="Z647" s="212"/>
      <c r="AA647" s="212"/>
      <c r="AB647" s="212"/>
      <c r="AC647" s="212"/>
      <c r="AD647" s="212"/>
      <c r="AE647" s="212"/>
      <c r="AF647" s="212"/>
      <c r="AG647" s="212" t="s">
        <v>454</v>
      </c>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3" x14ac:dyDescent="0.25">
      <c r="A648" s="219"/>
      <c r="B648" s="220"/>
      <c r="C648" s="268" t="s">
        <v>1046</v>
      </c>
      <c r="D648" s="260"/>
      <c r="E648" s="261">
        <v>0.61092000000000002</v>
      </c>
      <c r="F648" s="222"/>
      <c r="G648" s="222"/>
      <c r="H648" s="222"/>
      <c r="I648" s="222"/>
      <c r="J648" s="222"/>
      <c r="K648" s="222"/>
      <c r="L648" s="222"/>
      <c r="M648" s="222"/>
      <c r="N648" s="221"/>
      <c r="O648" s="221"/>
      <c r="P648" s="221"/>
      <c r="Q648" s="221"/>
      <c r="R648" s="222"/>
      <c r="S648" s="222"/>
      <c r="T648" s="222"/>
      <c r="U648" s="222"/>
      <c r="V648" s="222"/>
      <c r="W648" s="222"/>
      <c r="X648" s="222"/>
      <c r="Y648" s="222"/>
      <c r="Z648" s="212"/>
      <c r="AA648" s="212"/>
      <c r="AB648" s="212"/>
      <c r="AC648" s="212"/>
      <c r="AD648" s="212"/>
      <c r="AE648" s="212"/>
      <c r="AF648" s="212"/>
      <c r="AG648" s="212" t="s">
        <v>454</v>
      </c>
      <c r="AH648" s="212">
        <v>0</v>
      </c>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3" x14ac:dyDescent="0.25">
      <c r="A649" s="219"/>
      <c r="B649" s="220"/>
      <c r="C649" s="269" t="s">
        <v>488</v>
      </c>
      <c r="D649" s="262"/>
      <c r="E649" s="263">
        <v>0.61092000000000002</v>
      </c>
      <c r="F649" s="222"/>
      <c r="G649" s="222"/>
      <c r="H649" s="222"/>
      <c r="I649" s="222"/>
      <c r="J649" s="222"/>
      <c r="K649" s="222"/>
      <c r="L649" s="222"/>
      <c r="M649" s="222"/>
      <c r="N649" s="221"/>
      <c r="O649" s="221"/>
      <c r="P649" s="221"/>
      <c r="Q649" s="221"/>
      <c r="R649" s="222"/>
      <c r="S649" s="222"/>
      <c r="T649" s="222"/>
      <c r="U649" s="222"/>
      <c r="V649" s="222"/>
      <c r="W649" s="222"/>
      <c r="X649" s="222"/>
      <c r="Y649" s="222"/>
      <c r="Z649" s="212"/>
      <c r="AA649" s="212"/>
      <c r="AB649" s="212"/>
      <c r="AC649" s="212"/>
      <c r="AD649" s="212"/>
      <c r="AE649" s="212"/>
      <c r="AF649" s="212"/>
      <c r="AG649" s="212" t="s">
        <v>454</v>
      </c>
      <c r="AH649" s="212">
        <v>1</v>
      </c>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3" x14ac:dyDescent="0.25">
      <c r="A650" s="219"/>
      <c r="B650" s="220"/>
      <c r="C650" s="270" t="s">
        <v>525</v>
      </c>
      <c r="D650" s="264"/>
      <c r="E650" s="265"/>
      <c r="F650" s="222"/>
      <c r="G650" s="222"/>
      <c r="H650" s="222"/>
      <c r="I650" s="222"/>
      <c r="J650" s="222"/>
      <c r="K650" s="222"/>
      <c r="L650" s="222"/>
      <c r="M650" s="222"/>
      <c r="N650" s="221"/>
      <c r="O650" s="221"/>
      <c r="P650" s="221"/>
      <c r="Q650" s="221"/>
      <c r="R650" s="222"/>
      <c r="S650" s="222"/>
      <c r="T650" s="222"/>
      <c r="U650" s="222"/>
      <c r="V650" s="222"/>
      <c r="W650" s="222"/>
      <c r="X650" s="222"/>
      <c r="Y650" s="222"/>
      <c r="Z650" s="212"/>
      <c r="AA650" s="212"/>
      <c r="AB650" s="212"/>
      <c r="AC650" s="212"/>
      <c r="AD650" s="212"/>
      <c r="AE650" s="212"/>
      <c r="AF650" s="212"/>
      <c r="AG650" s="212" t="s">
        <v>454</v>
      </c>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5">
      <c r="A651" s="219"/>
      <c r="B651" s="220"/>
      <c r="C651" s="271" t="s">
        <v>1020</v>
      </c>
      <c r="D651" s="264"/>
      <c r="E651" s="265">
        <v>20.260000000000002</v>
      </c>
      <c r="F651" s="222"/>
      <c r="G651" s="222"/>
      <c r="H651" s="222"/>
      <c r="I651" s="222"/>
      <c r="J651" s="222"/>
      <c r="K651" s="222"/>
      <c r="L651" s="222"/>
      <c r="M651" s="222"/>
      <c r="N651" s="221"/>
      <c r="O651" s="221"/>
      <c r="P651" s="221"/>
      <c r="Q651" s="221"/>
      <c r="R651" s="222"/>
      <c r="S651" s="222"/>
      <c r="T651" s="222"/>
      <c r="U651" s="222"/>
      <c r="V651" s="222"/>
      <c r="W651" s="222"/>
      <c r="X651" s="222"/>
      <c r="Y651" s="222"/>
      <c r="Z651" s="212"/>
      <c r="AA651" s="212"/>
      <c r="AB651" s="212"/>
      <c r="AC651" s="212"/>
      <c r="AD651" s="212"/>
      <c r="AE651" s="212"/>
      <c r="AF651" s="212"/>
      <c r="AG651" s="212" t="s">
        <v>454</v>
      </c>
      <c r="AH651" s="212">
        <v>2</v>
      </c>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3" x14ac:dyDescent="0.25">
      <c r="A652" s="219"/>
      <c r="B652" s="220"/>
      <c r="C652" s="271" t="s">
        <v>1021</v>
      </c>
      <c r="D652" s="264"/>
      <c r="E652" s="265">
        <v>2.1</v>
      </c>
      <c r="F652" s="222"/>
      <c r="G652" s="222"/>
      <c r="H652" s="222"/>
      <c r="I652" s="222"/>
      <c r="J652" s="222"/>
      <c r="K652" s="222"/>
      <c r="L652" s="222"/>
      <c r="M652" s="222"/>
      <c r="N652" s="221"/>
      <c r="O652" s="221"/>
      <c r="P652" s="221"/>
      <c r="Q652" s="221"/>
      <c r="R652" s="222"/>
      <c r="S652" s="222"/>
      <c r="T652" s="222"/>
      <c r="U652" s="222"/>
      <c r="V652" s="222"/>
      <c r="W652" s="222"/>
      <c r="X652" s="222"/>
      <c r="Y652" s="222"/>
      <c r="Z652" s="212"/>
      <c r="AA652" s="212"/>
      <c r="AB652" s="212"/>
      <c r="AC652" s="212"/>
      <c r="AD652" s="212"/>
      <c r="AE652" s="212"/>
      <c r="AF652" s="212"/>
      <c r="AG652" s="212" t="s">
        <v>454</v>
      </c>
      <c r="AH652" s="212">
        <v>2</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3" x14ac:dyDescent="0.25">
      <c r="A653" s="219"/>
      <c r="B653" s="220"/>
      <c r="C653" s="271" t="s">
        <v>1022</v>
      </c>
      <c r="D653" s="264"/>
      <c r="E653" s="265">
        <v>14.54125</v>
      </c>
      <c r="F653" s="222"/>
      <c r="G653" s="222"/>
      <c r="H653" s="222"/>
      <c r="I653" s="222"/>
      <c r="J653" s="222"/>
      <c r="K653" s="222"/>
      <c r="L653" s="222"/>
      <c r="M653" s="222"/>
      <c r="N653" s="221"/>
      <c r="O653" s="221"/>
      <c r="P653" s="221"/>
      <c r="Q653" s="221"/>
      <c r="R653" s="222"/>
      <c r="S653" s="222"/>
      <c r="T653" s="222"/>
      <c r="U653" s="222"/>
      <c r="V653" s="222"/>
      <c r="W653" s="222"/>
      <c r="X653" s="222"/>
      <c r="Y653" s="222"/>
      <c r="Z653" s="212"/>
      <c r="AA653" s="212"/>
      <c r="AB653" s="212"/>
      <c r="AC653" s="212"/>
      <c r="AD653" s="212"/>
      <c r="AE653" s="212"/>
      <c r="AF653" s="212"/>
      <c r="AG653" s="212" t="s">
        <v>454</v>
      </c>
      <c r="AH653" s="212">
        <v>2</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3" x14ac:dyDescent="0.25">
      <c r="A654" s="219"/>
      <c r="B654" s="220"/>
      <c r="C654" s="270" t="s">
        <v>529</v>
      </c>
      <c r="D654" s="264"/>
      <c r="E654" s="265"/>
      <c r="F654" s="222"/>
      <c r="G654" s="222"/>
      <c r="H654" s="222"/>
      <c r="I654" s="222"/>
      <c r="J654" s="222"/>
      <c r="K654" s="222"/>
      <c r="L654" s="222"/>
      <c r="M654" s="222"/>
      <c r="N654" s="221"/>
      <c r="O654" s="221"/>
      <c r="P654" s="221"/>
      <c r="Q654" s="221"/>
      <c r="R654" s="222"/>
      <c r="S654" s="222"/>
      <c r="T654" s="222"/>
      <c r="U654" s="222"/>
      <c r="V654" s="222"/>
      <c r="W654" s="222"/>
      <c r="X654" s="222"/>
      <c r="Y654" s="222"/>
      <c r="Z654" s="212"/>
      <c r="AA654" s="212"/>
      <c r="AB654" s="212"/>
      <c r="AC654" s="212"/>
      <c r="AD654" s="212"/>
      <c r="AE654" s="212"/>
      <c r="AF654" s="212"/>
      <c r="AG654" s="212" t="s">
        <v>454</v>
      </c>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3" x14ac:dyDescent="0.25">
      <c r="A655" s="219"/>
      <c r="B655" s="220"/>
      <c r="C655" s="268" t="s">
        <v>1047</v>
      </c>
      <c r="D655" s="260"/>
      <c r="E655" s="261">
        <v>0.13976</v>
      </c>
      <c r="F655" s="222"/>
      <c r="G655" s="222"/>
      <c r="H655" s="222"/>
      <c r="I655" s="222"/>
      <c r="J655" s="222"/>
      <c r="K655" s="222"/>
      <c r="L655" s="222"/>
      <c r="M655" s="222"/>
      <c r="N655" s="221"/>
      <c r="O655" s="221"/>
      <c r="P655" s="221"/>
      <c r="Q655" s="221"/>
      <c r="R655" s="222"/>
      <c r="S655" s="222"/>
      <c r="T655" s="222"/>
      <c r="U655" s="222"/>
      <c r="V655" s="222"/>
      <c r="W655" s="222"/>
      <c r="X655" s="222"/>
      <c r="Y655" s="222"/>
      <c r="Z655" s="212"/>
      <c r="AA655" s="212"/>
      <c r="AB655" s="212"/>
      <c r="AC655" s="212"/>
      <c r="AD655" s="212"/>
      <c r="AE655" s="212"/>
      <c r="AF655" s="212"/>
      <c r="AG655" s="212" t="s">
        <v>454</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5">
      <c r="A656" s="219"/>
      <c r="B656" s="220"/>
      <c r="C656" s="269" t="s">
        <v>488</v>
      </c>
      <c r="D656" s="262"/>
      <c r="E656" s="263">
        <v>0.13976</v>
      </c>
      <c r="F656" s="222"/>
      <c r="G656" s="222"/>
      <c r="H656" s="222"/>
      <c r="I656" s="222"/>
      <c r="J656" s="222"/>
      <c r="K656" s="222"/>
      <c r="L656" s="222"/>
      <c r="M656" s="222"/>
      <c r="N656" s="221"/>
      <c r="O656" s="221"/>
      <c r="P656" s="221"/>
      <c r="Q656" s="221"/>
      <c r="R656" s="222"/>
      <c r="S656" s="222"/>
      <c r="T656" s="222"/>
      <c r="U656" s="222"/>
      <c r="V656" s="222"/>
      <c r="W656" s="222"/>
      <c r="X656" s="222"/>
      <c r="Y656" s="222"/>
      <c r="Z656" s="212"/>
      <c r="AA656" s="212"/>
      <c r="AB656" s="212"/>
      <c r="AC656" s="212"/>
      <c r="AD656" s="212"/>
      <c r="AE656" s="212"/>
      <c r="AF656" s="212"/>
      <c r="AG656" s="212" t="s">
        <v>454</v>
      </c>
      <c r="AH656" s="212">
        <v>1</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1" x14ac:dyDescent="0.25">
      <c r="A657" s="234">
        <v>136</v>
      </c>
      <c r="B657" s="235" t="s">
        <v>1048</v>
      </c>
      <c r="C657" s="253" t="s">
        <v>1049</v>
      </c>
      <c r="D657" s="236" t="s">
        <v>446</v>
      </c>
      <c r="E657" s="237">
        <v>4.3600000000000003</v>
      </c>
      <c r="F657" s="238"/>
      <c r="G657" s="239">
        <f>ROUND(E657*F657,2)</f>
        <v>0</v>
      </c>
      <c r="H657" s="238"/>
      <c r="I657" s="239">
        <f>ROUND(E657*H657,2)</f>
        <v>0</v>
      </c>
      <c r="J657" s="238"/>
      <c r="K657" s="239">
        <f>ROUND(E657*J657,2)</f>
        <v>0</v>
      </c>
      <c r="L657" s="239">
        <v>21</v>
      </c>
      <c r="M657" s="239">
        <f>G657*(1+L657/100)</f>
        <v>0</v>
      </c>
      <c r="N657" s="237">
        <v>0</v>
      </c>
      <c r="O657" s="237">
        <f>ROUND(E657*N657,2)</f>
        <v>0</v>
      </c>
      <c r="P657" s="237">
        <v>0</v>
      </c>
      <c r="Q657" s="237">
        <f>ROUND(E657*P657,2)</f>
        <v>0</v>
      </c>
      <c r="R657" s="239" t="s">
        <v>522</v>
      </c>
      <c r="S657" s="239" t="s">
        <v>388</v>
      </c>
      <c r="T657" s="240" t="s">
        <v>448</v>
      </c>
      <c r="U657" s="222">
        <v>1.8360000000000001</v>
      </c>
      <c r="V657" s="222">
        <f>ROUND(E657*U657,2)</f>
        <v>8</v>
      </c>
      <c r="W657" s="222"/>
      <c r="X657" s="222" t="s">
        <v>449</v>
      </c>
      <c r="Y657" s="222" t="s">
        <v>391</v>
      </c>
      <c r="Z657" s="212"/>
      <c r="AA657" s="212"/>
      <c r="AB657" s="212"/>
      <c r="AC657" s="212"/>
      <c r="AD657" s="212"/>
      <c r="AE657" s="212"/>
      <c r="AF657" s="212"/>
      <c r="AG657" s="212" t="s">
        <v>450</v>
      </c>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outlineLevel="2" x14ac:dyDescent="0.25">
      <c r="A658" s="219"/>
      <c r="B658" s="220"/>
      <c r="C658" s="267" t="s">
        <v>1050</v>
      </c>
      <c r="D658" s="266"/>
      <c r="E658" s="266"/>
      <c r="F658" s="266"/>
      <c r="G658" s="266"/>
      <c r="H658" s="222"/>
      <c r="I658" s="222"/>
      <c r="J658" s="222"/>
      <c r="K658" s="222"/>
      <c r="L658" s="222"/>
      <c r="M658" s="222"/>
      <c r="N658" s="221"/>
      <c r="O658" s="221"/>
      <c r="P658" s="221"/>
      <c r="Q658" s="221"/>
      <c r="R658" s="222"/>
      <c r="S658" s="222"/>
      <c r="T658" s="222"/>
      <c r="U658" s="222"/>
      <c r="V658" s="222"/>
      <c r="W658" s="222"/>
      <c r="X658" s="222"/>
      <c r="Y658" s="222"/>
      <c r="Z658" s="212"/>
      <c r="AA658" s="212"/>
      <c r="AB658" s="212"/>
      <c r="AC658" s="212"/>
      <c r="AD658" s="212"/>
      <c r="AE658" s="212"/>
      <c r="AF658" s="212"/>
      <c r="AG658" s="212" t="s">
        <v>452</v>
      </c>
      <c r="AH658" s="212"/>
      <c r="AI658" s="212"/>
      <c r="AJ658" s="212"/>
      <c r="AK658" s="212"/>
      <c r="AL658" s="212"/>
      <c r="AM658" s="212"/>
      <c r="AN658" s="212"/>
      <c r="AO658" s="212"/>
      <c r="AP658" s="212"/>
      <c r="AQ658" s="212"/>
      <c r="AR658" s="212"/>
      <c r="AS658" s="212"/>
      <c r="AT658" s="212"/>
      <c r="AU658" s="212"/>
      <c r="AV658" s="212"/>
      <c r="AW658" s="212"/>
      <c r="AX658" s="212"/>
      <c r="AY658" s="212"/>
      <c r="AZ658" s="212"/>
      <c r="BA658" s="249" t="str">
        <f>C658</f>
        <v>pod mazaniny a dlažby, popř. na plochých střechách, vodorovný nebo ve spádu, s udusáním a urovnáním povrchu,</v>
      </c>
      <c r="BB658" s="212"/>
      <c r="BC658" s="212"/>
      <c r="BD658" s="212"/>
      <c r="BE658" s="212"/>
      <c r="BF658" s="212"/>
      <c r="BG658" s="212"/>
      <c r="BH658" s="212"/>
    </row>
    <row r="659" spans="1:60" outlineLevel="2" x14ac:dyDescent="0.25">
      <c r="A659" s="219"/>
      <c r="B659" s="220"/>
      <c r="C659" s="268" t="s">
        <v>1051</v>
      </c>
      <c r="D659" s="260"/>
      <c r="E659" s="261">
        <v>4.3600000000000003</v>
      </c>
      <c r="F659" s="222"/>
      <c r="G659" s="222"/>
      <c r="H659" s="222"/>
      <c r="I659" s="222"/>
      <c r="J659" s="222"/>
      <c r="K659" s="222"/>
      <c r="L659" s="222"/>
      <c r="M659" s="222"/>
      <c r="N659" s="221"/>
      <c r="O659" s="221"/>
      <c r="P659" s="221"/>
      <c r="Q659" s="221"/>
      <c r="R659" s="222"/>
      <c r="S659" s="222"/>
      <c r="T659" s="222"/>
      <c r="U659" s="222"/>
      <c r="V659" s="222"/>
      <c r="W659" s="222"/>
      <c r="X659" s="222"/>
      <c r="Y659" s="222"/>
      <c r="Z659" s="212"/>
      <c r="AA659" s="212"/>
      <c r="AB659" s="212"/>
      <c r="AC659" s="212"/>
      <c r="AD659" s="212"/>
      <c r="AE659" s="212"/>
      <c r="AF659" s="212"/>
      <c r="AG659" s="212" t="s">
        <v>454</v>
      </c>
      <c r="AH659" s="212">
        <v>0</v>
      </c>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ht="20.399999999999999" outlineLevel="1" x14ac:dyDescent="0.25">
      <c r="A660" s="234">
        <v>137</v>
      </c>
      <c r="B660" s="235" t="s">
        <v>1052</v>
      </c>
      <c r="C660" s="253" t="s">
        <v>1053</v>
      </c>
      <c r="D660" s="236" t="s">
        <v>506</v>
      </c>
      <c r="E660" s="237">
        <v>36.901249999999997</v>
      </c>
      <c r="F660" s="238"/>
      <c r="G660" s="239">
        <f>ROUND(E660*F660,2)</f>
        <v>0</v>
      </c>
      <c r="H660" s="238"/>
      <c r="I660" s="239">
        <f>ROUND(E660*H660,2)</f>
        <v>0</v>
      </c>
      <c r="J660" s="238"/>
      <c r="K660" s="239">
        <f>ROUND(E660*J660,2)</f>
        <v>0</v>
      </c>
      <c r="L660" s="239">
        <v>21</v>
      </c>
      <c r="M660" s="239">
        <f>G660*(1+L660/100)</f>
        <v>0</v>
      </c>
      <c r="N660" s="237">
        <v>9.1400000000000006E-3</v>
      </c>
      <c r="O660" s="237">
        <f>ROUND(E660*N660,2)</f>
        <v>0.34</v>
      </c>
      <c r="P660" s="237">
        <v>0</v>
      </c>
      <c r="Q660" s="237">
        <f>ROUND(E660*P660,2)</f>
        <v>0</v>
      </c>
      <c r="R660" s="239" t="s">
        <v>522</v>
      </c>
      <c r="S660" s="239" t="s">
        <v>388</v>
      </c>
      <c r="T660" s="240" t="s">
        <v>448</v>
      </c>
      <c r="U660" s="222">
        <v>0.17799999999999999</v>
      </c>
      <c r="V660" s="222">
        <f>ROUND(E660*U660,2)</f>
        <v>6.57</v>
      </c>
      <c r="W660" s="222"/>
      <c r="X660" s="222" t="s">
        <v>449</v>
      </c>
      <c r="Y660" s="222" t="s">
        <v>391</v>
      </c>
      <c r="Z660" s="212"/>
      <c r="AA660" s="212"/>
      <c r="AB660" s="212"/>
      <c r="AC660" s="212"/>
      <c r="AD660" s="212"/>
      <c r="AE660" s="212"/>
      <c r="AF660" s="212"/>
      <c r="AG660" s="212" t="s">
        <v>450</v>
      </c>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2" x14ac:dyDescent="0.25">
      <c r="A661" s="219"/>
      <c r="B661" s="220"/>
      <c r="C661" s="267" t="s">
        <v>1054</v>
      </c>
      <c r="D661" s="266"/>
      <c r="E661" s="266"/>
      <c r="F661" s="266"/>
      <c r="G661" s="266"/>
      <c r="H661" s="222"/>
      <c r="I661" s="222"/>
      <c r="J661" s="222"/>
      <c r="K661" s="222"/>
      <c r="L661" s="222"/>
      <c r="M661" s="222"/>
      <c r="N661" s="221"/>
      <c r="O661" s="221"/>
      <c r="P661" s="221"/>
      <c r="Q661" s="221"/>
      <c r="R661" s="222"/>
      <c r="S661" s="222"/>
      <c r="T661" s="222"/>
      <c r="U661" s="222"/>
      <c r="V661" s="222"/>
      <c r="W661" s="222"/>
      <c r="X661" s="222"/>
      <c r="Y661" s="222"/>
      <c r="Z661" s="212"/>
      <c r="AA661" s="212"/>
      <c r="AB661" s="212"/>
      <c r="AC661" s="212"/>
      <c r="AD661" s="212"/>
      <c r="AE661" s="212"/>
      <c r="AF661" s="212"/>
      <c r="AG661" s="212" t="s">
        <v>452</v>
      </c>
      <c r="AH661" s="212"/>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outlineLevel="2" x14ac:dyDescent="0.25">
      <c r="A662" s="219"/>
      <c r="B662" s="220"/>
      <c r="C662" s="268" t="s">
        <v>1055</v>
      </c>
      <c r="D662" s="260"/>
      <c r="E662" s="261">
        <v>20.260000000000002</v>
      </c>
      <c r="F662" s="222"/>
      <c r="G662" s="222"/>
      <c r="H662" s="222"/>
      <c r="I662" s="222"/>
      <c r="J662" s="222"/>
      <c r="K662" s="222"/>
      <c r="L662" s="222"/>
      <c r="M662" s="222"/>
      <c r="N662" s="221"/>
      <c r="O662" s="221"/>
      <c r="P662" s="221"/>
      <c r="Q662" s="221"/>
      <c r="R662" s="222"/>
      <c r="S662" s="222"/>
      <c r="T662" s="222"/>
      <c r="U662" s="222"/>
      <c r="V662" s="222"/>
      <c r="W662" s="222"/>
      <c r="X662" s="222"/>
      <c r="Y662" s="222"/>
      <c r="Z662" s="212"/>
      <c r="AA662" s="212"/>
      <c r="AB662" s="212"/>
      <c r="AC662" s="212"/>
      <c r="AD662" s="212"/>
      <c r="AE662" s="212"/>
      <c r="AF662" s="212"/>
      <c r="AG662" s="212" t="s">
        <v>454</v>
      </c>
      <c r="AH662" s="212">
        <v>0</v>
      </c>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3" x14ac:dyDescent="0.25">
      <c r="A663" s="219"/>
      <c r="B663" s="220"/>
      <c r="C663" s="268" t="s">
        <v>1056</v>
      </c>
      <c r="D663" s="260"/>
      <c r="E663" s="261">
        <v>2.1</v>
      </c>
      <c r="F663" s="222"/>
      <c r="G663" s="222"/>
      <c r="H663" s="222"/>
      <c r="I663" s="222"/>
      <c r="J663" s="222"/>
      <c r="K663" s="222"/>
      <c r="L663" s="222"/>
      <c r="M663" s="222"/>
      <c r="N663" s="221"/>
      <c r="O663" s="221"/>
      <c r="P663" s="221"/>
      <c r="Q663" s="221"/>
      <c r="R663" s="222"/>
      <c r="S663" s="222"/>
      <c r="T663" s="222"/>
      <c r="U663" s="222"/>
      <c r="V663" s="222"/>
      <c r="W663" s="222"/>
      <c r="X663" s="222"/>
      <c r="Y663" s="222"/>
      <c r="Z663" s="212"/>
      <c r="AA663" s="212"/>
      <c r="AB663" s="212"/>
      <c r="AC663" s="212"/>
      <c r="AD663" s="212"/>
      <c r="AE663" s="212"/>
      <c r="AF663" s="212"/>
      <c r="AG663" s="212" t="s">
        <v>454</v>
      </c>
      <c r="AH663" s="212">
        <v>0</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3" x14ac:dyDescent="0.25">
      <c r="A664" s="219"/>
      <c r="B664" s="220"/>
      <c r="C664" s="268" t="s">
        <v>1057</v>
      </c>
      <c r="D664" s="260"/>
      <c r="E664" s="261">
        <v>14.54125</v>
      </c>
      <c r="F664" s="222"/>
      <c r="G664" s="222"/>
      <c r="H664" s="222"/>
      <c r="I664" s="222"/>
      <c r="J664" s="222"/>
      <c r="K664" s="222"/>
      <c r="L664" s="222"/>
      <c r="M664" s="222"/>
      <c r="N664" s="221"/>
      <c r="O664" s="221"/>
      <c r="P664" s="221"/>
      <c r="Q664" s="221"/>
      <c r="R664" s="222"/>
      <c r="S664" s="222"/>
      <c r="T664" s="222"/>
      <c r="U664" s="222"/>
      <c r="V664" s="222"/>
      <c r="W664" s="222"/>
      <c r="X664" s="222"/>
      <c r="Y664" s="222"/>
      <c r="Z664" s="212"/>
      <c r="AA664" s="212"/>
      <c r="AB664" s="212"/>
      <c r="AC664" s="212"/>
      <c r="AD664" s="212"/>
      <c r="AE664" s="212"/>
      <c r="AF664" s="212"/>
      <c r="AG664" s="212" t="s">
        <v>454</v>
      </c>
      <c r="AH664" s="212">
        <v>0</v>
      </c>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ht="20.399999999999999" outlineLevel="1" x14ac:dyDescent="0.25">
      <c r="A665" s="234">
        <v>138</v>
      </c>
      <c r="B665" s="235" t="s">
        <v>1058</v>
      </c>
      <c r="C665" s="253" t="s">
        <v>1059</v>
      </c>
      <c r="D665" s="236" t="s">
        <v>506</v>
      </c>
      <c r="E665" s="237">
        <v>12.2225</v>
      </c>
      <c r="F665" s="238"/>
      <c r="G665" s="239">
        <f>ROUND(E665*F665,2)</f>
        <v>0</v>
      </c>
      <c r="H665" s="238"/>
      <c r="I665" s="239">
        <f>ROUND(E665*H665,2)</f>
        <v>0</v>
      </c>
      <c r="J665" s="238"/>
      <c r="K665" s="239">
        <f>ROUND(E665*J665,2)</f>
        <v>0</v>
      </c>
      <c r="L665" s="239">
        <v>21</v>
      </c>
      <c r="M665" s="239">
        <f>G665*(1+L665/100)</f>
        <v>0</v>
      </c>
      <c r="N665" s="237">
        <v>1.2710000000000001E-2</v>
      </c>
      <c r="O665" s="237">
        <f>ROUND(E665*N665,2)</f>
        <v>0.16</v>
      </c>
      <c r="P665" s="237">
        <v>0</v>
      </c>
      <c r="Q665" s="237">
        <f>ROUND(E665*P665,2)</f>
        <v>0</v>
      </c>
      <c r="R665" s="239" t="s">
        <v>522</v>
      </c>
      <c r="S665" s="239" t="s">
        <v>388</v>
      </c>
      <c r="T665" s="240" t="s">
        <v>448</v>
      </c>
      <c r="U665" s="222">
        <v>0.188</v>
      </c>
      <c r="V665" s="222">
        <f>ROUND(E665*U665,2)</f>
        <v>2.2999999999999998</v>
      </c>
      <c r="W665" s="222"/>
      <c r="X665" s="222" t="s">
        <v>449</v>
      </c>
      <c r="Y665" s="222" t="s">
        <v>391</v>
      </c>
      <c r="Z665" s="212"/>
      <c r="AA665" s="212"/>
      <c r="AB665" s="212"/>
      <c r="AC665" s="212"/>
      <c r="AD665" s="212"/>
      <c r="AE665" s="212"/>
      <c r="AF665" s="212"/>
      <c r="AG665" s="212" t="s">
        <v>450</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2" x14ac:dyDescent="0.25">
      <c r="A666" s="219"/>
      <c r="B666" s="220"/>
      <c r="C666" s="267" t="s">
        <v>1054</v>
      </c>
      <c r="D666" s="266"/>
      <c r="E666" s="266"/>
      <c r="F666" s="266"/>
      <c r="G666" s="266"/>
      <c r="H666" s="222"/>
      <c r="I666" s="222"/>
      <c r="J666" s="222"/>
      <c r="K666" s="222"/>
      <c r="L666" s="222"/>
      <c r="M666" s="222"/>
      <c r="N666" s="221"/>
      <c r="O666" s="221"/>
      <c r="P666" s="221"/>
      <c r="Q666" s="221"/>
      <c r="R666" s="222"/>
      <c r="S666" s="222"/>
      <c r="T666" s="222"/>
      <c r="U666" s="222"/>
      <c r="V666" s="222"/>
      <c r="W666" s="222"/>
      <c r="X666" s="222"/>
      <c r="Y666" s="222"/>
      <c r="Z666" s="212"/>
      <c r="AA666" s="212"/>
      <c r="AB666" s="212"/>
      <c r="AC666" s="212"/>
      <c r="AD666" s="212"/>
      <c r="AE666" s="212"/>
      <c r="AF666" s="212"/>
      <c r="AG666" s="212" t="s">
        <v>452</v>
      </c>
      <c r="AH666" s="212"/>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outlineLevel="2" x14ac:dyDescent="0.25">
      <c r="A667" s="219"/>
      <c r="B667" s="220"/>
      <c r="C667" s="268" t="s">
        <v>1060</v>
      </c>
      <c r="D667" s="260"/>
      <c r="E667" s="261">
        <v>12.2225</v>
      </c>
      <c r="F667" s="222"/>
      <c r="G667" s="222"/>
      <c r="H667" s="222"/>
      <c r="I667" s="222"/>
      <c r="J667" s="222"/>
      <c r="K667" s="222"/>
      <c r="L667" s="222"/>
      <c r="M667" s="222"/>
      <c r="N667" s="221"/>
      <c r="O667" s="221"/>
      <c r="P667" s="221"/>
      <c r="Q667" s="221"/>
      <c r="R667" s="222"/>
      <c r="S667" s="222"/>
      <c r="T667" s="222"/>
      <c r="U667" s="222"/>
      <c r="V667" s="222"/>
      <c r="W667" s="222"/>
      <c r="X667" s="222"/>
      <c r="Y667" s="222"/>
      <c r="Z667" s="212"/>
      <c r="AA667" s="212"/>
      <c r="AB667" s="212"/>
      <c r="AC667" s="212"/>
      <c r="AD667" s="212"/>
      <c r="AE667" s="212"/>
      <c r="AF667" s="212"/>
      <c r="AG667" s="212" t="s">
        <v>454</v>
      </c>
      <c r="AH667" s="212">
        <v>0</v>
      </c>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ht="20.399999999999999" outlineLevel="1" x14ac:dyDescent="0.25">
      <c r="A668" s="234">
        <v>139</v>
      </c>
      <c r="B668" s="235" t="s">
        <v>1061</v>
      </c>
      <c r="C668" s="253" t="s">
        <v>1062</v>
      </c>
      <c r="D668" s="236" t="s">
        <v>506</v>
      </c>
      <c r="E668" s="237">
        <v>161.30250000000001</v>
      </c>
      <c r="F668" s="238"/>
      <c r="G668" s="239">
        <f>ROUND(E668*F668,2)</f>
        <v>0</v>
      </c>
      <c r="H668" s="238"/>
      <c r="I668" s="239">
        <f>ROUND(E668*H668,2)</f>
        <v>0</v>
      </c>
      <c r="J668" s="238"/>
      <c r="K668" s="239">
        <f>ROUND(E668*J668,2)</f>
        <v>0</v>
      </c>
      <c r="L668" s="239">
        <v>21</v>
      </c>
      <c r="M668" s="239">
        <f>G668*(1+L668/100)</f>
        <v>0</v>
      </c>
      <c r="N668" s="237">
        <v>2.699E-2</v>
      </c>
      <c r="O668" s="237">
        <f>ROUND(E668*N668,2)</f>
        <v>4.3499999999999996</v>
      </c>
      <c r="P668" s="237">
        <v>0</v>
      </c>
      <c r="Q668" s="237">
        <f>ROUND(E668*P668,2)</f>
        <v>0</v>
      </c>
      <c r="R668" s="239" t="s">
        <v>522</v>
      </c>
      <c r="S668" s="239" t="s">
        <v>388</v>
      </c>
      <c r="T668" s="240" t="s">
        <v>448</v>
      </c>
      <c r="U668" s="222">
        <v>0.21</v>
      </c>
      <c r="V668" s="222">
        <f>ROUND(E668*U668,2)</f>
        <v>33.869999999999997</v>
      </c>
      <c r="W668" s="222"/>
      <c r="X668" s="222" t="s">
        <v>449</v>
      </c>
      <c r="Y668" s="222" t="s">
        <v>391</v>
      </c>
      <c r="Z668" s="212"/>
      <c r="AA668" s="212"/>
      <c r="AB668" s="212"/>
      <c r="AC668" s="212"/>
      <c r="AD668" s="212"/>
      <c r="AE668" s="212"/>
      <c r="AF668" s="212"/>
      <c r="AG668" s="212" t="s">
        <v>450</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2" x14ac:dyDescent="0.25">
      <c r="A669" s="219"/>
      <c r="B669" s="220"/>
      <c r="C669" s="267" t="s">
        <v>1054</v>
      </c>
      <c r="D669" s="266"/>
      <c r="E669" s="266"/>
      <c r="F669" s="266"/>
      <c r="G669" s="266"/>
      <c r="H669" s="222"/>
      <c r="I669" s="222"/>
      <c r="J669" s="222"/>
      <c r="K669" s="222"/>
      <c r="L669" s="222"/>
      <c r="M669" s="222"/>
      <c r="N669" s="221"/>
      <c r="O669" s="221"/>
      <c r="P669" s="221"/>
      <c r="Q669" s="221"/>
      <c r="R669" s="222"/>
      <c r="S669" s="222"/>
      <c r="T669" s="222"/>
      <c r="U669" s="222"/>
      <c r="V669" s="222"/>
      <c r="W669" s="222"/>
      <c r="X669" s="222"/>
      <c r="Y669" s="222"/>
      <c r="Z669" s="212"/>
      <c r="AA669" s="212"/>
      <c r="AB669" s="212"/>
      <c r="AC669" s="212"/>
      <c r="AD669" s="212"/>
      <c r="AE669" s="212"/>
      <c r="AF669" s="212"/>
      <c r="AG669" s="212" t="s">
        <v>452</v>
      </c>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2" x14ac:dyDescent="0.25">
      <c r="A670" s="219"/>
      <c r="B670" s="220"/>
      <c r="C670" s="268" t="s">
        <v>1063</v>
      </c>
      <c r="D670" s="260"/>
      <c r="E670" s="261">
        <v>7.4950000000000001</v>
      </c>
      <c r="F670" s="222"/>
      <c r="G670" s="222"/>
      <c r="H670" s="222"/>
      <c r="I670" s="222"/>
      <c r="J670" s="222"/>
      <c r="K670" s="222"/>
      <c r="L670" s="222"/>
      <c r="M670" s="222"/>
      <c r="N670" s="221"/>
      <c r="O670" s="221"/>
      <c r="P670" s="221"/>
      <c r="Q670" s="221"/>
      <c r="R670" s="222"/>
      <c r="S670" s="222"/>
      <c r="T670" s="222"/>
      <c r="U670" s="222"/>
      <c r="V670" s="222"/>
      <c r="W670" s="222"/>
      <c r="X670" s="222"/>
      <c r="Y670" s="222"/>
      <c r="Z670" s="212"/>
      <c r="AA670" s="212"/>
      <c r="AB670" s="212"/>
      <c r="AC670" s="212"/>
      <c r="AD670" s="212"/>
      <c r="AE670" s="212"/>
      <c r="AF670" s="212"/>
      <c r="AG670" s="212" t="s">
        <v>454</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3" x14ac:dyDescent="0.25">
      <c r="A671" s="219"/>
      <c r="B671" s="220"/>
      <c r="C671" s="268" t="s">
        <v>1064</v>
      </c>
      <c r="D671" s="260"/>
      <c r="E671" s="261">
        <v>16.96</v>
      </c>
      <c r="F671" s="222"/>
      <c r="G671" s="222"/>
      <c r="H671" s="222"/>
      <c r="I671" s="222"/>
      <c r="J671" s="222"/>
      <c r="K671" s="222"/>
      <c r="L671" s="222"/>
      <c r="M671" s="222"/>
      <c r="N671" s="221"/>
      <c r="O671" s="221"/>
      <c r="P671" s="221"/>
      <c r="Q671" s="221"/>
      <c r="R671" s="222"/>
      <c r="S671" s="222"/>
      <c r="T671" s="222"/>
      <c r="U671" s="222"/>
      <c r="V671" s="222"/>
      <c r="W671" s="222"/>
      <c r="X671" s="222"/>
      <c r="Y671" s="222"/>
      <c r="Z671" s="212"/>
      <c r="AA671" s="212"/>
      <c r="AB671" s="212"/>
      <c r="AC671" s="212"/>
      <c r="AD671" s="212"/>
      <c r="AE671" s="212"/>
      <c r="AF671" s="212"/>
      <c r="AG671" s="212" t="s">
        <v>454</v>
      </c>
      <c r="AH671" s="212">
        <v>0</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3" x14ac:dyDescent="0.25">
      <c r="A672" s="219"/>
      <c r="B672" s="220"/>
      <c r="C672" s="268" t="s">
        <v>1065</v>
      </c>
      <c r="D672" s="260"/>
      <c r="E672" s="261">
        <v>25.247499999999999</v>
      </c>
      <c r="F672" s="222"/>
      <c r="G672" s="222"/>
      <c r="H672" s="222"/>
      <c r="I672" s="222"/>
      <c r="J672" s="222"/>
      <c r="K672" s="222"/>
      <c r="L672" s="222"/>
      <c r="M672" s="222"/>
      <c r="N672" s="221"/>
      <c r="O672" s="221"/>
      <c r="P672" s="221"/>
      <c r="Q672" s="221"/>
      <c r="R672" s="222"/>
      <c r="S672" s="222"/>
      <c r="T672" s="222"/>
      <c r="U672" s="222"/>
      <c r="V672" s="222"/>
      <c r="W672" s="222"/>
      <c r="X672" s="222"/>
      <c r="Y672" s="222"/>
      <c r="Z672" s="212"/>
      <c r="AA672" s="212"/>
      <c r="AB672" s="212"/>
      <c r="AC672" s="212"/>
      <c r="AD672" s="212"/>
      <c r="AE672" s="212"/>
      <c r="AF672" s="212"/>
      <c r="AG672" s="212" t="s">
        <v>454</v>
      </c>
      <c r="AH672" s="212">
        <v>0</v>
      </c>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3" x14ac:dyDescent="0.25">
      <c r="A673" s="219"/>
      <c r="B673" s="220"/>
      <c r="C673" s="268" t="s">
        <v>1066</v>
      </c>
      <c r="D673" s="260"/>
      <c r="E673" s="261">
        <v>105.15</v>
      </c>
      <c r="F673" s="222"/>
      <c r="G673" s="222"/>
      <c r="H673" s="222"/>
      <c r="I673" s="222"/>
      <c r="J673" s="222"/>
      <c r="K673" s="222"/>
      <c r="L673" s="222"/>
      <c r="M673" s="222"/>
      <c r="N673" s="221"/>
      <c r="O673" s="221"/>
      <c r="P673" s="221"/>
      <c r="Q673" s="221"/>
      <c r="R673" s="222"/>
      <c r="S673" s="222"/>
      <c r="T673" s="222"/>
      <c r="U673" s="222"/>
      <c r="V673" s="222"/>
      <c r="W673" s="222"/>
      <c r="X673" s="222"/>
      <c r="Y673" s="222"/>
      <c r="Z673" s="212"/>
      <c r="AA673" s="212"/>
      <c r="AB673" s="212"/>
      <c r="AC673" s="212"/>
      <c r="AD673" s="212"/>
      <c r="AE673" s="212"/>
      <c r="AF673" s="212"/>
      <c r="AG673" s="212" t="s">
        <v>454</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3" x14ac:dyDescent="0.25">
      <c r="A674" s="219"/>
      <c r="B674" s="220"/>
      <c r="C674" s="268" t="s">
        <v>1067</v>
      </c>
      <c r="D674" s="260"/>
      <c r="E674" s="261">
        <v>6.45</v>
      </c>
      <c r="F674" s="222"/>
      <c r="G674" s="222"/>
      <c r="H674" s="222"/>
      <c r="I674" s="222"/>
      <c r="J674" s="222"/>
      <c r="K674" s="222"/>
      <c r="L674" s="222"/>
      <c r="M674" s="222"/>
      <c r="N674" s="221"/>
      <c r="O674" s="221"/>
      <c r="P674" s="221"/>
      <c r="Q674" s="221"/>
      <c r="R674" s="222"/>
      <c r="S674" s="222"/>
      <c r="T674" s="222"/>
      <c r="U674" s="222"/>
      <c r="V674" s="222"/>
      <c r="W674" s="222"/>
      <c r="X674" s="222"/>
      <c r="Y674" s="222"/>
      <c r="Z674" s="212"/>
      <c r="AA674" s="212"/>
      <c r="AB674" s="212"/>
      <c r="AC674" s="212"/>
      <c r="AD674" s="212"/>
      <c r="AE674" s="212"/>
      <c r="AF674" s="212"/>
      <c r="AG674" s="212" t="s">
        <v>454</v>
      </c>
      <c r="AH674" s="212">
        <v>0</v>
      </c>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1" x14ac:dyDescent="0.25">
      <c r="A675" s="234">
        <v>140</v>
      </c>
      <c r="B675" s="235" t="s">
        <v>1068</v>
      </c>
      <c r="C675" s="253" t="s">
        <v>1069</v>
      </c>
      <c r="D675" s="236" t="s">
        <v>506</v>
      </c>
      <c r="E675" s="237">
        <v>21.5</v>
      </c>
      <c r="F675" s="238"/>
      <c r="G675" s="239">
        <f>ROUND(E675*F675,2)</f>
        <v>0</v>
      </c>
      <c r="H675" s="238"/>
      <c r="I675" s="239">
        <f>ROUND(E675*H675,2)</f>
        <v>0</v>
      </c>
      <c r="J675" s="238"/>
      <c r="K675" s="239">
        <f>ROUND(E675*J675,2)</f>
        <v>0</v>
      </c>
      <c r="L675" s="239">
        <v>21</v>
      </c>
      <c r="M675" s="239">
        <f>G675*(1+L675/100)</f>
        <v>0</v>
      </c>
      <c r="N675" s="237">
        <v>8.4000000000000005E-2</v>
      </c>
      <c r="O675" s="237">
        <f>ROUND(E675*N675,2)</f>
        <v>1.81</v>
      </c>
      <c r="P675" s="237">
        <v>0</v>
      </c>
      <c r="Q675" s="237">
        <f>ROUND(E675*P675,2)</f>
        <v>0</v>
      </c>
      <c r="R675" s="239" t="s">
        <v>522</v>
      </c>
      <c r="S675" s="239" t="s">
        <v>388</v>
      </c>
      <c r="T675" s="240" t="s">
        <v>448</v>
      </c>
      <c r="U675" s="222">
        <v>0.1</v>
      </c>
      <c r="V675" s="222">
        <f>ROUND(E675*U675,2)</f>
        <v>2.15</v>
      </c>
      <c r="W675" s="222"/>
      <c r="X675" s="222" t="s">
        <v>449</v>
      </c>
      <c r="Y675" s="222" t="s">
        <v>391</v>
      </c>
      <c r="Z675" s="212"/>
      <c r="AA675" s="212"/>
      <c r="AB675" s="212"/>
      <c r="AC675" s="212"/>
      <c r="AD675" s="212"/>
      <c r="AE675" s="212"/>
      <c r="AF675" s="212"/>
      <c r="AG675" s="212" t="s">
        <v>450</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2" x14ac:dyDescent="0.25">
      <c r="A676" s="219"/>
      <c r="B676" s="220"/>
      <c r="C676" s="268" t="s">
        <v>510</v>
      </c>
      <c r="D676" s="260"/>
      <c r="E676" s="261">
        <v>21.5</v>
      </c>
      <c r="F676" s="222"/>
      <c r="G676" s="222"/>
      <c r="H676" s="222"/>
      <c r="I676" s="222"/>
      <c r="J676" s="222"/>
      <c r="K676" s="222"/>
      <c r="L676" s="222"/>
      <c r="M676" s="222"/>
      <c r="N676" s="221"/>
      <c r="O676" s="221"/>
      <c r="P676" s="221"/>
      <c r="Q676" s="221"/>
      <c r="R676" s="222"/>
      <c r="S676" s="222"/>
      <c r="T676" s="222"/>
      <c r="U676" s="222"/>
      <c r="V676" s="222"/>
      <c r="W676" s="222"/>
      <c r="X676" s="222"/>
      <c r="Y676" s="222"/>
      <c r="Z676" s="212"/>
      <c r="AA676" s="212"/>
      <c r="AB676" s="212"/>
      <c r="AC676" s="212"/>
      <c r="AD676" s="212"/>
      <c r="AE676" s="212"/>
      <c r="AF676" s="212"/>
      <c r="AG676" s="212" t="s">
        <v>454</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1" x14ac:dyDescent="0.25">
      <c r="A677" s="234">
        <v>141</v>
      </c>
      <c r="B677" s="235" t="s">
        <v>1070</v>
      </c>
      <c r="C677" s="253" t="s">
        <v>1071</v>
      </c>
      <c r="D677" s="236" t="s">
        <v>562</v>
      </c>
      <c r="E677" s="237">
        <v>9.1560000000000006</v>
      </c>
      <c r="F677" s="238"/>
      <c r="G677" s="239">
        <f>ROUND(E677*F677,2)</f>
        <v>0</v>
      </c>
      <c r="H677" s="238"/>
      <c r="I677" s="239">
        <f>ROUND(E677*H677,2)</f>
        <v>0</v>
      </c>
      <c r="J677" s="238"/>
      <c r="K677" s="239">
        <f>ROUND(E677*J677,2)</f>
        <v>0</v>
      </c>
      <c r="L677" s="239">
        <v>21</v>
      </c>
      <c r="M677" s="239">
        <f>G677*(1+L677/100)</f>
        <v>0</v>
      </c>
      <c r="N677" s="237">
        <v>1</v>
      </c>
      <c r="O677" s="237">
        <f>ROUND(E677*N677,2)</f>
        <v>9.16</v>
      </c>
      <c r="P677" s="237">
        <v>0</v>
      </c>
      <c r="Q677" s="237">
        <f>ROUND(E677*P677,2)</f>
        <v>0</v>
      </c>
      <c r="R677" s="239" t="s">
        <v>603</v>
      </c>
      <c r="S677" s="239" t="s">
        <v>388</v>
      </c>
      <c r="T677" s="240" t="s">
        <v>448</v>
      </c>
      <c r="U677" s="222">
        <v>0</v>
      </c>
      <c r="V677" s="222">
        <f>ROUND(E677*U677,2)</f>
        <v>0</v>
      </c>
      <c r="W677" s="222"/>
      <c r="X677" s="222" t="s">
        <v>604</v>
      </c>
      <c r="Y677" s="222" t="s">
        <v>391</v>
      </c>
      <c r="Z677" s="212"/>
      <c r="AA677" s="212"/>
      <c r="AB677" s="212"/>
      <c r="AC677" s="212"/>
      <c r="AD677" s="212"/>
      <c r="AE677" s="212"/>
      <c r="AF677" s="212"/>
      <c r="AG677" s="212" t="s">
        <v>605</v>
      </c>
      <c r="AH677" s="212"/>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2" x14ac:dyDescent="0.25">
      <c r="A678" s="219"/>
      <c r="B678" s="220"/>
      <c r="C678" s="268" t="s">
        <v>1072</v>
      </c>
      <c r="D678" s="260"/>
      <c r="E678" s="261">
        <v>9.1560000000000006</v>
      </c>
      <c r="F678" s="222"/>
      <c r="G678" s="222"/>
      <c r="H678" s="222"/>
      <c r="I678" s="222"/>
      <c r="J678" s="222"/>
      <c r="K678" s="222"/>
      <c r="L678" s="222"/>
      <c r="M678" s="222"/>
      <c r="N678" s="221"/>
      <c r="O678" s="221"/>
      <c r="P678" s="221"/>
      <c r="Q678" s="221"/>
      <c r="R678" s="222"/>
      <c r="S678" s="222"/>
      <c r="T678" s="222"/>
      <c r="U678" s="222"/>
      <c r="V678" s="222"/>
      <c r="W678" s="222"/>
      <c r="X678" s="222"/>
      <c r="Y678" s="222"/>
      <c r="Z678" s="212"/>
      <c r="AA678" s="212"/>
      <c r="AB678" s="212"/>
      <c r="AC678" s="212"/>
      <c r="AD678" s="212"/>
      <c r="AE678" s="212"/>
      <c r="AF678" s="212"/>
      <c r="AG678" s="212" t="s">
        <v>454</v>
      </c>
      <c r="AH678" s="212">
        <v>0</v>
      </c>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ht="20.399999999999999" outlineLevel="1" x14ac:dyDescent="0.25">
      <c r="A679" s="234">
        <v>142</v>
      </c>
      <c r="B679" s="235" t="s">
        <v>1073</v>
      </c>
      <c r="C679" s="253" t="s">
        <v>1074</v>
      </c>
      <c r="D679" s="236" t="s">
        <v>1075</v>
      </c>
      <c r="E679" s="237">
        <v>547.4</v>
      </c>
      <c r="F679" s="238"/>
      <c r="G679" s="239">
        <f>ROUND(E679*F679,2)</f>
        <v>0</v>
      </c>
      <c r="H679" s="238"/>
      <c r="I679" s="239">
        <f>ROUND(E679*H679,2)</f>
        <v>0</v>
      </c>
      <c r="J679" s="238"/>
      <c r="K679" s="239">
        <f>ROUND(E679*J679,2)</f>
        <v>0</v>
      </c>
      <c r="L679" s="239">
        <v>21</v>
      </c>
      <c r="M679" s="239">
        <f>G679*(1+L679/100)</f>
        <v>0</v>
      </c>
      <c r="N679" s="237">
        <v>1E-3</v>
      </c>
      <c r="O679" s="237">
        <f>ROUND(E679*N679,2)</f>
        <v>0.55000000000000004</v>
      </c>
      <c r="P679" s="237">
        <v>0</v>
      </c>
      <c r="Q679" s="237">
        <f>ROUND(E679*P679,2)</f>
        <v>0</v>
      </c>
      <c r="R679" s="239" t="s">
        <v>603</v>
      </c>
      <c r="S679" s="239" t="s">
        <v>388</v>
      </c>
      <c r="T679" s="240" t="s">
        <v>448</v>
      </c>
      <c r="U679" s="222">
        <v>0</v>
      </c>
      <c r="V679" s="222">
        <f>ROUND(E679*U679,2)</f>
        <v>0</v>
      </c>
      <c r="W679" s="222"/>
      <c r="X679" s="222" t="s">
        <v>604</v>
      </c>
      <c r="Y679" s="222" t="s">
        <v>391</v>
      </c>
      <c r="Z679" s="212"/>
      <c r="AA679" s="212"/>
      <c r="AB679" s="212"/>
      <c r="AC679" s="212"/>
      <c r="AD679" s="212"/>
      <c r="AE679" s="212"/>
      <c r="AF679" s="212"/>
      <c r="AG679" s="212" t="s">
        <v>605</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2" x14ac:dyDescent="0.25">
      <c r="A680" s="219"/>
      <c r="B680" s="220"/>
      <c r="C680" s="254" t="s">
        <v>1076</v>
      </c>
      <c r="D680" s="248"/>
      <c r="E680" s="248"/>
      <c r="F680" s="248"/>
      <c r="G680" s="248"/>
      <c r="H680" s="222"/>
      <c r="I680" s="222"/>
      <c r="J680" s="222"/>
      <c r="K680" s="222"/>
      <c r="L680" s="222"/>
      <c r="M680" s="222"/>
      <c r="N680" s="221"/>
      <c r="O680" s="221"/>
      <c r="P680" s="221"/>
      <c r="Q680" s="221"/>
      <c r="R680" s="222"/>
      <c r="S680" s="222"/>
      <c r="T680" s="222"/>
      <c r="U680" s="222"/>
      <c r="V680" s="222"/>
      <c r="W680" s="222"/>
      <c r="X680" s="222"/>
      <c r="Y680" s="222"/>
      <c r="Z680" s="212"/>
      <c r="AA680" s="212"/>
      <c r="AB680" s="212"/>
      <c r="AC680" s="212"/>
      <c r="AD680" s="212"/>
      <c r="AE680" s="212"/>
      <c r="AF680" s="212"/>
      <c r="AG680" s="212" t="s">
        <v>395</v>
      </c>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2" x14ac:dyDescent="0.25">
      <c r="A681" s="219"/>
      <c r="B681" s="220"/>
      <c r="C681" s="270" t="s">
        <v>525</v>
      </c>
      <c r="D681" s="264"/>
      <c r="E681" s="265"/>
      <c r="F681" s="222"/>
      <c r="G681" s="222"/>
      <c r="H681" s="222"/>
      <c r="I681" s="222"/>
      <c r="J681" s="222"/>
      <c r="K681" s="222"/>
      <c r="L681" s="222"/>
      <c r="M681" s="222"/>
      <c r="N681" s="221"/>
      <c r="O681" s="221"/>
      <c r="P681" s="221"/>
      <c r="Q681" s="221"/>
      <c r="R681" s="222"/>
      <c r="S681" s="222"/>
      <c r="T681" s="222"/>
      <c r="U681" s="222"/>
      <c r="V681" s="222"/>
      <c r="W681" s="222"/>
      <c r="X681" s="222"/>
      <c r="Y681" s="222"/>
      <c r="Z681" s="212"/>
      <c r="AA681" s="212"/>
      <c r="AB681" s="212"/>
      <c r="AC681" s="212"/>
      <c r="AD681" s="212"/>
      <c r="AE681" s="212"/>
      <c r="AF681" s="212"/>
      <c r="AG681" s="212" t="s">
        <v>454</v>
      </c>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outlineLevel="3" x14ac:dyDescent="0.25">
      <c r="A682" s="219"/>
      <c r="B682" s="220"/>
      <c r="C682" s="271" t="s">
        <v>1014</v>
      </c>
      <c r="D682" s="264"/>
      <c r="E682" s="265">
        <v>7.4950000000000001</v>
      </c>
      <c r="F682" s="222"/>
      <c r="G682" s="222"/>
      <c r="H682" s="222"/>
      <c r="I682" s="222"/>
      <c r="J682" s="222"/>
      <c r="K682" s="222"/>
      <c r="L682" s="222"/>
      <c r="M682" s="222"/>
      <c r="N682" s="221"/>
      <c r="O682" s="221"/>
      <c r="P682" s="221"/>
      <c r="Q682" s="221"/>
      <c r="R682" s="222"/>
      <c r="S682" s="222"/>
      <c r="T682" s="222"/>
      <c r="U682" s="222"/>
      <c r="V682" s="222"/>
      <c r="W682" s="222"/>
      <c r="X682" s="222"/>
      <c r="Y682" s="222"/>
      <c r="Z682" s="212"/>
      <c r="AA682" s="212"/>
      <c r="AB682" s="212"/>
      <c r="AC682" s="212"/>
      <c r="AD682" s="212"/>
      <c r="AE682" s="212"/>
      <c r="AF682" s="212"/>
      <c r="AG682" s="212" t="s">
        <v>454</v>
      </c>
      <c r="AH682" s="212">
        <v>2</v>
      </c>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3" x14ac:dyDescent="0.25">
      <c r="A683" s="219"/>
      <c r="B683" s="220"/>
      <c r="C683" s="271" t="s">
        <v>1015</v>
      </c>
      <c r="D683" s="264"/>
      <c r="E683" s="265">
        <v>16.96</v>
      </c>
      <c r="F683" s="222"/>
      <c r="G683" s="222"/>
      <c r="H683" s="222"/>
      <c r="I683" s="222"/>
      <c r="J683" s="222"/>
      <c r="K683" s="222"/>
      <c r="L683" s="222"/>
      <c r="M683" s="222"/>
      <c r="N683" s="221"/>
      <c r="O683" s="221"/>
      <c r="P683" s="221"/>
      <c r="Q683" s="221"/>
      <c r="R683" s="222"/>
      <c r="S683" s="222"/>
      <c r="T683" s="222"/>
      <c r="U683" s="222"/>
      <c r="V683" s="222"/>
      <c r="W683" s="222"/>
      <c r="X683" s="222"/>
      <c r="Y683" s="222"/>
      <c r="Z683" s="212"/>
      <c r="AA683" s="212"/>
      <c r="AB683" s="212"/>
      <c r="AC683" s="212"/>
      <c r="AD683" s="212"/>
      <c r="AE683" s="212"/>
      <c r="AF683" s="212"/>
      <c r="AG683" s="212" t="s">
        <v>454</v>
      </c>
      <c r="AH683" s="212">
        <v>2</v>
      </c>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3" x14ac:dyDescent="0.25">
      <c r="A684" s="219"/>
      <c r="B684" s="220"/>
      <c r="C684" s="271" t="s">
        <v>1016</v>
      </c>
      <c r="D684" s="264"/>
      <c r="E684" s="265">
        <v>25.247499999999999</v>
      </c>
      <c r="F684" s="222"/>
      <c r="G684" s="222"/>
      <c r="H684" s="222"/>
      <c r="I684" s="222"/>
      <c r="J684" s="222"/>
      <c r="K684" s="222"/>
      <c r="L684" s="222"/>
      <c r="M684" s="222"/>
      <c r="N684" s="221"/>
      <c r="O684" s="221"/>
      <c r="P684" s="221"/>
      <c r="Q684" s="221"/>
      <c r="R684" s="222"/>
      <c r="S684" s="222"/>
      <c r="T684" s="222"/>
      <c r="U684" s="222"/>
      <c r="V684" s="222"/>
      <c r="W684" s="222"/>
      <c r="X684" s="222"/>
      <c r="Y684" s="222"/>
      <c r="Z684" s="212"/>
      <c r="AA684" s="212"/>
      <c r="AB684" s="212"/>
      <c r="AC684" s="212"/>
      <c r="AD684" s="212"/>
      <c r="AE684" s="212"/>
      <c r="AF684" s="212"/>
      <c r="AG684" s="212" t="s">
        <v>454</v>
      </c>
      <c r="AH684" s="212">
        <v>2</v>
      </c>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3" x14ac:dyDescent="0.25">
      <c r="A685" s="219"/>
      <c r="B685" s="220"/>
      <c r="C685" s="271" t="s">
        <v>1017</v>
      </c>
      <c r="D685" s="264"/>
      <c r="E685" s="265">
        <v>105.15</v>
      </c>
      <c r="F685" s="222"/>
      <c r="G685" s="222"/>
      <c r="H685" s="222"/>
      <c r="I685" s="222"/>
      <c r="J685" s="222"/>
      <c r="K685" s="222"/>
      <c r="L685" s="222"/>
      <c r="M685" s="222"/>
      <c r="N685" s="221"/>
      <c r="O685" s="221"/>
      <c r="P685" s="221"/>
      <c r="Q685" s="221"/>
      <c r="R685" s="222"/>
      <c r="S685" s="222"/>
      <c r="T685" s="222"/>
      <c r="U685" s="222"/>
      <c r="V685" s="222"/>
      <c r="W685" s="222"/>
      <c r="X685" s="222"/>
      <c r="Y685" s="222"/>
      <c r="Z685" s="212"/>
      <c r="AA685" s="212"/>
      <c r="AB685" s="212"/>
      <c r="AC685" s="212"/>
      <c r="AD685" s="212"/>
      <c r="AE685" s="212"/>
      <c r="AF685" s="212"/>
      <c r="AG685" s="212" t="s">
        <v>454</v>
      </c>
      <c r="AH685" s="212">
        <v>2</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3" x14ac:dyDescent="0.25">
      <c r="A686" s="219"/>
      <c r="B686" s="220"/>
      <c r="C686" s="271" t="s">
        <v>1018</v>
      </c>
      <c r="D686" s="264"/>
      <c r="E686" s="265">
        <v>6.45</v>
      </c>
      <c r="F686" s="222"/>
      <c r="G686" s="222"/>
      <c r="H686" s="222"/>
      <c r="I686" s="222"/>
      <c r="J686" s="222"/>
      <c r="K686" s="222"/>
      <c r="L686" s="222"/>
      <c r="M686" s="222"/>
      <c r="N686" s="221"/>
      <c r="O686" s="221"/>
      <c r="P686" s="221"/>
      <c r="Q686" s="221"/>
      <c r="R686" s="222"/>
      <c r="S686" s="222"/>
      <c r="T686" s="222"/>
      <c r="U686" s="222"/>
      <c r="V686" s="222"/>
      <c r="W686" s="222"/>
      <c r="X686" s="222"/>
      <c r="Y686" s="222"/>
      <c r="Z686" s="212"/>
      <c r="AA686" s="212"/>
      <c r="AB686" s="212"/>
      <c r="AC686" s="212"/>
      <c r="AD686" s="212"/>
      <c r="AE686" s="212"/>
      <c r="AF686" s="212"/>
      <c r="AG686" s="212" t="s">
        <v>454</v>
      </c>
      <c r="AH686" s="212">
        <v>2</v>
      </c>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3" x14ac:dyDescent="0.25">
      <c r="A687" s="219"/>
      <c r="B687" s="220"/>
      <c r="C687" s="270" t="s">
        <v>529</v>
      </c>
      <c r="D687" s="264"/>
      <c r="E687" s="265"/>
      <c r="F687" s="222"/>
      <c r="G687" s="222"/>
      <c r="H687" s="222"/>
      <c r="I687" s="222"/>
      <c r="J687" s="222"/>
      <c r="K687" s="222"/>
      <c r="L687" s="222"/>
      <c r="M687" s="222"/>
      <c r="N687" s="221"/>
      <c r="O687" s="221"/>
      <c r="P687" s="221"/>
      <c r="Q687" s="221"/>
      <c r="R687" s="222"/>
      <c r="S687" s="222"/>
      <c r="T687" s="222"/>
      <c r="U687" s="222"/>
      <c r="V687" s="222"/>
      <c r="W687" s="222"/>
      <c r="X687" s="222"/>
      <c r="Y687" s="222"/>
      <c r="Z687" s="212"/>
      <c r="AA687" s="212"/>
      <c r="AB687" s="212"/>
      <c r="AC687" s="212"/>
      <c r="AD687" s="212"/>
      <c r="AE687" s="212"/>
      <c r="AF687" s="212"/>
      <c r="AG687" s="212" t="s">
        <v>454</v>
      </c>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3" x14ac:dyDescent="0.25">
      <c r="A688" s="219"/>
      <c r="B688" s="220"/>
      <c r="C688" s="268" t="s">
        <v>1077</v>
      </c>
      <c r="D688" s="260"/>
      <c r="E688" s="261">
        <v>547.4</v>
      </c>
      <c r="F688" s="222"/>
      <c r="G688" s="222"/>
      <c r="H688" s="222"/>
      <c r="I688" s="222"/>
      <c r="J688" s="222"/>
      <c r="K688" s="222"/>
      <c r="L688" s="222"/>
      <c r="M688" s="222"/>
      <c r="N688" s="221"/>
      <c r="O688" s="221"/>
      <c r="P688" s="221"/>
      <c r="Q688" s="221"/>
      <c r="R688" s="222"/>
      <c r="S688" s="222"/>
      <c r="T688" s="222"/>
      <c r="U688" s="222"/>
      <c r="V688" s="222"/>
      <c r="W688" s="222"/>
      <c r="X688" s="222"/>
      <c r="Y688" s="222"/>
      <c r="Z688" s="212"/>
      <c r="AA688" s="212"/>
      <c r="AB688" s="212"/>
      <c r="AC688" s="212"/>
      <c r="AD688" s="212"/>
      <c r="AE688" s="212"/>
      <c r="AF688" s="212"/>
      <c r="AG688" s="212" t="s">
        <v>454</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x14ac:dyDescent="0.25">
      <c r="A689" s="227" t="s">
        <v>383</v>
      </c>
      <c r="B689" s="228" t="s">
        <v>237</v>
      </c>
      <c r="C689" s="251" t="s">
        <v>238</v>
      </c>
      <c r="D689" s="229"/>
      <c r="E689" s="230"/>
      <c r="F689" s="231"/>
      <c r="G689" s="231">
        <f>SUMIF(AG690:AG715,"&lt;&gt;NOR",G690:G715)</f>
        <v>0</v>
      </c>
      <c r="H689" s="231"/>
      <c r="I689" s="231">
        <f>SUM(I690:I715)</f>
        <v>0</v>
      </c>
      <c r="J689" s="231"/>
      <c r="K689" s="231">
        <f>SUM(K690:K715)</f>
        <v>0</v>
      </c>
      <c r="L689" s="231"/>
      <c r="M689" s="231">
        <f>SUM(M690:M715)</f>
        <v>0</v>
      </c>
      <c r="N689" s="230"/>
      <c r="O689" s="230">
        <f>SUM(O690:O715)</f>
        <v>0.29000000000000004</v>
      </c>
      <c r="P689" s="230"/>
      <c r="Q689" s="230">
        <f>SUM(Q690:Q715)</f>
        <v>0</v>
      </c>
      <c r="R689" s="231"/>
      <c r="S689" s="231"/>
      <c r="T689" s="232"/>
      <c r="U689" s="226"/>
      <c r="V689" s="226">
        <f>SUM(V690:V715)</f>
        <v>9.26</v>
      </c>
      <c r="W689" s="226"/>
      <c r="X689" s="226"/>
      <c r="Y689" s="226"/>
      <c r="AG689" t="s">
        <v>384</v>
      </c>
    </row>
    <row r="690" spans="1:60" ht="71.400000000000006" outlineLevel="1" x14ac:dyDescent="0.25">
      <c r="A690" s="234">
        <v>143</v>
      </c>
      <c r="B690" s="235" t="s">
        <v>1078</v>
      </c>
      <c r="C690" s="253" t="s">
        <v>1079</v>
      </c>
      <c r="D690" s="236" t="s">
        <v>585</v>
      </c>
      <c r="E690" s="237">
        <v>1</v>
      </c>
      <c r="F690" s="238"/>
      <c r="G690" s="239">
        <f>ROUND(E690*F690,2)</f>
        <v>0</v>
      </c>
      <c r="H690" s="238"/>
      <c r="I690" s="239">
        <f>ROUND(E690*H690,2)</f>
        <v>0</v>
      </c>
      <c r="J690" s="238"/>
      <c r="K690" s="239">
        <f>ROUND(E690*J690,2)</f>
        <v>0</v>
      </c>
      <c r="L690" s="239">
        <v>21</v>
      </c>
      <c r="M690" s="239">
        <f>G690*(1+L690/100)</f>
        <v>0</v>
      </c>
      <c r="N690" s="237">
        <v>4.2750000000000003E-2</v>
      </c>
      <c r="O690" s="237">
        <f>ROUND(E690*N690,2)</f>
        <v>0.04</v>
      </c>
      <c r="P690" s="237">
        <v>0</v>
      </c>
      <c r="Q690" s="237">
        <f>ROUND(E690*P690,2)</f>
        <v>0</v>
      </c>
      <c r="R690" s="239" t="s">
        <v>522</v>
      </c>
      <c r="S690" s="239" t="s">
        <v>388</v>
      </c>
      <c r="T690" s="240" t="s">
        <v>448</v>
      </c>
      <c r="U690" s="222">
        <v>1.5</v>
      </c>
      <c r="V690" s="222">
        <f>ROUND(E690*U690,2)</f>
        <v>1.5</v>
      </c>
      <c r="W690" s="222"/>
      <c r="X690" s="222" t="s">
        <v>449</v>
      </c>
      <c r="Y690" s="222" t="s">
        <v>391</v>
      </c>
      <c r="Z690" s="212"/>
      <c r="AA690" s="212"/>
      <c r="AB690" s="212"/>
      <c r="AC690" s="212"/>
      <c r="AD690" s="212"/>
      <c r="AE690" s="212"/>
      <c r="AF690" s="212"/>
      <c r="AG690" s="212" t="s">
        <v>450</v>
      </c>
      <c r="AH690" s="212"/>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outlineLevel="2" x14ac:dyDescent="0.25">
      <c r="A691" s="219"/>
      <c r="B691" s="220"/>
      <c r="C691" s="267" t="s">
        <v>1080</v>
      </c>
      <c r="D691" s="266"/>
      <c r="E691" s="266"/>
      <c r="F691" s="266"/>
      <c r="G691" s="266"/>
      <c r="H691" s="222"/>
      <c r="I691" s="222"/>
      <c r="J691" s="222"/>
      <c r="K691" s="222"/>
      <c r="L691" s="222"/>
      <c r="M691" s="222"/>
      <c r="N691" s="221"/>
      <c r="O691" s="221"/>
      <c r="P691" s="221"/>
      <c r="Q691" s="221"/>
      <c r="R691" s="222"/>
      <c r="S691" s="222"/>
      <c r="T691" s="222"/>
      <c r="U691" s="222"/>
      <c r="V691" s="222"/>
      <c r="W691" s="222"/>
      <c r="X691" s="222"/>
      <c r="Y691" s="222"/>
      <c r="Z691" s="212"/>
      <c r="AA691" s="212"/>
      <c r="AB691" s="212"/>
      <c r="AC691" s="212"/>
      <c r="AD691" s="212"/>
      <c r="AE691" s="212"/>
      <c r="AF691" s="212"/>
      <c r="AG691" s="212" t="s">
        <v>452</v>
      </c>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2" x14ac:dyDescent="0.25">
      <c r="A692" s="219"/>
      <c r="B692" s="220"/>
      <c r="C692" s="268" t="s">
        <v>1081</v>
      </c>
      <c r="D692" s="260"/>
      <c r="E692" s="261">
        <v>1</v>
      </c>
      <c r="F692" s="222"/>
      <c r="G692" s="222"/>
      <c r="H692" s="222"/>
      <c r="I692" s="222"/>
      <c r="J692" s="222"/>
      <c r="K692" s="222"/>
      <c r="L692" s="222"/>
      <c r="M692" s="222"/>
      <c r="N692" s="221"/>
      <c r="O692" s="221"/>
      <c r="P692" s="221"/>
      <c r="Q692" s="221"/>
      <c r="R692" s="222"/>
      <c r="S692" s="222"/>
      <c r="T692" s="222"/>
      <c r="U692" s="222"/>
      <c r="V692" s="222"/>
      <c r="W692" s="222"/>
      <c r="X692" s="222"/>
      <c r="Y692" s="222"/>
      <c r="Z692" s="212"/>
      <c r="AA692" s="212"/>
      <c r="AB692" s="212"/>
      <c r="AC692" s="212"/>
      <c r="AD692" s="212"/>
      <c r="AE692" s="212"/>
      <c r="AF692" s="212"/>
      <c r="AG692" s="212" t="s">
        <v>454</v>
      </c>
      <c r="AH692" s="212">
        <v>0</v>
      </c>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ht="71.400000000000006" outlineLevel="1" x14ac:dyDescent="0.25">
      <c r="A693" s="234">
        <v>144</v>
      </c>
      <c r="B693" s="235" t="s">
        <v>1082</v>
      </c>
      <c r="C693" s="253" t="s">
        <v>1083</v>
      </c>
      <c r="D693" s="236" t="s">
        <v>585</v>
      </c>
      <c r="E693" s="237">
        <v>1</v>
      </c>
      <c r="F693" s="238"/>
      <c r="G693" s="239">
        <f>ROUND(E693*F693,2)</f>
        <v>0</v>
      </c>
      <c r="H693" s="238"/>
      <c r="I693" s="239">
        <f>ROUND(E693*H693,2)</f>
        <v>0</v>
      </c>
      <c r="J693" s="238"/>
      <c r="K693" s="239">
        <f>ROUND(E693*J693,2)</f>
        <v>0</v>
      </c>
      <c r="L693" s="239">
        <v>21</v>
      </c>
      <c r="M693" s="239">
        <f>G693*(1+L693/100)</f>
        <v>0</v>
      </c>
      <c r="N693" s="237">
        <v>4.5249999999999999E-2</v>
      </c>
      <c r="O693" s="237">
        <f>ROUND(E693*N693,2)</f>
        <v>0.05</v>
      </c>
      <c r="P693" s="237">
        <v>0</v>
      </c>
      <c r="Q693" s="237">
        <f>ROUND(E693*P693,2)</f>
        <v>0</v>
      </c>
      <c r="R693" s="239" t="s">
        <v>522</v>
      </c>
      <c r="S693" s="239" t="s">
        <v>388</v>
      </c>
      <c r="T693" s="240" t="s">
        <v>448</v>
      </c>
      <c r="U693" s="222">
        <v>1.5</v>
      </c>
      <c r="V693" s="222">
        <f>ROUND(E693*U693,2)</f>
        <v>1.5</v>
      </c>
      <c r="W693" s="222"/>
      <c r="X693" s="222" t="s">
        <v>449</v>
      </c>
      <c r="Y693" s="222" t="s">
        <v>391</v>
      </c>
      <c r="Z693" s="212"/>
      <c r="AA693" s="212"/>
      <c r="AB693" s="212"/>
      <c r="AC693" s="212"/>
      <c r="AD693" s="212"/>
      <c r="AE693" s="212"/>
      <c r="AF693" s="212"/>
      <c r="AG693" s="212" t="s">
        <v>450</v>
      </c>
      <c r="AH693" s="212"/>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2" x14ac:dyDescent="0.25">
      <c r="A694" s="219"/>
      <c r="B694" s="220"/>
      <c r="C694" s="267" t="s">
        <v>1080</v>
      </c>
      <c r="D694" s="266"/>
      <c r="E694" s="266"/>
      <c r="F694" s="266"/>
      <c r="G694" s="266"/>
      <c r="H694" s="222"/>
      <c r="I694" s="222"/>
      <c r="J694" s="222"/>
      <c r="K694" s="222"/>
      <c r="L694" s="222"/>
      <c r="M694" s="222"/>
      <c r="N694" s="221"/>
      <c r="O694" s="221"/>
      <c r="P694" s="221"/>
      <c r="Q694" s="221"/>
      <c r="R694" s="222"/>
      <c r="S694" s="222"/>
      <c r="T694" s="222"/>
      <c r="U694" s="222"/>
      <c r="V694" s="222"/>
      <c r="W694" s="222"/>
      <c r="X694" s="222"/>
      <c r="Y694" s="222"/>
      <c r="Z694" s="212"/>
      <c r="AA694" s="212"/>
      <c r="AB694" s="212"/>
      <c r="AC694" s="212"/>
      <c r="AD694" s="212"/>
      <c r="AE694" s="212"/>
      <c r="AF694" s="212"/>
      <c r="AG694" s="212" t="s">
        <v>452</v>
      </c>
      <c r="AH694" s="212"/>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2" x14ac:dyDescent="0.25">
      <c r="A695" s="219"/>
      <c r="B695" s="220"/>
      <c r="C695" s="268" t="s">
        <v>1084</v>
      </c>
      <c r="D695" s="260"/>
      <c r="E695" s="261">
        <v>1</v>
      </c>
      <c r="F695" s="222"/>
      <c r="G695" s="222"/>
      <c r="H695" s="222"/>
      <c r="I695" s="222"/>
      <c r="J695" s="222"/>
      <c r="K695" s="222"/>
      <c r="L695" s="222"/>
      <c r="M695" s="222"/>
      <c r="N695" s="221"/>
      <c r="O695" s="221"/>
      <c r="P695" s="221"/>
      <c r="Q695" s="221"/>
      <c r="R695" s="222"/>
      <c r="S695" s="222"/>
      <c r="T695" s="222"/>
      <c r="U695" s="222"/>
      <c r="V695" s="222"/>
      <c r="W695" s="222"/>
      <c r="X695" s="222"/>
      <c r="Y695" s="222"/>
      <c r="Z695" s="212"/>
      <c r="AA695" s="212"/>
      <c r="AB695" s="212"/>
      <c r="AC695" s="212"/>
      <c r="AD695" s="212"/>
      <c r="AE695" s="212"/>
      <c r="AF695" s="212"/>
      <c r="AG695" s="212" t="s">
        <v>454</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1" x14ac:dyDescent="0.25">
      <c r="A696" s="234">
        <v>145</v>
      </c>
      <c r="B696" s="235" t="s">
        <v>1085</v>
      </c>
      <c r="C696" s="253" t="s">
        <v>1086</v>
      </c>
      <c r="D696" s="236" t="s">
        <v>585</v>
      </c>
      <c r="E696" s="237">
        <v>1</v>
      </c>
      <c r="F696" s="238"/>
      <c r="G696" s="239">
        <f>ROUND(E696*F696,2)</f>
        <v>0</v>
      </c>
      <c r="H696" s="238"/>
      <c r="I696" s="239">
        <f>ROUND(E696*H696,2)</f>
        <v>0</v>
      </c>
      <c r="J696" s="238"/>
      <c r="K696" s="239">
        <f>ROUND(E696*J696,2)</f>
        <v>0</v>
      </c>
      <c r="L696" s="239">
        <v>21</v>
      </c>
      <c r="M696" s="239">
        <f>G696*(1+L696/100)</f>
        <v>0</v>
      </c>
      <c r="N696" s="237">
        <v>2.691E-2</v>
      </c>
      <c r="O696" s="237">
        <f>ROUND(E696*N696,2)</f>
        <v>0.03</v>
      </c>
      <c r="P696" s="237">
        <v>0</v>
      </c>
      <c r="Q696" s="237">
        <f>ROUND(E696*P696,2)</f>
        <v>0</v>
      </c>
      <c r="R696" s="239" t="s">
        <v>522</v>
      </c>
      <c r="S696" s="239" t="s">
        <v>388</v>
      </c>
      <c r="T696" s="240" t="s">
        <v>448</v>
      </c>
      <c r="U696" s="222">
        <v>0.45</v>
      </c>
      <c r="V696" s="222">
        <f>ROUND(E696*U696,2)</f>
        <v>0.45</v>
      </c>
      <c r="W696" s="222"/>
      <c r="X696" s="222" t="s">
        <v>449</v>
      </c>
      <c r="Y696" s="222" t="s">
        <v>391</v>
      </c>
      <c r="Z696" s="212"/>
      <c r="AA696" s="212"/>
      <c r="AB696" s="212"/>
      <c r="AC696" s="212"/>
      <c r="AD696" s="212"/>
      <c r="AE696" s="212"/>
      <c r="AF696" s="212"/>
      <c r="AG696" s="212" t="s">
        <v>450</v>
      </c>
      <c r="AH696" s="212"/>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2" x14ac:dyDescent="0.25">
      <c r="A697" s="219"/>
      <c r="B697" s="220"/>
      <c r="C697" s="268" t="s">
        <v>1087</v>
      </c>
      <c r="D697" s="260"/>
      <c r="E697" s="261">
        <v>1</v>
      </c>
      <c r="F697" s="222"/>
      <c r="G697" s="222"/>
      <c r="H697" s="222"/>
      <c r="I697" s="222"/>
      <c r="J697" s="222"/>
      <c r="K697" s="222"/>
      <c r="L697" s="222"/>
      <c r="M697" s="222"/>
      <c r="N697" s="221"/>
      <c r="O697" s="221"/>
      <c r="P697" s="221"/>
      <c r="Q697" s="221"/>
      <c r="R697" s="222"/>
      <c r="S697" s="222"/>
      <c r="T697" s="222"/>
      <c r="U697" s="222"/>
      <c r="V697" s="222"/>
      <c r="W697" s="222"/>
      <c r="X697" s="222"/>
      <c r="Y697" s="222"/>
      <c r="Z697" s="212"/>
      <c r="AA697" s="212"/>
      <c r="AB697" s="212"/>
      <c r="AC697" s="212"/>
      <c r="AD697" s="212"/>
      <c r="AE697" s="212"/>
      <c r="AF697" s="212"/>
      <c r="AG697" s="212" t="s">
        <v>454</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1" x14ac:dyDescent="0.25">
      <c r="A698" s="234">
        <v>146</v>
      </c>
      <c r="B698" s="235" t="s">
        <v>1088</v>
      </c>
      <c r="C698" s="253" t="s">
        <v>1089</v>
      </c>
      <c r="D698" s="236" t="s">
        <v>585</v>
      </c>
      <c r="E698" s="237">
        <v>3</v>
      </c>
      <c r="F698" s="238"/>
      <c r="G698" s="239">
        <f>ROUND(E698*F698,2)</f>
        <v>0</v>
      </c>
      <c r="H698" s="238"/>
      <c r="I698" s="239">
        <f>ROUND(E698*H698,2)</f>
        <v>0</v>
      </c>
      <c r="J698" s="238"/>
      <c r="K698" s="239">
        <f>ROUND(E698*J698,2)</f>
        <v>0</v>
      </c>
      <c r="L698" s="239">
        <v>21</v>
      </c>
      <c r="M698" s="239">
        <f>G698*(1+L698/100)</f>
        <v>0</v>
      </c>
      <c r="N698" s="237">
        <v>9.8200000000000006E-3</v>
      </c>
      <c r="O698" s="237">
        <f>ROUND(E698*N698,2)</f>
        <v>0.03</v>
      </c>
      <c r="P698" s="237">
        <v>0</v>
      </c>
      <c r="Q698" s="237">
        <f>ROUND(E698*P698,2)</f>
        <v>0</v>
      </c>
      <c r="R698" s="239" t="s">
        <v>522</v>
      </c>
      <c r="S698" s="239" t="s">
        <v>388</v>
      </c>
      <c r="T698" s="240" t="s">
        <v>448</v>
      </c>
      <c r="U698" s="222">
        <v>0.52</v>
      </c>
      <c r="V698" s="222">
        <f>ROUND(E698*U698,2)</f>
        <v>1.56</v>
      </c>
      <c r="W698" s="222"/>
      <c r="X698" s="222" t="s">
        <v>449</v>
      </c>
      <c r="Y698" s="222" t="s">
        <v>391</v>
      </c>
      <c r="Z698" s="212"/>
      <c r="AA698" s="212"/>
      <c r="AB698" s="212"/>
      <c r="AC698" s="212"/>
      <c r="AD698" s="212"/>
      <c r="AE698" s="212"/>
      <c r="AF698" s="212"/>
      <c r="AG698" s="212" t="s">
        <v>450</v>
      </c>
      <c r="AH698" s="212"/>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2" x14ac:dyDescent="0.25">
      <c r="A699" s="219"/>
      <c r="B699" s="220"/>
      <c r="C699" s="267" t="s">
        <v>1090</v>
      </c>
      <c r="D699" s="266"/>
      <c r="E699" s="266"/>
      <c r="F699" s="266"/>
      <c r="G699" s="266"/>
      <c r="H699" s="222"/>
      <c r="I699" s="222"/>
      <c r="J699" s="222"/>
      <c r="K699" s="222"/>
      <c r="L699" s="222"/>
      <c r="M699" s="222"/>
      <c r="N699" s="221"/>
      <c r="O699" s="221"/>
      <c r="P699" s="221"/>
      <c r="Q699" s="221"/>
      <c r="R699" s="222"/>
      <c r="S699" s="222"/>
      <c r="T699" s="222"/>
      <c r="U699" s="222"/>
      <c r="V699" s="222"/>
      <c r="W699" s="222"/>
      <c r="X699" s="222"/>
      <c r="Y699" s="222"/>
      <c r="Z699" s="212"/>
      <c r="AA699" s="212"/>
      <c r="AB699" s="212"/>
      <c r="AC699" s="212"/>
      <c r="AD699" s="212"/>
      <c r="AE699" s="212"/>
      <c r="AF699" s="212"/>
      <c r="AG699" s="212" t="s">
        <v>452</v>
      </c>
      <c r="AH699" s="212"/>
      <c r="AI699" s="212"/>
      <c r="AJ699" s="212"/>
      <c r="AK699" s="212"/>
      <c r="AL699" s="212"/>
      <c r="AM699" s="212"/>
      <c r="AN699" s="212"/>
      <c r="AO699" s="212"/>
      <c r="AP699" s="212"/>
      <c r="AQ699" s="212"/>
      <c r="AR699" s="212"/>
      <c r="AS699" s="212"/>
      <c r="AT699" s="212"/>
      <c r="AU699" s="212"/>
      <c r="AV699" s="212"/>
      <c r="AW699" s="212"/>
      <c r="AX699" s="212"/>
      <c r="AY699" s="212"/>
      <c r="AZ699" s="212"/>
      <c r="BA699" s="249" t="str">
        <f>C699</f>
        <v>hrubých, hoblovaných i leštěných, měkkých i tvrdých, na jakoukoliv cementovou maltu, s kotvením rámu do zdiva,</v>
      </c>
      <c r="BB699" s="212"/>
      <c r="BC699" s="212"/>
      <c r="BD699" s="212"/>
      <c r="BE699" s="212"/>
      <c r="BF699" s="212"/>
      <c r="BG699" s="212"/>
      <c r="BH699" s="212"/>
    </row>
    <row r="700" spans="1:60" outlineLevel="2" x14ac:dyDescent="0.25">
      <c r="A700" s="219"/>
      <c r="B700" s="220"/>
      <c r="C700" s="268" t="s">
        <v>1091</v>
      </c>
      <c r="D700" s="260"/>
      <c r="E700" s="261">
        <v>3</v>
      </c>
      <c r="F700" s="222"/>
      <c r="G700" s="222"/>
      <c r="H700" s="222"/>
      <c r="I700" s="222"/>
      <c r="J700" s="222"/>
      <c r="K700" s="222"/>
      <c r="L700" s="222"/>
      <c r="M700" s="222"/>
      <c r="N700" s="221"/>
      <c r="O700" s="221"/>
      <c r="P700" s="221"/>
      <c r="Q700" s="221"/>
      <c r="R700" s="222"/>
      <c r="S700" s="222"/>
      <c r="T700" s="222"/>
      <c r="U700" s="222"/>
      <c r="V700" s="222"/>
      <c r="W700" s="222"/>
      <c r="X700" s="222"/>
      <c r="Y700" s="222"/>
      <c r="Z700" s="212"/>
      <c r="AA700" s="212"/>
      <c r="AB700" s="212"/>
      <c r="AC700" s="212"/>
      <c r="AD700" s="212"/>
      <c r="AE700" s="212"/>
      <c r="AF700" s="212"/>
      <c r="AG700" s="212" t="s">
        <v>454</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1" x14ac:dyDescent="0.25">
      <c r="A701" s="234">
        <v>147</v>
      </c>
      <c r="B701" s="235" t="s">
        <v>1092</v>
      </c>
      <c r="C701" s="253" t="s">
        <v>1093</v>
      </c>
      <c r="D701" s="236" t="s">
        <v>517</v>
      </c>
      <c r="E701" s="237">
        <v>10</v>
      </c>
      <c r="F701" s="238"/>
      <c r="G701" s="239">
        <f>ROUND(E701*F701,2)</f>
        <v>0</v>
      </c>
      <c r="H701" s="238"/>
      <c r="I701" s="239">
        <f>ROUND(E701*H701,2)</f>
        <v>0</v>
      </c>
      <c r="J701" s="238"/>
      <c r="K701" s="239">
        <f>ROUND(E701*J701,2)</f>
        <v>0</v>
      </c>
      <c r="L701" s="239">
        <v>21</v>
      </c>
      <c r="M701" s="239">
        <f>G701*(1+L701/100)</f>
        <v>0</v>
      </c>
      <c r="N701" s="237">
        <v>2.2200000000000002E-3</v>
      </c>
      <c r="O701" s="237">
        <f>ROUND(E701*N701,2)</f>
        <v>0.02</v>
      </c>
      <c r="P701" s="237">
        <v>0</v>
      </c>
      <c r="Q701" s="237">
        <f>ROUND(E701*P701,2)</f>
        <v>0</v>
      </c>
      <c r="R701" s="239" t="s">
        <v>522</v>
      </c>
      <c r="S701" s="239" t="s">
        <v>388</v>
      </c>
      <c r="T701" s="240" t="s">
        <v>448</v>
      </c>
      <c r="U701" s="222">
        <v>0.42499999999999999</v>
      </c>
      <c r="V701" s="222">
        <f>ROUND(E701*U701,2)</f>
        <v>4.25</v>
      </c>
      <c r="W701" s="222"/>
      <c r="X701" s="222" t="s">
        <v>449</v>
      </c>
      <c r="Y701" s="222" t="s">
        <v>391</v>
      </c>
      <c r="Z701" s="212"/>
      <c r="AA701" s="212"/>
      <c r="AB701" s="212"/>
      <c r="AC701" s="212"/>
      <c r="AD701" s="212"/>
      <c r="AE701" s="212"/>
      <c r="AF701" s="212"/>
      <c r="AG701" s="212" t="s">
        <v>450</v>
      </c>
      <c r="AH701" s="212"/>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2" x14ac:dyDescent="0.25">
      <c r="A702" s="219"/>
      <c r="B702" s="220"/>
      <c r="C702" s="267" t="s">
        <v>1094</v>
      </c>
      <c r="D702" s="266"/>
      <c r="E702" s="266"/>
      <c r="F702" s="266"/>
      <c r="G702" s="266"/>
      <c r="H702" s="222"/>
      <c r="I702" s="222"/>
      <c r="J702" s="222"/>
      <c r="K702" s="222"/>
      <c r="L702" s="222"/>
      <c r="M702" s="222"/>
      <c r="N702" s="221"/>
      <c r="O702" s="221"/>
      <c r="P702" s="221"/>
      <c r="Q702" s="221"/>
      <c r="R702" s="222"/>
      <c r="S702" s="222"/>
      <c r="T702" s="222"/>
      <c r="U702" s="222"/>
      <c r="V702" s="222"/>
      <c r="W702" s="222"/>
      <c r="X702" s="222"/>
      <c r="Y702" s="222"/>
      <c r="Z702" s="212"/>
      <c r="AA702" s="212"/>
      <c r="AB702" s="212"/>
      <c r="AC702" s="212"/>
      <c r="AD702" s="212"/>
      <c r="AE702" s="212"/>
      <c r="AF702" s="212"/>
      <c r="AG702" s="212" t="s">
        <v>452</v>
      </c>
      <c r="AH702" s="212"/>
      <c r="AI702" s="212"/>
      <c r="AJ702" s="212"/>
      <c r="AK702" s="212"/>
      <c r="AL702" s="212"/>
      <c r="AM702" s="212"/>
      <c r="AN702" s="212"/>
      <c r="AO702" s="212"/>
      <c r="AP702" s="212"/>
      <c r="AQ702" s="212"/>
      <c r="AR702" s="212"/>
      <c r="AS702" s="212"/>
      <c r="AT702" s="212"/>
      <c r="AU702" s="212"/>
      <c r="AV702" s="212"/>
      <c r="AW702" s="212"/>
      <c r="AX702" s="212"/>
      <c r="AY702" s="212"/>
      <c r="AZ702" s="212"/>
      <c r="BA702" s="249" t="str">
        <f>C702</f>
        <v>a poloplastických hmot na montážní pěnu, zapravení omítky pod parapetem, těsnění spáry mezi parapetem a rámem okna, dodávka silikonu.</v>
      </c>
      <c r="BB702" s="212"/>
      <c r="BC702" s="212"/>
      <c r="BD702" s="212"/>
      <c r="BE702" s="212"/>
      <c r="BF702" s="212"/>
      <c r="BG702" s="212"/>
      <c r="BH702" s="212"/>
    </row>
    <row r="703" spans="1:60" outlineLevel="2" x14ac:dyDescent="0.25">
      <c r="A703" s="219"/>
      <c r="B703" s="220"/>
      <c r="C703" s="268" t="s">
        <v>1095</v>
      </c>
      <c r="D703" s="260"/>
      <c r="E703" s="261">
        <v>10</v>
      </c>
      <c r="F703" s="222"/>
      <c r="G703" s="222"/>
      <c r="H703" s="222"/>
      <c r="I703" s="222"/>
      <c r="J703" s="222"/>
      <c r="K703" s="222"/>
      <c r="L703" s="222"/>
      <c r="M703" s="222"/>
      <c r="N703" s="221"/>
      <c r="O703" s="221"/>
      <c r="P703" s="221"/>
      <c r="Q703" s="221"/>
      <c r="R703" s="222"/>
      <c r="S703" s="222"/>
      <c r="T703" s="222"/>
      <c r="U703" s="222"/>
      <c r="V703" s="222"/>
      <c r="W703" s="222"/>
      <c r="X703" s="222"/>
      <c r="Y703" s="222"/>
      <c r="Z703" s="212"/>
      <c r="AA703" s="212"/>
      <c r="AB703" s="212"/>
      <c r="AC703" s="212"/>
      <c r="AD703" s="212"/>
      <c r="AE703" s="212"/>
      <c r="AF703" s="212"/>
      <c r="AG703" s="212" t="s">
        <v>454</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ht="20.399999999999999" outlineLevel="1" x14ac:dyDescent="0.25">
      <c r="A704" s="234">
        <v>148</v>
      </c>
      <c r="B704" s="235" t="s">
        <v>1096</v>
      </c>
      <c r="C704" s="253" t="s">
        <v>1097</v>
      </c>
      <c r="D704" s="236" t="s">
        <v>517</v>
      </c>
      <c r="E704" s="237">
        <v>10.5</v>
      </c>
      <c r="F704" s="238"/>
      <c r="G704" s="239">
        <f>ROUND(E704*F704,2)</f>
        <v>0</v>
      </c>
      <c r="H704" s="238"/>
      <c r="I704" s="239">
        <f>ROUND(E704*H704,2)</f>
        <v>0</v>
      </c>
      <c r="J704" s="238"/>
      <c r="K704" s="239">
        <f>ROUND(E704*J704,2)</f>
        <v>0</v>
      </c>
      <c r="L704" s="239">
        <v>21</v>
      </c>
      <c r="M704" s="239">
        <f>G704*(1+L704/100)</f>
        <v>0</v>
      </c>
      <c r="N704" s="237">
        <v>3.0400000000000002E-3</v>
      </c>
      <c r="O704" s="237">
        <f>ROUND(E704*N704,2)</f>
        <v>0.03</v>
      </c>
      <c r="P704" s="237">
        <v>0</v>
      </c>
      <c r="Q704" s="237">
        <f>ROUND(E704*P704,2)</f>
        <v>0</v>
      </c>
      <c r="R704" s="239" t="s">
        <v>603</v>
      </c>
      <c r="S704" s="239" t="s">
        <v>388</v>
      </c>
      <c r="T704" s="240" t="s">
        <v>448</v>
      </c>
      <c r="U704" s="222">
        <v>0</v>
      </c>
      <c r="V704" s="222">
        <f>ROUND(E704*U704,2)</f>
        <v>0</v>
      </c>
      <c r="W704" s="222"/>
      <c r="X704" s="222" t="s">
        <v>604</v>
      </c>
      <c r="Y704" s="222" t="s">
        <v>391</v>
      </c>
      <c r="Z704" s="212"/>
      <c r="AA704" s="212"/>
      <c r="AB704" s="212"/>
      <c r="AC704" s="212"/>
      <c r="AD704" s="212"/>
      <c r="AE704" s="212"/>
      <c r="AF704" s="212"/>
      <c r="AG704" s="212" t="s">
        <v>605</v>
      </c>
      <c r="AH704" s="212"/>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2" x14ac:dyDescent="0.25">
      <c r="A705" s="219"/>
      <c r="B705" s="220"/>
      <c r="C705" s="268" t="s">
        <v>1098</v>
      </c>
      <c r="D705" s="260"/>
      <c r="E705" s="261">
        <v>10.5</v>
      </c>
      <c r="F705" s="222"/>
      <c r="G705" s="222"/>
      <c r="H705" s="222"/>
      <c r="I705" s="222"/>
      <c r="J705" s="222"/>
      <c r="K705" s="222"/>
      <c r="L705" s="222"/>
      <c r="M705" s="222"/>
      <c r="N705" s="221"/>
      <c r="O705" s="221"/>
      <c r="P705" s="221"/>
      <c r="Q705" s="221"/>
      <c r="R705" s="222"/>
      <c r="S705" s="222"/>
      <c r="T705" s="222"/>
      <c r="U705" s="222"/>
      <c r="V705" s="222"/>
      <c r="W705" s="222"/>
      <c r="X705" s="222"/>
      <c r="Y705" s="222"/>
      <c r="Z705" s="212"/>
      <c r="AA705" s="212"/>
      <c r="AB705" s="212"/>
      <c r="AC705" s="212"/>
      <c r="AD705" s="212"/>
      <c r="AE705" s="212"/>
      <c r="AF705" s="212"/>
      <c r="AG705" s="212" t="s">
        <v>454</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1" x14ac:dyDescent="0.25">
      <c r="A706" s="234">
        <v>149</v>
      </c>
      <c r="B706" s="235" t="s">
        <v>1099</v>
      </c>
      <c r="C706" s="253" t="s">
        <v>1100</v>
      </c>
      <c r="D706" s="236" t="s">
        <v>585</v>
      </c>
      <c r="E706" s="237">
        <v>6</v>
      </c>
      <c r="F706" s="238"/>
      <c r="G706" s="239">
        <f>ROUND(E706*F706,2)</f>
        <v>0</v>
      </c>
      <c r="H706" s="238"/>
      <c r="I706" s="239">
        <f>ROUND(E706*H706,2)</f>
        <v>0</v>
      </c>
      <c r="J706" s="238"/>
      <c r="K706" s="239">
        <f>ROUND(E706*J706,2)</f>
        <v>0</v>
      </c>
      <c r="L706" s="239">
        <v>21</v>
      </c>
      <c r="M706" s="239">
        <f>G706*(1+L706/100)</f>
        <v>0</v>
      </c>
      <c r="N706" s="237">
        <v>2.0000000000000002E-5</v>
      </c>
      <c r="O706" s="237">
        <f>ROUND(E706*N706,2)</f>
        <v>0</v>
      </c>
      <c r="P706" s="237">
        <v>0</v>
      </c>
      <c r="Q706" s="237">
        <f>ROUND(E706*P706,2)</f>
        <v>0</v>
      </c>
      <c r="R706" s="239" t="s">
        <v>603</v>
      </c>
      <c r="S706" s="239" t="s">
        <v>388</v>
      </c>
      <c r="T706" s="240" t="s">
        <v>448</v>
      </c>
      <c r="U706" s="222">
        <v>0</v>
      </c>
      <c r="V706" s="222">
        <f>ROUND(E706*U706,2)</f>
        <v>0</v>
      </c>
      <c r="W706" s="222"/>
      <c r="X706" s="222" t="s">
        <v>604</v>
      </c>
      <c r="Y706" s="222" t="s">
        <v>391</v>
      </c>
      <c r="Z706" s="212"/>
      <c r="AA706" s="212"/>
      <c r="AB706" s="212"/>
      <c r="AC706" s="212"/>
      <c r="AD706" s="212"/>
      <c r="AE706" s="212"/>
      <c r="AF706" s="212"/>
      <c r="AG706" s="212" t="s">
        <v>605</v>
      </c>
      <c r="AH706" s="212"/>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2" x14ac:dyDescent="0.25">
      <c r="A707" s="219"/>
      <c r="B707" s="220"/>
      <c r="C707" s="268" t="s">
        <v>1101</v>
      </c>
      <c r="D707" s="260"/>
      <c r="E707" s="261">
        <v>6</v>
      </c>
      <c r="F707" s="222"/>
      <c r="G707" s="222"/>
      <c r="H707" s="222"/>
      <c r="I707" s="222"/>
      <c r="J707" s="222"/>
      <c r="K707" s="222"/>
      <c r="L707" s="222"/>
      <c r="M707" s="222"/>
      <c r="N707" s="221"/>
      <c r="O707" s="221"/>
      <c r="P707" s="221"/>
      <c r="Q707" s="221"/>
      <c r="R707" s="222"/>
      <c r="S707" s="222"/>
      <c r="T707" s="222"/>
      <c r="U707" s="222"/>
      <c r="V707" s="222"/>
      <c r="W707" s="222"/>
      <c r="X707" s="222"/>
      <c r="Y707" s="222"/>
      <c r="Z707" s="212"/>
      <c r="AA707" s="212"/>
      <c r="AB707" s="212"/>
      <c r="AC707" s="212"/>
      <c r="AD707" s="212"/>
      <c r="AE707" s="212"/>
      <c r="AF707" s="212"/>
      <c r="AG707" s="212" t="s">
        <v>454</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1" x14ac:dyDescent="0.25">
      <c r="A708" s="234">
        <v>150</v>
      </c>
      <c r="B708" s="235" t="s">
        <v>1102</v>
      </c>
      <c r="C708" s="253" t="s">
        <v>1103</v>
      </c>
      <c r="D708" s="236" t="s">
        <v>807</v>
      </c>
      <c r="E708" s="237">
        <v>1</v>
      </c>
      <c r="F708" s="238"/>
      <c r="G708" s="239">
        <f>ROUND(E708*F708,2)</f>
        <v>0</v>
      </c>
      <c r="H708" s="238"/>
      <c r="I708" s="239">
        <f>ROUND(E708*H708,2)</f>
        <v>0</v>
      </c>
      <c r="J708" s="238"/>
      <c r="K708" s="239">
        <f>ROUND(E708*J708,2)</f>
        <v>0</v>
      </c>
      <c r="L708" s="239">
        <v>21</v>
      </c>
      <c r="M708" s="239">
        <f>G708*(1+L708/100)</f>
        <v>0</v>
      </c>
      <c r="N708" s="237">
        <v>0</v>
      </c>
      <c r="O708" s="237">
        <f>ROUND(E708*N708,2)</f>
        <v>0</v>
      </c>
      <c r="P708" s="237">
        <v>0</v>
      </c>
      <c r="Q708" s="237">
        <f>ROUND(E708*P708,2)</f>
        <v>0</v>
      </c>
      <c r="R708" s="239"/>
      <c r="S708" s="239" t="s">
        <v>435</v>
      </c>
      <c r="T708" s="240" t="s">
        <v>389</v>
      </c>
      <c r="U708" s="222">
        <v>0</v>
      </c>
      <c r="V708" s="222">
        <f>ROUND(E708*U708,2)</f>
        <v>0</v>
      </c>
      <c r="W708" s="222"/>
      <c r="X708" s="222" t="s">
        <v>604</v>
      </c>
      <c r="Y708" s="222" t="s">
        <v>391</v>
      </c>
      <c r="Z708" s="212"/>
      <c r="AA708" s="212"/>
      <c r="AB708" s="212"/>
      <c r="AC708" s="212"/>
      <c r="AD708" s="212"/>
      <c r="AE708" s="212"/>
      <c r="AF708" s="212"/>
      <c r="AG708" s="212" t="s">
        <v>605</v>
      </c>
      <c r="AH708" s="212"/>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2" x14ac:dyDescent="0.25">
      <c r="A709" s="219"/>
      <c r="B709" s="220"/>
      <c r="C709" s="268" t="s">
        <v>1104</v>
      </c>
      <c r="D709" s="260"/>
      <c r="E709" s="261">
        <v>1</v>
      </c>
      <c r="F709" s="222"/>
      <c r="G709" s="222"/>
      <c r="H709" s="222"/>
      <c r="I709" s="222"/>
      <c r="J709" s="222"/>
      <c r="K709" s="222"/>
      <c r="L709" s="222"/>
      <c r="M709" s="222"/>
      <c r="N709" s="221"/>
      <c r="O709" s="221"/>
      <c r="P709" s="221"/>
      <c r="Q709" s="221"/>
      <c r="R709" s="222"/>
      <c r="S709" s="222"/>
      <c r="T709" s="222"/>
      <c r="U709" s="222"/>
      <c r="V709" s="222"/>
      <c r="W709" s="222"/>
      <c r="X709" s="222"/>
      <c r="Y709" s="222"/>
      <c r="Z709" s="212"/>
      <c r="AA709" s="212"/>
      <c r="AB709" s="212"/>
      <c r="AC709" s="212"/>
      <c r="AD709" s="212"/>
      <c r="AE709" s="212"/>
      <c r="AF709" s="212"/>
      <c r="AG709" s="212" t="s">
        <v>454</v>
      </c>
      <c r="AH709" s="212">
        <v>0</v>
      </c>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ht="20.399999999999999" outlineLevel="1" x14ac:dyDescent="0.25">
      <c r="A710" s="234">
        <v>151</v>
      </c>
      <c r="B710" s="235" t="s">
        <v>1105</v>
      </c>
      <c r="C710" s="253" t="s">
        <v>1106</v>
      </c>
      <c r="D710" s="236" t="s">
        <v>585</v>
      </c>
      <c r="E710" s="237">
        <v>1</v>
      </c>
      <c r="F710" s="238"/>
      <c r="G710" s="239">
        <f>ROUND(E710*F710,2)</f>
        <v>0</v>
      </c>
      <c r="H710" s="238"/>
      <c r="I710" s="239">
        <f>ROUND(E710*H710,2)</f>
        <v>0</v>
      </c>
      <c r="J710" s="238"/>
      <c r="K710" s="239">
        <f>ROUND(E710*J710,2)</f>
        <v>0</v>
      </c>
      <c r="L710" s="239">
        <v>21</v>
      </c>
      <c r="M710" s="239">
        <f>G710*(1+L710/100)</f>
        <v>0</v>
      </c>
      <c r="N710" s="237">
        <v>2.5000000000000001E-2</v>
      </c>
      <c r="O710" s="237">
        <f>ROUND(E710*N710,2)</f>
        <v>0.03</v>
      </c>
      <c r="P710" s="237">
        <v>0</v>
      </c>
      <c r="Q710" s="237">
        <f>ROUND(E710*P710,2)</f>
        <v>0</v>
      </c>
      <c r="R710" s="239" t="s">
        <v>603</v>
      </c>
      <c r="S710" s="239" t="s">
        <v>388</v>
      </c>
      <c r="T710" s="240" t="s">
        <v>448</v>
      </c>
      <c r="U710" s="222">
        <v>0</v>
      </c>
      <c r="V710" s="222">
        <f>ROUND(E710*U710,2)</f>
        <v>0</v>
      </c>
      <c r="W710" s="222"/>
      <c r="X710" s="222" t="s">
        <v>604</v>
      </c>
      <c r="Y710" s="222" t="s">
        <v>391</v>
      </c>
      <c r="Z710" s="212"/>
      <c r="AA710" s="212"/>
      <c r="AB710" s="212"/>
      <c r="AC710" s="212"/>
      <c r="AD710" s="212"/>
      <c r="AE710" s="212"/>
      <c r="AF710" s="212"/>
      <c r="AG710" s="212" t="s">
        <v>605</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2" x14ac:dyDescent="0.25">
      <c r="A711" s="219"/>
      <c r="B711" s="220"/>
      <c r="C711" s="268" t="s">
        <v>1081</v>
      </c>
      <c r="D711" s="260"/>
      <c r="E711" s="261">
        <v>1</v>
      </c>
      <c r="F711" s="222"/>
      <c r="G711" s="222"/>
      <c r="H711" s="222"/>
      <c r="I711" s="222"/>
      <c r="J711" s="222"/>
      <c r="K711" s="222"/>
      <c r="L711" s="222"/>
      <c r="M711" s="222"/>
      <c r="N711" s="221"/>
      <c r="O711" s="221"/>
      <c r="P711" s="221"/>
      <c r="Q711" s="221"/>
      <c r="R711" s="222"/>
      <c r="S711" s="222"/>
      <c r="T711" s="222"/>
      <c r="U711" s="222"/>
      <c r="V711" s="222"/>
      <c r="W711" s="222"/>
      <c r="X711" s="222"/>
      <c r="Y711" s="222"/>
      <c r="Z711" s="212"/>
      <c r="AA711" s="212"/>
      <c r="AB711" s="212"/>
      <c r="AC711" s="212"/>
      <c r="AD711" s="212"/>
      <c r="AE711" s="212"/>
      <c r="AF711" s="212"/>
      <c r="AG711" s="212" t="s">
        <v>454</v>
      </c>
      <c r="AH711" s="212">
        <v>0</v>
      </c>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ht="20.399999999999999" outlineLevel="1" x14ac:dyDescent="0.25">
      <c r="A712" s="234">
        <v>152</v>
      </c>
      <c r="B712" s="235" t="s">
        <v>1107</v>
      </c>
      <c r="C712" s="253" t="s">
        <v>1108</v>
      </c>
      <c r="D712" s="236" t="s">
        <v>585</v>
      </c>
      <c r="E712" s="237">
        <v>1</v>
      </c>
      <c r="F712" s="238"/>
      <c r="G712" s="239">
        <f>ROUND(E712*F712,2)</f>
        <v>0</v>
      </c>
      <c r="H712" s="238"/>
      <c r="I712" s="239">
        <f>ROUND(E712*H712,2)</f>
        <v>0</v>
      </c>
      <c r="J712" s="238"/>
      <c r="K712" s="239">
        <f>ROUND(E712*J712,2)</f>
        <v>0</v>
      </c>
      <c r="L712" s="239">
        <v>21</v>
      </c>
      <c r="M712" s="239">
        <f>G712*(1+L712/100)</f>
        <v>0</v>
      </c>
      <c r="N712" s="237">
        <v>2.5000000000000001E-2</v>
      </c>
      <c r="O712" s="237">
        <f>ROUND(E712*N712,2)</f>
        <v>0.03</v>
      </c>
      <c r="P712" s="237">
        <v>0</v>
      </c>
      <c r="Q712" s="237">
        <f>ROUND(E712*P712,2)</f>
        <v>0</v>
      </c>
      <c r="R712" s="239" t="s">
        <v>603</v>
      </c>
      <c r="S712" s="239" t="s">
        <v>388</v>
      </c>
      <c r="T712" s="240" t="s">
        <v>448</v>
      </c>
      <c r="U712" s="222">
        <v>0</v>
      </c>
      <c r="V712" s="222">
        <f>ROUND(E712*U712,2)</f>
        <v>0</v>
      </c>
      <c r="W712" s="222"/>
      <c r="X712" s="222" t="s">
        <v>604</v>
      </c>
      <c r="Y712" s="222" t="s">
        <v>391</v>
      </c>
      <c r="Z712" s="212"/>
      <c r="AA712" s="212"/>
      <c r="AB712" s="212"/>
      <c r="AC712" s="212"/>
      <c r="AD712" s="212"/>
      <c r="AE712" s="212"/>
      <c r="AF712" s="212"/>
      <c r="AG712" s="212" t="s">
        <v>605</v>
      </c>
      <c r="AH712" s="212"/>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2" x14ac:dyDescent="0.25">
      <c r="A713" s="219"/>
      <c r="B713" s="220"/>
      <c r="C713" s="268" t="s">
        <v>1084</v>
      </c>
      <c r="D713" s="260"/>
      <c r="E713" s="261">
        <v>1</v>
      </c>
      <c r="F713" s="222"/>
      <c r="G713" s="222"/>
      <c r="H713" s="222"/>
      <c r="I713" s="222"/>
      <c r="J713" s="222"/>
      <c r="K713" s="222"/>
      <c r="L713" s="222"/>
      <c r="M713" s="222"/>
      <c r="N713" s="221"/>
      <c r="O713" s="221"/>
      <c r="P713" s="221"/>
      <c r="Q713" s="221"/>
      <c r="R713" s="222"/>
      <c r="S713" s="222"/>
      <c r="T713" s="222"/>
      <c r="U713" s="222"/>
      <c r="V713" s="222"/>
      <c r="W713" s="222"/>
      <c r="X713" s="222"/>
      <c r="Y713" s="222"/>
      <c r="Z713" s="212"/>
      <c r="AA713" s="212"/>
      <c r="AB713" s="212"/>
      <c r="AC713" s="212"/>
      <c r="AD713" s="212"/>
      <c r="AE713" s="212"/>
      <c r="AF713" s="212"/>
      <c r="AG713" s="212" t="s">
        <v>454</v>
      </c>
      <c r="AH713" s="212">
        <v>0</v>
      </c>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1" x14ac:dyDescent="0.25">
      <c r="A714" s="234">
        <v>153</v>
      </c>
      <c r="B714" s="235" t="s">
        <v>1109</v>
      </c>
      <c r="C714" s="253" t="s">
        <v>1110</v>
      </c>
      <c r="D714" s="236" t="s">
        <v>807</v>
      </c>
      <c r="E714" s="237">
        <v>1</v>
      </c>
      <c r="F714" s="238"/>
      <c r="G714" s="239">
        <f>ROUND(E714*F714,2)</f>
        <v>0</v>
      </c>
      <c r="H714" s="238"/>
      <c r="I714" s="239">
        <f>ROUND(E714*H714,2)</f>
        <v>0</v>
      </c>
      <c r="J714" s="238"/>
      <c r="K714" s="239">
        <f>ROUND(E714*J714,2)</f>
        <v>0</v>
      </c>
      <c r="L714" s="239">
        <v>21</v>
      </c>
      <c r="M714" s="239">
        <f>G714*(1+L714/100)</f>
        <v>0</v>
      </c>
      <c r="N714" s="237">
        <v>2.5000000000000001E-2</v>
      </c>
      <c r="O714" s="237">
        <f>ROUND(E714*N714,2)</f>
        <v>0.03</v>
      </c>
      <c r="P714" s="237">
        <v>0</v>
      </c>
      <c r="Q714" s="237">
        <f>ROUND(E714*P714,2)</f>
        <v>0</v>
      </c>
      <c r="R714" s="239"/>
      <c r="S714" s="239" t="s">
        <v>435</v>
      </c>
      <c r="T714" s="240" t="s">
        <v>389</v>
      </c>
      <c r="U714" s="222">
        <v>0</v>
      </c>
      <c r="V714" s="222">
        <f>ROUND(E714*U714,2)</f>
        <v>0</v>
      </c>
      <c r="W714" s="222"/>
      <c r="X714" s="222" t="s">
        <v>604</v>
      </c>
      <c r="Y714" s="222" t="s">
        <v>391</v>
      </c>
      <c r="Z714" s="212"/>
      <c r="AA714" s="212"/>
      <c r="AB714" s="212"/>
      <c r="AC714" s="212"/>
      <c r="AD714" s="212"/>
      <c r="AE714" s="212"/>
      <c r="AF714" s="212"/>
      <c r="AG714" s="212" t="s">
        <v>605</v>
      </c>
      <c r="AH714" s="212"/>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2" x14ac:dyDescent="0.25">
      <c r="A715" s="219"/>
      <c r="B715" s="220"/>
      <c r="C715" s="268" t="s">
        <v>1104</v>
      </c>
      <c r="D715" s="260"/>
      <c r="E715" s="261">
        <v>1</v>
      </c>
      <c r="F715" s="222"/>
      <c r="G715" s="222"/>
      <c r="H715" s="222"/>
      <c r="I715" s="222"/>
      <c r="J715" s="222"/>
      <c r="K715" s="222"/>
      <c r="L715" s="222"/>
      <c r="M715" s="222"/>
      <c r="N715" s="221"/>
      <c r="O715" s="221"/>
      <c r="P715" s="221"/>
      <c r="Q715" s="221"/>
      <c r="R715" s="222"/>
      <c r="S715" s="222"/>
      <c r="T715" s="222"/>
      <c r="U715" s="222"/>
      <c r="V715" s="222"/>
      <c r="W715" s="222"/>
      <c r="X715" s="222"/>
      <c r="Y715" s="222"/>
      <c r="Z715" s="212"/>
      <c r="AA715" s="212"/>
      <c r="AB715" s="212"/>
      <c r="AC715" s="212"/>
      <c r="AD715" s="212"/>
      <c r="AE715" s="212"/>
      <c r="AF715" s="212"/>
      <c r="AG715" s="212" t="s">
        <v>454</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x14ac:dyDescent="0.25">
      <c r="A716" s="227" t="s">
        <v>383</v>
      </c>
      <c r="B716" s="228" t="s">
        <v>249</v>
      </c>
      <c r="C716" s="251" t="s">
        <v>250</v>
      </c>
      <c r="D716" s="229"/>
      <c r="E716" s="230"/>
      <c r="F716" s="231"/>
      <c r="G716" s="231">
        <f>SUMIF(AG717:AG726,"&lt;&gt;NOR",G717:G726)</f>
        <v>0</v>
      </c>
      <c r="H716" s="231"/>
      <c r="I716" s="231">
        <f>SUM(I717:I726)</f>
        <v>0</v>
      </c>
      <c r="J716" s="231"/>
      <c r="K716" s="231">
        <f>SUM(K717:K726)</f>
        <v>0</v>
      </c>
      <c r="L716" s="231"/>
      <c r="M716" s="231">
        <f>SUM(M717:M726)</f>
        <v>0</v>
      </c>
      <c r="N716" s="230"/>
      <c r="O716" s="230">
        <f>SUM(O717:O726)</f>
        <v>7.9700000000000006</v>
      </c>
      <c r="P716" s="230"/>
      <c r="Q716" s="230">
        <f>SUM(Q717:Q726)</f>
        <v>0</v>
      </c>
      <c r="R716" s="231"/>
      <c r="S716" s="231"/>
      <c r="T716" s="232"/>
      <c r="U716" s="226"/>
      <c r="V716" s="226">
        <f>SUM(V717:V726)</f>
        <v>9.17</v>
      </c>
      <c r="W716" s="226"/>
      <c r="X716" s="226"/>
      <c r="Y716" s="226"/>
      <c r="AG716" t="s">
        <v>384</v>
      </c>
    </row>
    <row r="717" spans="1:60" ht="20.399999999999999" outlineLevel="1" x14ac:dyDescent="0.25">
      <c r="A717" s="234">
        <v>154</v>
      </c>
      <c r="B717" s="235" t="s">
        <v>1111</v>
      </c>
      <c r="C717" s="253" t="s">
        <v>1112</v>
      </c>
      <c r="D717" s="236" t="s">
        <v>517</v>
      </c>
      <c r="E717" s="237">
        <v>28.2</v>
      </c>
      <c r="F717" s="238"/>
      <c r="G717" s="239">
        <f>ROUND(E717*F717,2)</f>
        <v>0</v>
      </c>
      <c r="H717" s="238"/>
      <c r="I717" s="239">
        <f>ROUND(E717*H717,2)</f>
        <v>0</v>
      </c>
      <c r="J717" s="238"/>
      <c r="K717" s="239">
        <f>ROUND(E717*J717,2)</f>
        <v>0</v>
      </c>
      <c r="L717" s="239">
        <v>21</v>
      </c>
      <c r="M717" s="239">
        <f>G717*(1+L717/100)</f>
        <v>0</v>
      </c>
      <c r="N717" s="237">
        <v>0.10249999999999999</v>
      </c>
      <c r="O717" s="237">
        <f>ROUND(E717*N717,2)</f>
        <v>2.89</v>
      </c>
      <c r="P717" s="237">
        <v>0</v>
      </c>
      <c r="Q717" s="237">
        <f>ROUND(E717*P717,2)</f>
        <v>0</v>
      </c>
      <c r="R717" s="239" t="s">
        <v>833</v>
      </c>
      <c r="S717" s="239" t="s">
        <v>388</v>
      </c>
      <c r="T717" s="240" t="s">
        <v>448</v>
      </c>
      <c r="U717" s="222">
        <v>0.14000000000000001</v>
      </c>
      <c r="V717" s="222">
        <f>ROUND(E717*U717,2)</f>
        <v>3.95</v>
      </c>
      <c r="W717" s="222"/>
      <c r="X717" s="222" t="s">
        <v>449</v>
      </c>
      <c r="Y717" s="222" t="s">
        <v>391</v>
      </c>
      <c r="Z717" s="212"/>
      <c r="AA717" s="212"/>
      <c r="AB717" s="212"/>
      <c r="AC717" s="212"/>
      <c r="AD717" s="212"/>
      <c r="AE717" s="212"/>
      <c r="AF717" s="212"/>
      <c r="AG717" s="212" t="s">
        <v>450</v>
      </c>
      <c r="AH717" s="212"/>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2" x14ac:dyDescent="0.25">
      <c r="A718" s="219"/>
      <c r="B718" s="220"/>
      <c r="C718" s="267" t="s">
        <v>1113</v>
      </c>
      <c r="D718" s="266"/>
      <c r="E718" s="266"/>
      <c r="F718" s="266"/>
      <c r="G718" s="266"/>
      <c r="H718" s="222"/>
      <c r="I718" s="222"/>
      <c r="J718" s="222"/>
      <c r="K718" s="222"/>
      <c r="L718" s="222"/>
      <c r="M718" s="222"/>
      <c r="N718" s="221"/>
      <c r="O718" s="221"/>
      <c r="P718" s="221"/>
      <c r="Q718" s="221"/>
      <c r="R718" s="222"/>
      <c r="S718" s="222"/>
      <c r="T718" s="222"/>
      <c r="U718" s="222"/>
      <c r="V718" s="222"/>
      <c r="W718" s="222"/>
      <c r="X718" s="222"/>
      <c r="Y718" s="222"/>
      <c r="Z718" s="212"/>
      <c r="AA718" s="212"/>
      <c r="AB718" s="212"/>
      <c r="AC718" s="212"/>
      <c r="AD718" s="212"/>
      <c r="AE718" s="212"/>
      <c r="AF718" s="212"/>
      <c r="AG718" s="212" t="s">
        <v>452</v>
      </c>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2" x14ac:dyDescent="0.25">
      <c r="A719" s="219"/>
      <c r="B719" s="220"/>
      <c r="C719" s="268" t="s">
        <v>1114</v>
      </c>
      <c r="D719" s="260"/>
      <c r="E719" s="261">
        <v>28.2</v>
      </c>
      <c r="F719" s="222"/>
      <c r="G719" s="222"/>
      <c r="H719" s="222"/>
      <c r="I719" s="222"/>
      <c r="J719" s="222"/>
      <c r="K719" s="222"/>
      <c r="L719" s="222"/>
      <c r="M719" s="222"/>
      <c r="N719" s="221"/>
      <c r="O719" s="221"/>
      <c r="P719" s="221"/>
      <c r="Q719" s="221"/>
      <c r="R719" s="222"/>
      <c r="S719" s="222"/>
      <c r="T719" s="222"/>
      <c r="U719" s="222"/>
      <c r="V719" s="222"/>
      <c r="W719" s="222"/>
      <c r="X719" s="222"/>
      <c r="Y719" s="222"/>
      <c r="Z719" s="212"/>
      <c r="AA719" s="212"/>
      <c r="AB719" s="212"/>
      <c r="AC719" s="212"/>
      <c r="AD719" s="212"/>
      <c r="AE719" s="212"/>
      <c r="AF719" s="212"/>
      <c r="AG719" s="212" t="s">
        <v>454</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ht="20.399999999999999" outlineLevel="1" x14ac:dyDescent="0.25">
      <c r="A720" s="234">
        <v>155</v>
      </c>
      <c r="B720" s="235" t="s">
        <v>1111</v>
      </c>
      <c r="C720" s="253" t="s">
        <v>1112</v>
      </c>
      <c r="D720" s="236" t="s">
        <v>517</v>
      </c>
      <c r="E720" s="237">
        <v>37.299999999999997</v>
      </c>
      <c r="F720" s="238"/>
      <c r="G720" s="239">
        <f>ROUND(E720*F720,2)</f>
        <v>0</v>
      </c>
      <c r="H720" s="238"/>
      <c r="I720" s="239">
        <f>ROUND(E720*H720,2)</f>
        <v>0</v>
      </c>
      <c r="J720" s="238"/>
      <c r="K720" s="239">
        <f>ROUND(E720*J720,2)</f>
        <v>0</v>
      </c>
      <c r="L720" s="239">
        <v>21</v>
      </c>
      <c r="M720" s="239">
        <f>G720*(1+L720/100)</f>
        <v>0</v>
      </c>
      <c r="N720" s="237">
        <v>0.10249999999999999</v>
      </c>
      <c r="O720" s="237">
        <f>ROUND(E720*N720,2)</f>
        <v>3.82</v>
      </c>
      <c r="P720" s="237">
        <v>0</v>
      </c>
      <c r="Q720" s="237">
        <f>ROUND(E720*P720,2)</f>
        <v>0</v>
      </c>
      <c r="R720" s="239" t="s">
        <v>833</v>
      </c>
      <c r="S720" s="239" t="s">
        <v>388</v>
      </c>
      <c r="T720" s="240" t="s">
        <v>448</v>
      </c>
      <c r="U720" s="222">
        <v>0.14000000000000001</v>
      </c>
      <c r="V720" s="222">
        <f>ROUND(E720*U720,2)</f>
        <v>5.22</v>
      </c>
      <c r="W720" s="222"/>
      <c r="X720" s="222" t="s">
        <v>449</v>
      </c>
      <c r="Y720" s="222" t="s">
        <v>391</v>
      </c>
      <c r="Z720" s="212"/>
      <c r="AA720" s="212"/>
      <c r="AB720" s="212"/>
      <c r="AC720" s="212"/>
      <c r="AD720" s="212"/>
      <c r="AE720" s="212"/>
      <c r="AF720" s="212"/>
      <c r="AG720" s="212" t="s">
        <v>450</v>
      </c>
      <c r="AH720" s="212"/>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2" x14ac:dyDescent="0.25">
      <c r="A721" s="219"/>
      <c r="B721" s="220"/>
      <c r="C721" s="267" t="s">
        <v>1113</v>
      </c>
      <c r="D721" s="266"/>
      <c r="E721" s="266"/>
      <c r="F721" s="266"/>
      <c r="G721" s="266"/>
      <c r="H721" s="222"/>
      <c r="I721" s="222"/>
      <c r="J721" s="222"/>
      <c r="K721" s="222"/>
      <c r="L721" s="222"/>
      <c r="M721" s="222"/>
      <c r="N721" s="221"/>
      <c r="O721" s="221"/>
      <c r="P721" s="221"/>
      <c r="Q721" s="221"/>
      <c r="R721" s="222"/>
      <c r="S721" s="222"/>
      <c r="T721" s="222"/>
      <c r="U721" s="222"/>
      <c r="V721" s="222"/>
      <c r="W721" s="222"/>
      <c r="X721" s="222"/>
      <c r="Y721" s="222"/>
      <c r="Z721" s="212"/>
      <c r="AA721" s="212"/>
      <c r="AB721" s="212"/>
      <c r="AC721" s="212"/>
      <c r="AD721" s="212"/>
      <c r="AE721" s="212"/>
      <c r="AF721" s="212"/>
      <c r="AG721" s="212" t="s">
        <v>452</v>
      </c>
      <c r="AH721" s="212"/>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2" x14ac:dyDescent="0.25">
      <c r="A722" s="219"/>
      <c r="B722" s="220"/>
      <c r="C722" s="268" t="s">
        <v>1115</v>
      </c>
      <c r="D722" s="260"/>
      <c r="E722" s="261">
        <v>37.299999999999997</v>
      </c>
      <c r="F722" s="222"/>
      <c r="G722" s="222"/>
      <c r="H722" s="222"/>
      <c r="I722" s="222"/>
      <c r="J722" s="222"/>
      <c r="K722" s="222"/>
      <c r="L722" s="222"/>
      <c r="M722" s="222"/>
      <c r="N722" s="221"/>
      <c r="O722" s="221"/>
      <c r="P722" s="221"/>
      <c r="Q722" s="221"/>
      <c r="R722" s="222"/>
      <c r="S722" s="222"/>
      <c r="T722" s="222"/>
      <c r="U722" s="222"/>
      <c r="V722" s="222"/>
      <c r="W722" s="222"/>
      <c r="X722" s="222"/>
      <c r="Y722" s="222"/>
      <c r="Z722" s="212"/>
      <c r="AA722" s="212"/>
      <c r="AB722" s="212"/>
      <c r="AC722" s="212"/>
      <c r="AD722" s="212"/>
      <c r="AE722" s="212"/>
      <c r="AF722" s="212"/>
      <c r="AG722" s="212" t="s">
        <v>454</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outlineLevel="1" x14ac:dyDescent="0.25">
      <c r="A723" s="234">
        <v>156</v>
      </c>
      <c r="B723" s="235" t="s">
        <v>1116</v>
      </c>
      <c r="C723" s="253" t="s">
        <v>1117</v>
      </c>
      <c r="D723" s="236" t="s">
        <v>585</v>
      </c>
      <c r="E723" s="237">
        <v>28.481999999999999</v>
      </c>
      <c r="F723" s="238"/>
      <c r="G723" s="239">
        <f>ROUND(E723*F723,2)</f>
        <v>0</v>
      </c>
      <c r="H723" s="238"/>
      <c r="I723" s="239">
        <f>ROUND(E723*H723,2)</f>
        <v>0</v>
      </c>
      <c r="J723" s="238"/>
      <c r="K723" s="239">
        <f>ROUND(E723*J723,2)</f>
        <v>0</v>
      </c>
      <c r="L723" s="239">
        <v>21</v>
      </c>
      <c r="M723" s="239">
        <f>G723*(1+L723/100)</f>
        <v>0</v>
      </c>
      <c r="N723" s="237">
        <v>2.7E-2</v>
      </c>
      <c r="O723" s="237">
        <f>ROUND(E723*N723,2)</f>
        <v>0.77</v>
      </c>
      <c r="P723" s="237">
        <v>0</v>
      </c>
      <c r="Q723" s="237">
        <f>ROUND(E723*P723,2)</f>
        <v>0</v>
      </c>
      <c r="R723" s="239" t="s">
        <v>603</v>
      </c>
      <c r="S723" s="239" t="s">
        <v>388</v>
      </c>
      <c r="T723" s="240" t="s">
        <v>448</v>
      </c>
      <c r="U723" s="222">
        <v>0</v>
      </c>
      <c r="V723" s="222">
        <f>ROUND(E723*U723,2)</f>
        <v>0</v>
      </c>
      <c r="W723" s="222"/>
      <c r="X723" s="222" t="s">
        <v>604</v>
      </c>
      <c r="Y723" s="222" t="s">
        <v>391</v>
      </c>
      <c r="Z723" s="212"/>
      <c r="AA723" s="212"/>
      <c r="AB723" s="212"/>
      <c r="AC723" s="212"/>
      <c r="AD723" s="212"/>
      <c r="AE723" s="212"/>
      <c r="AF723" s="212"/>
      <c r="AG723" s="212" t="s">
        <v>605</v>
      </c>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2" x14ac:dyDescent="0.25">
      <c r="A724" s="219"/>
      <c r="B724" s="220"/>
      <c r="C724" s="268" t="s">
        <v>1118</v>
      </c>
      <c r="D724" s="260"/>
      <c r="E724" s="261">
        <v>28.481999999999999</v>
      </c>
      <c r="F724" s="222"/>
      <c r="G724" s="222"/>
      <c r="H724" s="222"/>
      <c r="I724" s="222"/>
      <c r="J724" s="222"/>
      <c r="K724" s="222"/>
      <c r="L724" s="222"/>
      <c r="M724" s="222"/>
      <c r="N724" s="221"/>
      <c r="O724" s="221"/>
      <c r="P724" s="221"/>
      <c r="Q724" s="221"/>
      <c r="R724" s="222"/>
      <c r="S724" s="222"/>
      <c r="T724" s="222"/>
      <c r="U724" s="222"/>
      <c r="V724" s="222"/>
      <c r="W724" s="222"/>
      <c r="X724" s="222"/>
      <c r="Y724" s="222"/>
      <c r="Z724" s="212"/>
      <c r="AA724" s="212"/>
      <c r="AB724" s="212"/>
      <c r="AC724" s="212"/>
      <c r="AD724" s="212"/>
      <c r="AE724" s="212"/>
      <c r="AF724" s="212"/>
      <c r="AG724" s="212" t="s">
        <v>454</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1" x14ac:dyDescent="0.25">
      <c r="A725" s="234">
        <v>157</v>
      </c>
      <c r="B725" s="235" t="s">
        <v>1119</v>
      </c>
      <c r="C725" s="253" t="s">
        <v>1120</v>
      </c>
      <c r="D725" s="236" t="s">
        <v>807</v>
      </c>
      <c r="E725" s="237">
        <v>60.398000000000003</v>
      </c>
      <c r="F725" s="238"/>
      <c r="G725" s="239">
        <f>ROUND(E725*F725,2)</f>
        <v>0</v>
      </c>
      <c r="H725" s="238"/>
      <c r="I725" s="239">
        <f>ROUND(E725*H725,2)</f>
        <v>0</v>
      </c>
      <c r="J725" s="238"/>
      <c r="K725" s="239">
        <f>ROUND(E725*J725,2)</f>
        <v>0</v>
      </c>
      <c r="L725" s="239">
        <v>21</v>
      </c>
      <c r="M725" s="239">
        <f>G725*(1+L725/100)</f>
        <v>0</v>
      </c>
      <c r="N725" s="237">
        <v>8.0999999999999996E-3</v>
      </c>
      <c r="O725" s="237">
        <f>ROUND(E725*N725,2)</f>
        <v>0.49</v>
      </c>
      <c r="P725" s="237">
        <v>0</v>
      </c>
      <c r="Q725" s="237">
        <f>ROUND(E725*P725,2)</f>
        <v>0</v>
      </c>
      <c r="R725" s="239"/>
      <c r="S725" s="239" t="s">
        <v>435</v>
      </c>
      <c r="T725" s="240" t="s">
        <v>389</v>
      </c>
      <c r="U725" s="222">
        <v>0</v>
      </c>
      <c r="V725" s="222">
        <f>ROUND(E725*U725,2)</f>
        <v>0</v>
      </c>
      <c r="W725" s="222"/>
      <c r="X725" s="222" t="s">
        <v>604</v>
      </c>
      <c r="Y725" s="222" t="s">
        <v>391</v>
      </c>
      <c r="Z725" s="212"/>
      <c r="AA725" s="212"/>
      <c r="AB725" s="212"/>
      <c r="AC725" s="212"/>
      <c r="AD725" s="212"/>
      <c r="AE725" s="212"/>
      <c r="AF725" s="212"/>
      <c r="AG725" s="212" t="s">
        <v>605</v>
      </c>
      <c r="AH725" s="212"/>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2" x14ac:dyDescent="0.25">
      <c r="A726" s="219"/>
      <c r="B726" s="220"/>
      <c r="C726" s="268" t="s">
        <v>1121</v>
      </c>
      <c r="D726" s="260"/>
      <c r="E726" s="261">
        <v>60.398000000000003</v>
      </c>
      <c r="F726" s="222"/>
      <c r="G726" s="222"/>
      <c r="H726" s="222"/>
      <c r="I726" s="222"/>
      <c r="J726" s="222"/>
      <c r="K726" s="222"/>
      <c r="L726" s="222"/>
      <c r="M726" s="222"/>
      <c r="N726" s="221"/>
      <c r="O726" s="221"/>
      <c r="P726" s="221"/>
      <c r="Q726" s="221"/>
      <c r="R726" s="222"/>
      <c r="S726" s="222"/>
      <c r="T726" s="222"/>
      <c r="U726" s="222"/>
      <c r="V726" s="222"/>
      <c r="W726" s="222"/>
      <c r="X726" s="222"/>
      <c r="Y726" s="222"/>
      <c r="Z726" s="212"/>
      <c r="AA726" s="212"/>
      <c r="AB726" s="212"/>
      <c r="AC726" s="212"/>
      <c r="AD726" s="212"/>
      <c r="AE726" s="212"/>
      <c r="AF726" s="212"/>
      <c r="AG726" s="212" t="s">
        <v>454</v>
      </c>
      <c r="AH726" s="212">
        <v>0</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x14ac:dyDescent="0.25">
      <c r="A727" s="227" t="s">
        <v>383</v>
      </c>
      <c r="B727" s="228" t="s">
        <v>251</v>
      </c>
      <c r="C727" s="251" t="s">
        <v>252</v>
      </c>
      <c r="D727" s="229"/>
      <c r="E727" s="230"/>
      <c r="F727" s="231"/>
      <c r="G727" s="231">
        <f>SUMIF(AG728:AG743,"&lt;&gt;NOR",G728:G743)</f>
        <v>0</v>
      </c>
      <c r="H727" s="231"/>
      <c r="I727" s="231">
        <f>SUM(I728:I743)</f>
        <v>0</v>
      </c>
      <c r="J727" s="231"/>
      <c r="K727" s="231">
        <f>SUM(K728:K743)</f>
        <v>0</v>
      </c>
      <c r="L727" s="231"/>
      <c r="M727" s="231">
        <f>SUM(M728:M743)</f>
        <v>0</v>
      </c>
      <c r="N727" s="230"/>
      <c r="O727" s="230">
        <f>SUM(O728:O743)</f>
        <v>4.2</v>
      </c>
      <c r="P727" s="230"/>
      <c r="Q727" s="230">
        <f>SUM(Q728:Q743)</f>
        <v>0</v>
      </c>
      <c r="R727" s="231"/>
      <c r="S727" s="231"/>
      <c r="T727" s="232"/>
      <c r="U727" s="226"/>
      <c r="V727" s="226">
        <f>SUM(V728:V743)</f>
        <v>66.53</v>
      </c>
      <c r="W727" s="226"/>
      <c r="X727" s="226"/>
      <c r="Y727" s="226"/>
      <c r="AG727" t="s">
        <v>384</v>
      </c>
    </row>
    <row r="728" spans="1:60" ht="20.399999999999999" outlineLevel="1" x14ac:dyDescent="0.25">
      <c r="A728" s="234">
        <v>158</v>
      </c>
      <c r="B728" s="235" t="s">
        <v>1122</v>
      </c>
      <c r="C728" s="253" t="s">
        <v>1123</v>
      </c>
      <c r="D728" s="236" t="s">
        <v>506</v>
      </c>
      <c r="E728" s="237">
        <v>206.68199999999999</v>
      </c>
      <c r="F728" s="238"/>
      <c r="G728" s="239">
        <f>ROUND(E728*F728,2)</f>
        <v>0</v>
      </c>
      <c r="H728" s="238"/>
      <c r="I728" s="239">
        <f>ROUND(E728*H728,2)</f>
        <v>0</v>
      </c>
      <c r="J728" s="238"/>
      <c r="K728" s="239">
        <f>ROUND(E728*J728,2)</f>
        <v>0</v>
      </c>
      <c r="L728" s="239">
        <v>21</v>
      </c>
      <c r="M728" s="239">
        <f>G728*(1+L728/100)</f>
        <v>0</v>
      </c>
      <c r="N728" s="237">
        <v>1.8380000000000001E-2</v>
      </c>
      <c r="O728" s="237">
        <f>ROUND(E728*N728,2)</f>
        <v>3.8</v>
      </c>
      <c r="P728" s="237">
        <v>0</v>
      </c>
      <c r="Q728" s="237">
        <f>ROUND(E728*P728,2)</f>
        <v>0</v>
      </c>
      <c r="R728" s="239" t="s">
        <v>1124</v>
      </c>
      <c r="S728" s="239" t="s">
        <v>388</v>
      </c>
      <c r="T728" s="240" t="s">
        <v>448</v>
      </c>
      <c r="U728" s="222">
        <v>0.14399999999999999</v>
      </c>
      <c r="V728" s="222">
        <f>ROUND(E728*U728,2)</f>
        <v>29.76</v>
      </c>
      <c r="W728" s="222"/>
      <c r="X728" s="222" t="s">
        <v>449</v>
      </c>
      <c r="Y728" s="222" t="s">
        <v>391</v>
      </c>
      <c r="Z728" s="212"/>
      <c r="AA728" s="212"/>
      <c r="AB728" s="212"/>
      <c r="AC728" s="212"/>
      <c r="AD728" s="212"/>
      <c r="AE728" s="212"/>
      <c r="AF728" s="212"/>
      <c r="AG728" s="212" t="s">
        <v>450</v>
      </c>
      <c r="AH728" s="212"/>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2" x14ac:dyDescent="0.25">
      <c r="A729" s="219"/>
      <c r="B729" s="220"/>
      <c r="C729" s="267" t="s">
        <v>1125</v>
      </c>
      <c r="D729" s="266"/>
      <c r="E729" s="266"/>
      <c r="F729" s="266"/>
      <c r="G729" s="266"/>
      <c r="H729" s="222"/>
      <c r="I729" s="222"/>
      <c r="J729" s="222"/>
      <c r="K729" s="222"/>
      <c r="L729" s="222"/>
      <c r="M729" s="222"/>
      <c r="N729" s="221"/>
      <c r="O729" s="221"/>
      <c r="P729" s="221"/>
      <c r="Q729" s="221"/>
      <c r="R729" s="222"/>
      <c r="S729" s="222"/>
      <c r="T729" s="222"/>
      <c r="U729" s="222"/>
      <c r="V729" s="222"/>
      <c r="W729" s="222"/>
      <c r="X729" s="222"/>
      <c r="Y729" s="222"/>
      <c r="Z729" s="212"/>
      <c r="AA729" s="212"/>
      <c r="AB729" s="212"/>
      <c r="AC729" s="212"/>
      <c r="AD729" s="212"/>
      <c r="AE729" s="212"/>
      <c r="AF729" s="212"/>
      <c r="AG729" s="212" t="s">
        <v>452</v>
      </c>
      <c r="AH729" s="212"/>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2" x14ac:dyDescent="0.25">
      <c r="A730" s="219"/>
      <c r="B730" s="220"/>
      <c r="C730" s="255" t="s">
        <v>1126</v>
      </c>
      <c r="D730" s="250"/>
      <c r="E730" s="250"/>
      <c r="F730" s="250"/>
      <c r="G730" s="250"/>
      <c r="H730" s="222"/>
      <c r="I730" s="222"/>
      <c r="J730" s="222"/>
      <c r="K730" s="222"/>
      <c r="L730" s="222"/>
      <c r="M730" s="222"/>
      <c r="N730" s="221"/>
      <c r="O730" s="221"/>
      <c r="P730" s="221"/>
      <c r="Q730" s="221"/>
      <c r="R730" s="222"/>
      <c r="S730" s="222"/>
      <c r="T730" s="222"/>
      <c r="U730" s="222"/>
      <c r="V730" s="222"/>
      <c r="W730" s="222"/>
      <c r="X730" s="222"/>
      <c r="Y730" s="222"/>
      <c r="Z730" s="212"/>
      <c r="AA730" s="212"/>
      <c r="AB730" s="212"/>
      <c r="AC730" s="212"/>
      <c r="AD730" s="212"/>
      <c r="AE730" s="212"/>
      <c r="AF730" s="212"/>
      <c r="AG730" s="212" t="s">
        <v>395</v>
      </c>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2" x14ac:dyDescent="0.25">
      <c r="A731" s="219"/>
      <c r="B731" s="220"/>
      <c r="C731" s="268" t="s">
        <v>1127</v>
      </c>
      <c r="D731" s="260"/>
      <c r="E731" s="261">
        <v>206.68199999999999</v>
      </c>
      <c r="F731" s="222"/>
      <c r="G731" s="222"/>
      <c r="H731" s="222"/>
      <c r="I731" s="222"/>
      <c r="J731" s="222"/>
      <c r="K731" s="222"/>
      <c r="L731" s="222"/>
      <c r="M731" s="222"/>
      <c r="N731" s="221"/>
      <c r="O731" s="221"/>
      <c r="P731" s="221"/>
      <c r="Q731" s="221"/>
      <c r="R731" s="222"/>
      <c r="S731" s="222"/>
      <c r="T731" s="222"/>
      <c r="U731" s="222"/>
      <c r="V731" s="222"/>
      <c r="W731" s="222"/>
      <c r="X731" s="222"/>
      <c r="Y731" s="222"/>
      <c r="Z731" s="212"/>
      <c r="AA731" s="212"/>
      <c r="AB731" s="212"/>
      <c r="AC731" s="212"/>
      <c r="AD731" s="212"/>
      <c r="AE731" s="212"/>
      <c r="AF731" s="212"/>
      <c r="AG731" s="212" t="s">
        <v>454</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ht="20.399999999999999" outlineLevel="1" x14ac:dyDescent="0.25">
      <c r="A732" s="234">
        <v>159</v>
      </c>
      <c r="B732" s="235" t="s">
        <v>1128</v>
      </c>
      <c r="C732" s="253" t="s">
        <v>1129</v>
      </c>
      <c r="D732" s="236" t="s">
        <v>506</v>
      </c>
      <c r="E732" s="237">
        <v>413.36399999999998</v>
      </c>
      <c r="F732" s="238"/>
      <c r="G732" s="239">
        <f>ROUND(E732*F732,2)</f>
        <v>0</v>
      </c>
      <c r="H732" s="238"/>
      <c r="I732" s="239">
        <f>ROUND(E732*H732,2)</f>
        <v>0</v>
      </c>
      <c r="J732" s="238"/>
      <c r="K732" s="239">
        <f>ROUND(E732*J732,2)</f>
        <v>0</v>
      </c>
      <c r="L732" s="239">
        <v>21</v>
      </c>
      <c r="M732" s="239">
        <f>G732*(1+L732/100)</f>
        <v>0</v>
      </c>
      <c r="N732" s="237">
        <v>9.7000000000000005E-4</v>
      </c>
      <c r="O732" s="237">
        <f>ROUND(E732*N732,2)</f>
        <v>0.4</v>
      </c>
      <c r="P732" s="237">
        <v>0</v>
      </c>
      <c r="Q732" s="237">
        <f>ROUND(E732*P732,2)</f>
        <v>0</v>
      </c>
      <c r="R732" s="239" t="s">
        <v>1124</v>
      </c>
      <c r="S732" s="239" t="s">
        <v>388</v>
      </c>
      <c r="T732" s="240" t="s">
        <v>448</v>
      </c>
      <c r="U732" s="222">
        <v>6.0000000000000001E-3</v>
      </c>
      <c r="V732" s="222">
        <f>ROUND(E732*U732,2)</f>
        <v>2.48</v>
      </c>
      <c r="W732" s="222"/>
      <c r="X732" s="222" t="s">
        <v>449</v>
      </c>
      <c r="Y732" s="222" t="s">
        <v>391</v>
      </c>
      <c r="Z732" s="212"/>
      <c r="AA732" s="212"/>
      <c r="AB732" s="212"/>
      <c r="AC732" s="212"/>
      <c r="AD732" s="212"/>
      <c r="AE732" s="212"/>
      <c r="AF732" s="212"/>
      <c r="AG732" s="212" t="s">
        <v>450</v>
      </c>
      <c r="AH732" s="212"/>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2" x14ac:dyDescent="0.25">
      <c r="A733" s="219"/>
      <c r="B733" s="220"/>
      <c r="C733" s="267" t="s">
        <v>1125</v>
      </c>
      <c r="D733" s="266"/>
      <c r="E733" s="266"/>
      <c r="F733" s="266"/>
      <c r="G733" s="266"/>
      <c r="H733" s="222"/>
      <c r="I733" s="222"/>
      <c r="J733" s="222"/>
      <c r="K733" s="222"/>
      <c r="L733" s="222"/>
      <c r="M733" s="222"/>
      <c r="N733" s="221"/>
      <c r="O733" s="221"/>
      <c r="P733" s="221"/>
      <c r="Q733" s="221"/>
      <c r="R733" s="222"/>
      <c r="S733" s="222"/>
      <c r="T733" s="222"/>
      <c r="U733" s="222"/>
      <c r="V733" s="222"/>
      <c r="W733" s="222"/>
      <c r="X733" s="222"/>
      <c r="Y733" s="222"/>
      <c r="Z733" s="212"/>
      <c r="AA733" s="212"/>
      <c r="AB733" s="212"/>
      <c r="AC733" s="212"/>
      <c r="AD733" s="212"/>
      <c r="AE733" s="212"/>
      <c r="AF733" s="212"/>
      <c r="AG733" s="212" t="s">
        <v>452</v>
      </c>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2" x14ac:dyDescent="0.25">
      <c r="A734" s="219"/>
      <c r="B734" s="220"/>
      <c r="C734" s="268" t="s">
        <v>1130</v>
      </c>
      <c r="D734" s="260"/>
      <c r="E734" s="261">
        <v>413.36399999999998</v>
      </c>
      <c r="F734" s="222"/>
      <c r="G734" s="222"/>
      <c r="H734" s="222"/>
      <c r="I734" s="222"/>
      <c r="J734" s="222"/>
      <c r="K734" s="222"/>
      <c r="L734" s="222"/>
      <c r="M734" s="222"/>
      <c r="N734" s="221"/>
      <c r="O734" s="221"/>
      <c r="P734" s="221"/>
      <c r="Q734" s="221"/>
      <c r="R734" s="222"/>
      <c r="S734" s="222"/>
      <c r="T734" s="222"/>
      <c r="U734" s="222"/>
      <c r="V734" s="222"/>
      <c r="W734" s="222"/>
      <c r="X734" s="222"/>
      <c r="Y734" s="222"/>
      <c r="Z734" s="212"/>
      <c r="AA734" s="212"/>
      <c r="AB734" s="212"/>
      <c r="AC734" s="212"/>
      <c r="AD734" s="212"/>
      <c r="AE734" s="212"/>
      <c r="AF734" s="212"/>
      <c r="AG734" s="212" t="s">
        <v>454</v>
      </c>
      <c r="AH734" s="212">
        <v>5</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1" x14ac:dyDescent="0.25">
      <c r="A735" s="234">
        <v>160</v>
      </c>
      <c r="B735" s="235" t="s">
        <v>1131</v>
      </c>
      <c r="C735" s="253" t="s">
        <v>1132</v>
      </c>
      <c r="D735" s="236" t="s">
        <v>506</v>
      </c>
      <c r="E735" s="237">
        <v>206.68199999999999</v>
      </c>
      <c r="F735" s="238"/>
      <c r="G735" s="239">
        <f>ROUND(E735*F735,2)</f>
        <v>0</v>
      </c>
      <c r="H735" s="238"/>
      <c r="I735" s="239">
        <f>ROUND(E735*H735,2)</f>
        <v>0</v>
      </c>
      <c r="J735" s="238"/>
      <c r="K735" s="239">
        <f>ROUND(E735*J735,2)</f>
        <v>0</v>
      </c>
      <c r="L735" s="239">
        <v>21</v>
      </c>
      <c r="M735" s="239">
        <f>G735*(1+L735/100)</f>
        <v>0</v>
      </c>
      <c r="N735" s="237">
        <v>0</v>
      </c>
      <c r="O735" s="237">
        <f>ROUND(E735*N735,2)</f>
        <v>0</v>
      </c>
      <c r="P735" s="237">
        <v>0</v>
      </c>
      <c r="Q735" s="237">
        <f>ROUND(E735*P735,2)</f>
        <v>0</v>
      </c>
      <c r="R735" s="239" t="s">
        <v>1124</v>
      </c>
      <c r="S735" s="239" t="s">
        <v>388</v>
      </c>
      <c r="T735" s="240" t="s">
        <v>448</v>
      </c>
      <c r="U735" s="222">
        <v>0.126</v>
      </c>
      <c r="V735" s="222">
        <f>ROUND(E735*U735,2)</f>
        <v>26.04</v>
      </c>
      <c r="W735" s="222"/>
      <c r="X735" s="222" t="s">
        <v>449</v>
      </c>
      <c r="Y735" s="222" t="s">
        <v>391</v>
      </c>
      <c r="Z735" s="212"/>
      <c r="AA735" s="212"/>
      <c r="AB735" s="212"/>
      <c r="AC735" s="212"/>
      <c r="AD735" s="212"/>
      <c r="AE735" s="212"/>
      <c r="AF735" s="212"/>
      <c r="AG735" s="212" t="s">
        <v>450</v>
      </c>
      <c r="AH735" s="212"/>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2" x14ac:dyDescent="0.25">
      <c r="A736" s="219"/>
      <c r="B736" s="220"/>
      <c r="C736" s="268" t="s">
        <v>1127</v>
      </c>
      <c r="D736" s="260"/>
      <c r="E736" s="261">
        <v>206.68199999999999</v>
      </c>
      <c r="F736" s="222"/>
      <c r="G736" s="222"/>
      <c r="H736" s="222"/>
      <c r="I736" s="222"/>
      <c r="J736" s="222"/>
      <c r="K736" s="222"/>
      <c r="L736" s="222"/>
      <c r="M736" s="222"/>
      <c r="N736" s="221"/>
      <c r="O736" s="221"/>
      <c r="P736" s="221"/>
      <c r="Q736" s="221"/>
      <c r="R736" s="222"/>
      <c r="S736" s="222"/>
      <c r="T736" s="222"/>
      <c r="U736" s="222"/>
      <c r="V736" s="222"/>
      <c r="W736" s="222"/>
      <c r="X736" s="222"/>
      <c r="Y736" s="222"/>
      <c r="Z736" s="212"/>
      <c r="AA736" s="212"/>
      <c r="AB736" s="212"/>
      <c r="AC736" s="212"/>
      <c r="AD736" s="212"/>
      <c r="AE736" s="212"/>
      <c r="AF736" s="212"/>
      <c r="AG736" s="212" t="s">
        <v>454</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ht="20.399999999999999" outlineLevel="1" x14ac:dyDescent="0.25">
      <c r="A737" s="234">
        <v>161</v>
      </c>
      <c r="B737" s="235" t="s">
        <v>1133</v>
      </c>
      <c r="C737" s="253" t="s">
        <v>1134</v>
      </c>
      <c r="D737" s="236" t="s">
        <v>1135</v>
      </c>
      <c r="E737" s="237">
        <v>3</v>
      </c>
      <c r="F737" s="238"/>
      <c r="G737" s="239">
        <f>ROUND(E737*F737,2)</f>
        <v>0</v>
      </c>
      <c r="H737" s="238"/>
      <c r="I737" s="239">
        <f>ROUND(E737*H737,2)</f>
        <v>0</v>
      </c>
      <c r="J737" s="238"/>
      <c r="K737" s="239">
        <f>ROUND(E737*J737,2)</f>
        <v>0</v>
      </c>
      <c r="L737" s="239">
        <v>21</v>
      </c>
      <c r="M737" s="239">
        <f>G737*(1+L737/100)</f>
        <v>0</v>
      </c>
      <c r="N737" s="237">
        <v>0</v>
      </c>
      <c r="O737" s="237">
        <f>ROUND(E737*N737,2)</f>
        <v>0</v>
      </c>
      <c r="P737" s="237">
        <v>0</v>
      </c>
      <c r="Q737" s="237">
        <f>ROUND(E737*P737,2)</f>
        <v>0</v>
      </c>
      <c r="R737" s="239" t="s">
        <v>1124</v>
      </c>
      <c r="S737" s="239" t="s">
        <v>388</v>
      </c>
      <c r="T737" s="240" t="s">
        <v>448</v>
      </c>
      <c r="U737" s="222">
        <v>1.6</v>
      </c>
      <c r="V737" s="222">
        <f>ROUND(E737*U737,2)</f>
        <v>4.8</v>
      </c>
      <c r="W737" s="222"/>
      <c r="X737" s="222" t="s">
        <v>449</v>
      </c>
      <c r="Y737" s="222" t="s">
        <v>391</v>
      </c>
      <c r="Z737" s="212"/>
      <c r="AA737" s="212"/>
      <c r="AB737" s="212"/>
      <c r="AC737" s="212"/>
      <c r="AD737" s="212"/>
      <c r="AE737" s="212"/>
      <c r="AF737" s="212"/>
      <c r="AG737" s="212" t="s">
        <v>450</v>
      </c>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2" x14ac:dyDescent="0.25">
      <c r="A738" s="219"/>
      <c r="B738" s="220"/>
      <c r="C738" s="268" t="s">
        <v>1136</v>
      </c>
      <c r="D738" s="260"/>
      <c r="E738" s="261">
        <v>3</v>
      </c>
      <c r="F738" s="222"/>
      <c r="G738" s="222"/>
      <c r="H738" s="222"/>
      <c r="I738" s="222"/>
      <c r="J738" s="222"/>
      <c r="K738" s="222"/>
      <c r="L738" s="222"/>
      <c r="M738" s="222"/>
      <c r="N738" s="221"/>
      <c r="O738" s="221"/>
      <c r="P738" s="221"/>
      <c r="Q738" s="221"/>
      <c r="R738" s="222"/>
      <c r="S738" s="222"/>
      <c r="T738" s="222"/>
      <c r="U738" s="222"/>
      <c r="V738" s="222"/>
      <c r="W738" s="222"/>
      <c r="X738" s="222"/>
      <c r="Y738" s="222"/>
      <c r="Z738" s="212"/>
      <c r="AA738" s="212"/>
      <c r="AB738" s="212"/>
      <c r="AC738" s="212"/>
      <c r="AD738" s="212"/>
      <c r="AE738" s="212"/>
      <c r="AF738" s="212"/>
      <c r="AG738" s="212" t="s">
        <v>454</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1" x14ac:dyDescent="0.25">
      <c r="A739" s="241">
        <v>162</v>
      </c>
      <c r="B739" s="242" t="s">
        <v>1137</v>
      </c>
      <c r="C739" s="252" t="s">
        <v>1138</v>
      </c>
      <c r="D739" s="243" t="s">
        <v>1139</v>
      </c>
      <c r="E739" s="244">
        <v>30</v>
      </c>
      <c r="F739" s="245"/>
      <c r="G739" s="246">
        <f>ROUND(E739*F739,2)</f>
        <v>0</v>
      </c>
      <c r="H739" s="245"/>
      <c r="I739" s="246">
        <f>ROUND(E739*H739,2)</f>
        <v>0</v>
      </c>
      <c r="J739" s="245"/>
      <c r="K739" s="246">
        <f>ROUND(E739*J739,2)</f>
        <v>0</v>
      </c>
      <c r="L739" s="246">
        <v>21</v>
      </c>
      <c r="M739" s="246">
        <f>G739*(1+L739/100)</f>
        <v>0</v>
      </c>
      <c r="N739" s="244">
        <v>0</v>
      </c>
      <c r="O739" s="244">
        <f>ROUND(E739*N739,2)</f>
        <v>0</v>
      </c>
      <c r="P739" s="244">
        <v>0</v>
      </c>
      <c r="Q739" s="244">
        <f>ROUND(E739*P739,2)</f>
        <v>0</v>
      </c>
      <c r="R739" s="246" t="s">
        <v>1124</v>
      </c>
      <c r="S739" s="246" t="s">
        <v>388</v>
      </c>
      <c r="T739" s="247" t="s">
        <v>448</v>
      </c>
      <c r="U739" s="222">
        <v>0</v>
      </c>
      <c r="V739" s="222">
        <f>ROUND(E739*U739,2)</f>
        <v>0</v>
      </c>
      <c r="W739" s="222"/>
      <c r="X739" s="222" t="s">
        <v>449</v>
      </c>
      <c r="Y739" s="222" t="s">
        <v>391</v>
      </c>
      <c r="Z739" s="212"/>
      <c r="AA739" s="212"/>
      <c r="AB739" s="212"/>
      <c r="AC739" s="212"/>
      <c r="AD739" s="212"/>
      <c r="AE739" s="212"/>
      <c r="AF739" s="212"/>
      <c r="AG739" s="212" t="s">
        <v>450</v>
      </c>
      <c r="AH739" s="212"/>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1" x14ac:dyDescent="0.25">
      <c r="A740" s="234">
        <v>163</v>
      </c>
      <c r="B740" s="235" t="s">
        <v>1140</v>
      </c>
      <c r="C740" s="253" t="s">
        <v>1141</v>
      </c>
      <c r="D740" s="236" t="s">
        <v>1142</v>
      </c>
      <c r="E740" s="237">
        <v>1</v>
      </c>
      <c r="F740" s="238"/>
      <c r="G740" s="239">
        <f>ROUND(E740*F740,2)</f>
        <v>0</v>
      </c>
      <c r="H740" s="238"/>
      <c r="I740" s="239">
        <f>ROUND(E740*H740,2)</f>
        <v>0</v>
      </c>
      <c r="J740" s="238"/>
      <c r="K740" s="239">
        <f>ROUND(E740*J740,2)</f>
        <v>0</v>
      </c>
      <c r="L740" s="239">
        <v>21</v>
      </c>
      <c r="M740" s="239">
        <f>G740*(1+L740/100)</f>
        <v>0</v>
      </c>
      <c r="N740" s="237">
        <v>0</v>
      </c>
      <c r="O740" s="237">
        <f>ROUND(E740*N740,2)</f>
        <v>0</v>
      </c>
      <c r="P740" s="237">
        <v>0</v>
      </c>
      <c r="Q740" s="237">
        <f>ROUND(E740*P740,2)</f>
        <v>0</v>
      </c>
      <c r="R740" s="239" t="s">
        <v>1124</v>
      </c>
      <c r="S740" s="239" t="s">
        <v>388</v>
      </c>
      <c r="T740" s="240" t="s">
        <v>448</v>
      </c>
      <c r="U740" s="222">
        <v>0</v>
      </c>
      <c r="V740" s="222">
        <f>ROUND(E740*U740,2)</f>
        <v>0</v>
      </c>
      <c r="W740" s="222"/>
      <c r="X740" s="222" t="s">
        <v>449</v>
      </c>
      <c r="Y740" s="222" t="s">
        <v>391</v>
      </c>
      <c r="Z740" s="212"/>
      <c r="AA740" s="212"/>
      <c r="AB740" s="212"/>
      <c r="AC740" s="212"/>
      <c r="AD740" s="212"/>
      <c r="AE740" s="212"/>
      <c r="AF740" s="212"/>
      <c r="AG740" s="212" t="s">
        <v>450</v>
      </c>
      <c r="AH740" s="212"/>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2" x14ac:dyDescent="0.25">
      <c r="A741" s="219"/>
      <c r="B741" s="220"/>
      <c r="C741" s="267" t="s">
        <v>1143</v>
      </c>
      <c r="D741" s="266"/>
      <c r="E741" s="266"/>
      <c r="F741" s="266"/>
      <c r="G741" s="266"/>
      <c r="H741" s="222"/>
      <c r="I741" s="222"/>
      <c r="J741" s="222"/>
      <c r="K741" s="222"/>
      <c r="L741" s="222"/>
      <c r="M741" s="222"/>
      <c r="N741" s="221"/>
      <c r="O741" s="221"/>
      <c r="P741" s="221"/>
      <c r="Q741" s="221"/>
      <c r="R741" s="222"/>
      <c r="S741" s="222"/>
      <c r="T741" s="222"/>
      <c r="U741" s="222"/>
      <c r="V741" s="222"/>
      <c r="W741" s="222"/>
      <c r="X741" s="222"/>
      <c r="Y741" s="222"/>
      <c r="Z741" s="212"/>
      <c r="AA741" s="212"/>
      <c r="AB741" s="212"/>
      <c r="AC741" s="212"/>
      <c r="AD741" s="212"/>
      <c r="AE741" s="212"/>
      <c r="AF741" s="212"/>
      <c r="AG741" s="212" t="s">
        <v>452</v>
      </c>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ht="20.399999999999999" outlineLevel="1" x14ac:dyDescent="0.25">
      <c r="A742" s="234">
        <v>164</v>
      </c>
      <c r="B742" s="235" t="s">
        <v>1144</v>
      </c>
      <c r="C742" s="253" t="s">
        <v>1145</v>
      </c>
      <c r="D742" s="236" t="s">
        <v>1146</v>
      </c>
      <c r="E742" s="237">
        <v>3</v>
      </c>
      <c r="F742" s="238"/>
      <c r="G742" s="239">
        <f>ROUND(E742*F742,2)</f>
        <v>0</v>
      </c>
      <c r="H742" s="238"/>
      <c r="I742" s="239">
        <f>ROUND(E742*H742,2)</f>
        <v>0</v>
      </c>
      <c r="J742" s="238"/>
      <c r="K742" s="239">
        <f>ROUND(E742*J742,2)</f>
        <v>0</v>
      </c>
      <c r="L742" s="239">
        <v>21</v>
      </c>
      <c r="M742" s="239">
        <f>G742*(1+L742/100)</f>
        <v>0</v>
      </c>
      <c r="N742" s="237">
        <v>0</v>
      </c>
      <c r="O742" s="237">
        <f>ROUND(E742*N742,2)</f>
        <v>0</v>
      </c>
      <c r="P742" s="237">
        <v>0</v>
      </c>
      <c r="Q742" s="237">
        <f>ROUND(E742*P742,2)</f>
        <v>0</v>
      </c>
      <c r="R742" s="239" t="s">
        <v>1124</v>
      </c>
      <c r="S742" s="239" t="s">
        <v>388</v>
      </c>
      <c r="T742" s="240" t="s">
        <v>448</v>
      </c>
      <c r="U742" s="222">
        <v>1.1499999999999999</v>
      </c>
      <c r="V742" s="222">
        <f>ROUND(E742*U742,2)</f>
        <v>3.45</v>
      </c>
      <c r="W742" s="222"/>
      <c r="X742" s="222" t="s">
        <v>449</v>
      </c>
      <c r="Y742" s="222" t="s">
        <v>391</v>
      </c>
      <c r="Z742" s="212"/>
      <c r="AA742" s="212"/>
      <c r="AB742" s="212"/>
      <c r="AC742" s="212"/>
      <c r="AD742" s="212"/>
      <c r="AE742" s="212"/>
      <c r="AF742" s="212"/>
      <c r="AG742" s="212" t="s">
        <v>450</v>
      </c>
      <c r="AH742" s="212"/>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2" x14ac:dyDescent="0.25">
      <c r="A743" s="219"/>
      <c r="B743" s="220"/>
      <c r="C743" s="268" t="s">
        <v>1147</v>
      </c>
      <c r="D743" s="260"/>
      <c r="E743" s="261">
        <v>3</v>
      </c>
      <c r="F743" s="222"/>
      <c r="G743" s="222"/>
      <c r="H743" s="222"/>
      <c r="I743" s="222"/>
      <c r="J743" s="222"/>
      <c r="K743" s="222"/>
      <c r="L743" s="222"/>
      <c r="M743" s="222"/>
      <c r="N743" s="221"/>
      <c r="O743" s="221"/>
      <c r="P743" s="221"/>
      <c r="Q743" s="221"/>
      <c r="R743" s="222"/>
      <c r="S743" s="222"/>
      <c r="T743" s="222"/>
      <c r="U743" s="222"/>
      <c r="V743" s="222"/>
      <c r="W743" s="222"/>
      <c r="X743" s="222"/>
      <c r="Y743" s="222"/>
      <c r="Z743" s="212"/>
      <c r="AA743" s="212"/>
      <c r="AB743" s="212"/>
      <c r="AC743" s="212"/>
      <c r="AD743" s="212"/>
      <c r="AE743" s="212"/>
      <c r="AF743" s="212"/>
      <c r="AG743" s="212" t="s">
        <v>454</v>
      </c>
      <c r="AH743" s="212">
        <v>5</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x14ac:dyDescent="0.25">
      <c r="A744" s="227" t="s">
        <v>383</v>
      </c>
      <c r="B744" s="228" t="s">
        <v>253</v>
      </c>
      <c r="C744" s="251" t="s">
        <v>254</v>
      </c>
      <c r="D744" s="229"/>
      <c r="E744" s="230"/>
      <c r="F744" s="231"/>
      <c r="G744" s="231">
        <f>SUMIF(AG745:AG762,"&lt;&gt;NOR",G745:G762)</f>
        <v>0</v>
      </c>
      <c r="H744" s="231"/>
      <c r="I744" s="231">
        <f>SUM(I745:I762)</f>
        <v>0</v>
      </c>
      <c r="J744" s="231"/>
      <c r="K744" s="231">
        <f>SUM(K745:K762)</f>
        <v>0</v>
      </c>
      <c r="L744" s="231"/>
      <c r="M744" s="231">
        <f>SUM(M745:M762)</f>
        <v>0</v>
      </c>
      <c r="N744" s="230"/>
      <c r="O744" s="230">
        <f>SUM(O745:O762)</f>
        <v>9.9999999999999992E-2</v>
      </c>
      <c r="P744" s="230"/>
      <c r="Q744" s="230">
        <f>SUM(Q745:Q762)</f>
        <v>0</v>
      </c>
      <c r="R744" s="231"/>
      <c r="S744" s="231"/>
      <c r="T744" s="232"/>
      <c r="U744" s="226"/>
      <c r="V744" s="226">
        <f>SUM(V745:V762)</f>
        <v>82.170000000000016</v>
      </c>
      <c r="W744" s="226"/>
      <c r="X744" s="226"/>
      <c r="Y744" s="226"/>
      <c r="AG744" t="s">
        <v>384</v>
      </c>
    </row>
    <row r="745" spans="1:60" ht="40.799999999999997" outlineLevel="1" x14ac:dyDescent="0.25">
      <c r="A745" s="234">
        <v>165</v>
      </c>
      <c r="B745" s="235" t="s">
        <v>1148</v>
      </c>
      <c r="C745" s="253" t="s">
        <v>1149</v>
      </c>
      <c r="D745" s="236" t="s">
        <v>506</v>
      </c>
      <c r="E745" s="237">
        <v>249.82499999999999</v>
      </c>
      <c r="F745" s="238"/>
      <c r="G745" s="239">
        <f>ROUND(E745*F745,2)</f>
        <v>0</v>
      </c>
      <c r="H745" s="238"/>
      <c r="I745" s="239">
        <f>ROUND(E745*H745,2)</f>
        <v>0</v>
      </c>
      <c r="J745" s="238"/>
      <c r="K745" s="239">
        <f>ROUND(E745*J745,2)</f>
        <v>0</v>
      </c>
      <c r="L745" s="239">
        <v>21</v>
      </c>
      <c r="M745" s="239">
        <f>G745*(1+L745/100)</f>
        <v>0</v>
      </c>
      <c r="N745" s="237">
        <v>4.0000000000000003E-5</v>
      </c>
      <c r="O745" s="237">
        <f>ROUND(E745*N745,2)</f>
        <v>0.01</v>
      </c>
      <c r="P745" s="237">
        <v>0</v>
      </c>
      <c r="Q745" s="237">
        <f>ROUND(E745*P745,2)</f>
        <v>0</v>
      </c>
      <c r="R745" s="239" t="s">
        <v>522</v>
      </c>
      <c r="S745" s="239" t="s">
        <v>388</v>
      </c>
      <c r="T745" s="240" t="s">
        <v>448</v>
      </c>
      <c r="U745" s="222">
        <v>0.308</v>
      </c>
      <c r="V745" s="222">
        <f>ROUND(E745*U745,2)</f>
        <v>76.95</v>
      </c>
      <c r="W745" s="222"/>
      <c r="X745" s="222" t="s">
        <v>449</v>
      </c>
      <c r="Y745" s="222" t="s">
        <v>391</v>
      </c>
      <c r="Z745" s="212"/>
      <c r="AA745" s="212"/>
      <c r="AB745" s="212"/>
      <c r="AC745" s="212"/>
      <c r="AD745" s="212"/>
      <c r="AE745" s="212"/>
      <c r="AF745" s="212"/>
      <c r="AG745" s="212" t="s">
        <v>450</v>
      </c>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2" x14ac:dyDescent="0.25">
      <c r="A746" s="219"/>
      <c r="B746" s="220"/>
      <c r="C746" s="268" t="s">
        <v>1150</v>
      </c>
      <c r="D746" s="260"/>
      <c r="E746" s="261">
        <v>249.82499999999999</v>
      </c>
      <c r="F746" s="222"/>
      <c r="G746" s="222"/>
      <c r="H746" s="222"/>
      <c r="I746" s="222"/>
      <c r="J746" s="222"/>
      <c r="K746" s="222"/>
      <c r="L746" s="222"/>
      <c r="M746" s="222"/>
      <c r="N746" s="221"/>
      <c r="O746" s="221"/>
      <c r="P746" s="221"/>
      <c r="Q746" s="221"/>
      <c r="R746" s="222"/>
      <c r="S746" s="222"/>
      <c r="T746" s="222"/>
      <c r="U746" s="222"/>
      <c r="V746" s="222"/>
      <c r="W746" s="222"/>
      <c r="X746" s="222"/>
      <c r="Y746" s="222"/>
      <c r="Z746" s="212"/>
      <c r="AA746" s="212"/>
      <c r="AB746" s="212"/>
      <c r="AC746" s="212"/>
      <c r="AD746" s="212"/>
      <c r="AE746" s="212"/>
      <c r="AF746" s="212"/>
      <c r="AG746" s="212" t="s">
        <v>454</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1" x14ac:dyDescent="0.25">
      <c r="A747" s="234">
        <v>166</v>
      </c>
      <c r="B747" s="235" t="s">
        <v>1151</v>
      </c>
      <c r="C747" s="253" t="s">
        <v>1152</v>
      </c>
      <c r="D747" s="236" t="s">
        <v>585</v>
      </c>
      <c r="E747" s="237">
        <v>8</v>
      </c>
      <c r="F747" s="238"/>
      <c r="G747" s="239">
        <f>ROUND(E747*F747,2)</f>
        <v>0</v>
      </c>
      <c r="H747" s="238"/>
      <c r="I747" s="239">
        <f>ROUND(E747*H747,2)</f>
        <v>0</v>
      </c>
      <c r="J747" s="238"/>
      <c r="K747" s="239">
        <f>ROUND(E747*J747,2)</f>
        <v>0</v>
      </c>
      <c r="L747" s="239">
        <v>21</v>
      </c>
      <c r="M747" s="239">
        <f>G747*(1+L747/100)</f>
        <v>0</v>
      </c>
      <c r="N747" s="237">
        <v>7.8300000000000002E-3</v>
      </c>
      <c r="O747" s="237">
        <f>ROUND(E747*N747,2)</f>
        <v>0.06</v>
      </c>
      <c r="P747" s="237">
        <v>0</v>
      </c>
      <c r="Q747" s="237">
        <f>ROUND(E747*P747,2)</f>
        <v>0</v>
      </c>
      <c r="R747" s="239" t="s">
        <v>522</v>
      </c>
      <c r="S747" s="239" t="s">
        <v>388</v>
      </c>
      <c r="T747" s="240" t="s">
        <v>448</v>
      </c>
      <c r="U747" s="222">
        <v>3.9E-2</v>
      </c>
      <c r="V747" s="222">
        <f>ROUND(E747*U747,2)</f>
        <v>0.31</v>
      </c>
      <c r="W747" s="222"/>
      <c r="X747" s="222" t="s">
        <v>449</v>
      </c>
      <c r="Y747" s="222" t="s">
        <v>391</v>
      </c>
      <c r="Z747" s="212"/>
      <c r="AA747" s="212"/>
      <c r="AB747" s="212"/>
      <c r="AC747" s="212"/>
      <c r="AD747" s="212"/>
      <c r="AE747" s="212"/>
      <c r="AF747" s="212"/>
      <c r="AG747" s="212" t="s">
        <v>450</v>
      </c>
      <c r="AH747" s="212"/>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2" x14ac:dyDescent="0.25">
      <c r="A748" s="219"/>
      <c r="B748" s="220"/>
      <c r="C748" s="267" t="s">
        <v>1153</v>
      </c>
      <c r="D748" s="266"/>
      <c r="E748" s="266"/>
      <c r="F748" s="266"/>
      <c r="G748" s="266"/>
      <c r="H748" s="222"/>
      <c r="I748" s="222"/>
      <c r="J748" s="222"/>
      <c r="K748" s="222"/>
      <c r="L748" s="222"/>
      <c r="M748" s="222"/>
      <c r="N748" s="221"/>
      <c r="O748" s="221"/>
      <c r="P748" s="221"/>
      <c r="Q748" s="221"/>
      <c r="R748" s="222"/>
      <c r="S748" s="222"/>
      <c r="T748" s="222"/>
      <c r="U748" s="222"/>
      <c r="V748" s="222"/>
      <c r="W748" s="222"/>
      <c r="X748" s="222"/>
      <c r="Y748" s="222"/>
      <c r="Z748" s="212"/>
      <c r="AA748" s="212"/>
      <c r="AB748" s="212"/>
      <c r="AC748" s="212"/>
      <c r="AD748" s="212"/>
      <c r="AE748" s="212"/>
      <c r="AF748" s="212"/>
      <c r="AG748" s="212" t="s">
        <v>452</v>
      </c>
      <c r="AH748" s="212"/>
      <c r="AI748" s="212"/>
      <c r="AJ748" s="212"/>
      <c r="AK748" s="212"/>
      <c r="AL748" s="212"/>
      <c r="AM748" s="212"/>
      <c r="AN748" s="212"/>
      <c r="AO748" s="212"/>
      <c r="AP748" s="212"/>
      <c r="AQ748" s="212"/>
      <c r="AR748" s="212"/>
      <c r="AS748" s="212"/>
      <c r="AT748" s="212"/>
      <c r="AU748" s="212"/>
      <c r="AV748" s="212"/>
      <c r="AW748" s="212"/>
      <c r="AX748" s="212"/>
      <c r="AY748" s="212"/>
      <c r="AZ748" s="212"/>
      <c r="BA748" s="249" t="str">
        <f>C748</f>
        <v>kladené jednotlivě volně s mezerami nasucho (např. pro schůdnost po měkké krytině, pro trvalé zatížení krytiny)</v>
      </c>
      <c r="BB748" s="212"/>
      <c r="BC748" s="212"/>
      <c r="BD748" s="212"/>
      <c r="BE748" s="212"/>
      <c r="BF748" s="212"/>
      <c r="BG748" s="212"/>
      <c r="BH748" s="212"/>
    </row>
    <row r="749" spans="1:60" outlineLevel="2" x14ac:dyDescent="0.25">
      <c r="A749" s="219"/>
      <c r="B749" s="220"/>
      <c r="C749" s="268" t="s">
        <v>1154</v>
      </c>
      <c r="D749" s="260"/>
      <c r="E749" s="261">
        <v>8</v>
      </c>
      <c r="F749" s="222"/>
      <c r="G749" s="222"/>
      <c r="H749" s="222"/>
      <c r="I749" s="222"/>
      <c r="J749" s="222"/>
      <c r="K749" s="222"/>
      <c r="L749" s="222"/>
      <c r="M749" s="222"/>
      <c r="N749" s="221"/>
      <c r="O749" s="221"/>
      <c r="P749" s="221"/>
      <c r="Q749" s="221"/>
      <c r="R749" s="222"/>
      <c r="S749" s="222"/>
      <c r="T749" s="222"/>
      <c r="U749" s="222"/>
      <c r="V749" s="222"/>
      <c r="W749" s="222"/>
      <c r="X749" s="222"/>
      <c r="Y749" s="222"/>
      <c r="Z749" s="212"/>
      <c r="AA749" s="212"/>
      <c r="AB749" s="212"/>
      <c r="AC749" s="212"/>
      <c r="AD749" s="212"/>
      <c r="AE749" s="212"/>
      <c r="AF749" s="212"/>
      <c r="AG749" s="212" t="s">
        <v>454</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1" x14ac:dyDescent="0.25">
      <c r="A750" s="234">
        <v>167</v>
      </c>
      <c r="B750" s="235" t="s">
        <v>1155</v>
      </c>
      <c r="C750" s="253" t="s">
        <v>1156</v>
      </c>
      <c r="D750" s="236" t="s">
        <v>585</v>
      </c>
      <c r="E750" s="237">
        <v>3</v>
      </c>
      <c r="F750" s="238"/>
      <c r="G750" s="239">
        <f>ROUND(E750*F750,2)</f>
        <v>0</v>
      </c>
      <c r="H750" s="238"/>
      <c r="I750" s="239">
        <f>ROUND(E750*H750,2)</f>
        <v>0</v>
      </c>
      <c r="J750" s="238"/>
      <c r="K750" s="239">
        <f>ROUND(E750*J750,2)</f>
        <v>0</v>
      </c>
      <c r="L750" s="239">
        <v>21</v>
      </c>
      <c r="M750" s="239">
        <f>G750*(1+L750/100)</f>
        <v>0</v>
      </c>
      <c r="N750" s="237">
        <v>1.0000000000000001E-5</v>
      </c>
      <c r="O750" s="237">
        <f>ROUND(E750*N750,2)</f>
        <v>0</v>
      </c>
      <c r="P750" s="237">
        <v>0</v>
      </c>
      <c r="Q750" s="237">
        <f>ROUND(E750*P750,2)</f>
        <v>0</v>
      </c>
      <c r="R750" s="239" t="s">
        <v>522</v>
      </c>
      <c r="S750" s="239" t="s">
        <v>388</v>
      </c>
      <c r="T750" s="240" t="s">
        <v>448</v>
      </c>
      <c r="U750" s="222">
        <v>0.17</v>
      </c>
      <c r="V750" s="222">
        <f>ROUND(E750*U750,2)</f>
        <v>0.51</v>
      </c>
      <c r="W750" s="222"/>
      <c r="X750" s="222" t="s">
        <v>449</v>
      </c>
      <c r="Y750" s="222" t="s">
        <v>391</v>
      </c>
      <c r="Z750" s="212"/>
      <c r="AA750" s="212"/>
      <c r="AB750" s="212"/>
      <c r="AC750" s="212"/>
      <c r="AD750" s="212"/>
      <c r="AE750" s="212"/>
      <c r="AF750" s="212"/>
      <c r="AG750" s="212" t="s">
        <v>450</v>
      </c>
      <c r="AH750" s="212"/>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2" x14ac:dyDescent="0.25">
      <c r="A751" s="219"/>
      <c r="B751" s="220"/>
      <c r="C751" s="268" t="s">
        <v>1157</v>
      </c>
      <c r="D751" s="260"/>
      <c r="E751" s="261">
        <v>3</v>
      </c>
      <c r="F751" s="222"/>
      <c r="G751" s="222"/>
      <c r="H751" s="222"/>
      <c r="I751" s="222"/>
      <c r="J751" s="222"/>
      <c r="K751" s="222"/>
      <c r="L751" s="222"/>
      <c r="M751" s="222"/>
      <c r="N751" s="221"/>
      <c r="O751" s="221"/>
      <c r="P751" s="221"/>
      <c r="Q751" s="221"/>
      <c r="R751" s="222"/>
      <c r="S751" s="222"/>
      <c r="T751" s="222"/>
      <c r="U751" s="222"/>
      <c r="V751" s="222"/>
      <c r="W751" s="222"/>
      <c r="X751" s="222"/>
      <c r="Y751" s="222"/>
      <c r="Z751" s="212"/>
      <c r="AA751" s="212"/>
      <c r="AB751" s="212"/>
      <c r="AC751" s="212"/>
      <c r="AD751" s="212"/>
      <c r="AE751" s="212"/>
      <c r="AF751" s="212"/>
      <c r="AG751" s="212" t="s">
        <v>454</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1" x14ac:dyDescent="0.25">
      <c r="A752" s="234">
        <v>168</v>
      </c>
      <c r="B752" s="235" t="s">
        <v>1158</v>
      </c>
      <c r="C752" s="253" t="s">
        <v>1159</v>
      </c>
      <c r="D752" s="236" t="s">
        <v>585</v>
      </c>
      <c r="E752" s="237">
        <v>3</v>
      </c>
      <c r="F752" s="238"/>
      <c r="G752" s="239">
        <f>ROUND(E752*F752,2)</f>
        <v>0</v>
      </c>
      <c r="H752" s="238"/>
      <c r="I752" s="239">
        <f>ROUND(E752*H752,2)</f>
        <v>0</v>
      </c>
      <c r="J752" s="238"/>
      <c r="K752" s="239">
        <f>ROUND(E752*J752,2)</f>
        <v>0</v>
      </c>
      <c r="L752" s="239">
        <v>21</v>
      </c>
      <c r="M752" s="239">
        <f>G752*(1+L752/100)</f>
        <v>0</v>
      </c>
      <c r="N752" s="237">
        <v>0</v>
      </c>
      <c r="O752" s="237">
        <f>ROUND(E752*N752,2)</f>
        <v>0</v>
      </c>
      <c r="P752" s="237">
        <v>0</v>
      </c>
      <c r="Q752" s="237">
        <f>ROUND(E752*P752,2)</f>
        <v>0</v>
      </c>
      <c r="R752" s="239" t="s">
        <v>522</v>
      </c>
      <c r="S752" s="239" t="s">
        <v>388</v>
      </c>
      <c r="T752" s="240" t="s">
        <v>448</v>
      </c>
      <c r="U752" s="222">
        <v>0.11890000000000001</v>
      </c>
      <c r="V752" s="222">
        <f>ROUND(E752*U752,2)</f>
        <v>0.36</v>
      </c>
      <c r="W752" s="222"/>
      <c r="X752" s="222" t="s">
        <v>449</v>
      </c>
      <c r="Y752" s="222" t="s">
        <v>391</v>
      </c>
      <c r="Z752" s="212"/>
      <c r="AA752" s="212"/>
      <c r="AB752" s="212"/>
      <c r="AC752" s="212"/>
      <c r="AD752" s="212"/>
      <c r="AE752" s="212"/>
      <c r="AF752" s="212"/>
      <c r="AG752" s="212" t="s">
        <v>450</v>
      </c>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2" x14ac:dyDescent="0.25">
      <c r="A753" s="219"/>
      <c r="B753" s="220"/>
      <c r="C753" s="268" t="s">
        <v>1157</v>
      </c>
      <c r="D753" s="260"/>
      <c r="E753" s="261">
        <v>3</v>
      </c>
      <c r="F753" s="222"/>
      <c r="G753" s="222"/>
      <c r="H753" s="222"/>
      <c r="I753" s="222"/>
      <c r="J753" s="222"/>
      <c r="K753" s="222"/>
      <c r="L753" s="222"/>
      <c r="M753" s="222"/>
      <c r="N753" s="221"/>
      <c r="O753" s="221"/>
      <c r="P753" s="221"/>
      <c r="Q753" s="221"/>
      <c r="R753" s="222"/>
      <c r="S753" s="222"/>
      <c r="T753" s="222"/>
      <c r="U753" s="222"/>
      <c r="V753" s="222"/>
      <c r="W753" s="222"/>
      <c r="X753" s="222"/>
      <c r="Y753" s="222"/>
      <c r="Z753" s="212"/>
      <c r="AA753" s="212"/>
      <c r="AB753" s="212"/>
      <c r="AC753" s="212"/>
      <c r="AD753" s="212"/>
      <c r="AE753" s="212"/>
      <c r="AF753" s="212"/>
      <c r="AG753" s="212" t="s">
        <v>454</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1" x14ac:dyDescent="0.25">
      <c r="A754" s="234">
        <v>169</v>
      </c>
      <c r="B754" s="235" t="s">
        <v>1160</v>
      </c>
      <c r="C754" s="253" t="s">
        <v>1161</v>
      </c>
      <c r="D754" s="236" t="s">
        <v>585</v>
      </c>
      <c r="E754" s="237">
        <v>3</v>
      </c>
      <c r="F754" s="238"/>
      <c r="G754" s="239">
        <f>ROUND(E754*F754,2)</f>
        <v>0</v>
      </c>
      <c r="H754" s="238"/>
      <c r="I754" s="239">
        <f>ROUND(E754*H754,2)</f>
        <v>0</v>
      </c>
      <c r="J754" s="238"/>
      <c r="K754" s="239">
        <f>ROUND(E754*J754,2)</f>
        <v>0</v>
      </c>
      <c r="L754" s="239">
        <v>21</v>
      </c>
      <c r="M754" s="239">
        <f>G754*(1+L754/100)</f>
        <v>0</v>
      </c>
      <c r="N754" s="237">
        <v>0</v>
      </c>
      <c r="O754" s="237">
        <f>ROUND(E754*N754,2)</f>
        <v>0</v>
      </c>
      <c r="P754" s="237">
        <v>0</v>
      </c>
      <c r="Q754" s="237">
        <f>ROUND(E754*P754,2)</f>
        <v>0</v>
      </c>
      <c r="R754" s="239" t="s">
        <v>522</v>
      </c>
      <c r="S754" s="239" t="s">
        <v>388</v>
      </c>
      <c r="T754" s="240" t="s">
        <v>448</v>
      </c>
      <c r="U754" s="222">
        <v>0.26419999999999999</v>
      </c>
      <c r="V754" s="222">
        <f>ROUND(E754*U754,2)</f>
        <v>0.79</v>
      </c>
      <c r="W754" s="222"/>
      <c r="X754" s="222" t="s">
        <v>449</v>
      </c>
      <c r="Y754" s="222" t="s">
        <v>391</v>
      </c>
      <c r="Z754" s="212"/>
      <c r="AA754" s="212"/>
      <c r="AB754" s="212"/>
      <c r="AC754" s="212"/>
      <c r="AD754" s="212"/>
      <c r="AE754" s="212"/>
      <c r="AF754" s="212"/>
      <c r="AG754" s="212" t="s">
        <v>450</v>
      </c>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2" x14ac:dyDescent="0.25">
      <c r="A755" s="219"/>
      <c r="B755" s="220"/>
      <c r="C755" s="268" t="s">
        <v>1157</v>
      </c>
      <c r="D755" s="260"/>
      <c r="E755" s="261">
        <v>3</v>
      </c>
      <c r="F755" s="222"/>
      <c r="G755" s="222"/>
      <c r="H755" s="222"/>
      <c r="I755" s="222"/>
      <c r="J755" s="222"/>
      <c r="K755" s="222"/>
      <c r="L755" s="222"/>
      <c r="M755" s="222"/>
      <c r="N755" s="221"/>
      <c r="O755" s="221"/>
      <c r="P755" s="221"/>
      <c r="Q755" s="221"/>
      <c r="R755" s="222"/>
      <c r="S755" s="222"/>
      <c r="T755" s="222"/>
      <c r="U755" s="222"/>
      <c r="V755" s="222"/>
      <c r="W755" s="222"/>
      <c r="X755" s="222"/>
      <c r="Y755" s="222"/>
      <c r="Z755" s="212"/>
      <c r="AA755" s="212"/>
      <c r="AB755" s="212"/>
      <c r="AC755" s="212"/>
      <c r="AD755" s="212"/>
      <c r="AE755" s="212"/>
      <c r="AF755" s="212"/>
      <c r="AG755" s="212" t="s">
        <v>454</v>
      </c>
      <c r="AH755" s="212">
        <v>0</v>
      </c>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ht="20.399999999999999" outlineLevel="1" x14ac:dyDescent="0.25">
      <c r="A756" s="234">
        <v>170</v>
      </c>
      <c r="B756" s="235" t="s">
        <v>1162</v>
      </c>
      <c r="C756" s="253" t="s">
        <v>1163</v>
      </c>
      <c r="D756" s="236" t="s">
        <v>585</v>
      </c>
      <c r="E756" s="237">
        <v>19</v>
      </c>
      <c r="F756" s="238"/>
      <c r="G756" s="239">
        <f>ROUND(E756*F756,2)</f>
        <v>0</v>
      </c>
      <c r="H756" s="238"/>
      <c r="I756" s="239">
        <f>ROUND(E756*H756,2)</f>
        <v>0</v>
      </c>
      <c r="J756" s="238"/>
      <c r="K756" s="239">
        <f>ROUND(E756*J756,2)</f>
        <v>0</v>
      </c>
      <c r="L756" s="239">
        <v>21</v>
      </c>
      <c r="M756" s="239">
        <f>G756*(1+L756/100)</f>
        <v>0</v>
      </c>
      <c r="N756" s="237">
        <v>1.0000000000000001E-5</v>
      </c>
      <c r="O756" s="237">
        <f>ROUND(E756*N756,2)</f>
        <v>0</v>
      </c>
      <c r="P756" s="237">
        <v>0</v>
      </c>
      <c r="Q756" s="237">
        <f>ROUND(E756*P756,2)</f>
        <v>0</v>
      </c>
      <c r="R756" s="239" t="s">
        <v>1164</v>
      </c>
      <c r="S756" s="239" t="s">
        <v>388</v>
      </c>
      <c r="T756" s="240" t="s">
        <v>448</v>
      </c>
      <c r="U756" s="222">
        <v>9.1999999999999998E-2</v>
      </c>
      <c r="V756" s="222">
        <f>ROUND(E756*U756,2)</f>
        <v>1.75</v>
      </c>
      <c r="W756" s="222"/>
      <c r="X756" s="222" t="s">
        <v>449</v>
      </c>
      <c r="Y756" s="222" t="s">
        <v>391</v>
      </c>
      <c r="Z756" s="212"/>
      <c r="AA756" s="212"/>
      <c r="AB756" s="212"/>
      <c r="AC756" s="212"/>
      <c r="AD756" s="212"/>
      <c r="AE756" s="212"/>
      <c r="AF756" s="212"/>
      <c r="AG756" s="212" t="s">
        <v>450</v>
      </c>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2" x14ac:dyDescent="0.25">
      <c r="A757" s="219"/>
      <c r="B757" s="220"/>
      <c r="C757" s="268" t="s">
        <v>1165</v>
      </c>
      <c r="D757" s="260"/>
      <c r="E757" s="261">
        <v>2</v>
      </c>
      <c r="F757" s="222"/>
      <c r="G757" s="222"/>
      <c r="H757" s="222"/>
      <c r="I757" s="222"/>
      <c r="J757" s="222"/>
      <c r="K757" s="222"/>
      <c r="L757" s="222"/>
      <c r="M757" s="222"/>
      <c r="N757" s="221"/>
      <c r="O757" s="221"/>
      <c r="P757" s="221"/>
      <c r="Q757" s="221"/>
      <c r="R757" s="222"/>
      <c r="S757" s="222"/>
      <c r="T757" s="222"/>
      <c r="U757" s="222"/>
      <c r="V757" s="222"/>
      <c r="W757" s="222"/>
      <c r="X757" s="222"/>
      <c r="Y757" s="222"/>
      <c r="Z757" s="212"/>
      <c r="AA757" s="212"/>
      <c r="AB757" s="212"/>
      <c r="AC757" s="212"/>
      <c r="AD757" s="212"/>
      <c r="AE757" s="212"/>
      <c r="AF757" s="212"/>
      <c r="AG757" s="212" t="s">
        <v>454</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3" x14ac:dyDescent="0.25">
      <c r="A758" s="219"/>
      <c r="B758" s="220"/>
      <c r="C758" s="268" t="s">
        <v>1166</v>
      </c>
      <c r="D758" s="260"/>
      <c r="E758" s="261">
        <v>17</v>
      </c>
      <c r="F758" s="222"/>
      <c r="G758" s="222"/>
      <c r="H758" s="222"/>
      <c r="I758" s="222"/>
      <c r="J758" s="222"/>
      <c r="K758" s="222"/>
      <c r="L758" s="222"/>
      <c r="M758" s="222"/>
      <c r="N758" s="221"/>
      <c r="O758" s="221"/>
      <c r="P758" s="221"/>
      <c r="Q758" s="221"/>
      <c r="R758" s="222"/>
      <c r="S758" s="222"/>
      <c r="T758" s="222"/>
      <c r="U758" s="222"/>
      <c r="V758" s="222"/>
      <c r="W758" s="222"/>
      <c r="X758" s="222"/>
      <c r="Y758" s="222"/>
      <c r="Z758" s="212"/>
      <c r="AA758" s="212"/>
      <c r="AB758" s="212"/>
      <c r="AC758" s="212"/>
      <c r="AD758" s="212"/>
      <c r="AE758" s="212"/>
      <c r="AF758" s="212"/>
      <c r="AG758" s="212" t="s">
        <v>454</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ht="20.399999999999999" outlineLevel="1" x14ac:dyDescent="0.25">
      <c r="A759" s="234">
        <v>171</v>
      </c>
      <c r="B759" s="235" t="s">
        <v>1167</v>
      </c>
      <c r="C759" s="253" t="s">
        <v>1168</v>
      </c>
      <c r="D759" s="236" t="s">
        <v>585</v>
      </c>
      <c r="E759" s="237">
        <v>12</v>
      </c>
      <c r="F759" s="238"/>
      <c r="G759" s="239">
        <f>ROUND(E759*F759,2)</f>
        <v>0</v>
      </c>
      <c r="H759" s="238"/>
      <c r="I759" s="239">
        <f>ROUND(E759*H759,2)</f>
        <v>0</v>
      </c>
      <c r="J759" s="238"/>
      <c r="K759" s="239">
        <f>ROUND(E759*J759,2)</f>
        <v>0</v>
      </c>
      <c r="L759" s="239">
        <v>21</v>
      </c>
      <c r="M759" s="239">
        <f>G759*(1+L759/100)</f>
        <v>0</v>
      </c>
      <c r="N759" s="237">
        <v>2.0000000000000002E-5</v>
      </c>
      <c r="O759" s="237">
        <f>ROUND(E759*N759,2)</f>
        <v>0</v>
      </c>
      <c r="P759" s="237">
        <v>0</v>
      </c>
      <c r="Q759" s="237">
        <f>ROUND(E759*P759,2)</f>
        <v>0</v>
      </c>
      <c r="R759" s="239" t="s">
        <v>1164</v>
      </c>
      <c r="S759" s="239" t="s">
        <v>388</v>
      </c>
      <c r="T759" s="240" t="s">
        <v>448</v>
      </c>
      <c r="U759" s="222">
        <v>0.125</v>
      </c>
      <c r="V759" s="222">
        <f>ROUND(E759*U759,2)</f>
        <v>1.5</v>
      </c>
      <c r="W759" s="222"/>
      <c r="X759" s="222" t="s">
        <v>449</v>
      </c>
      <c r="Y759" s="222" t="s">
        <v>391</v>
      </c>
      <c r="Z759" s="212"/>
      <c r="AA759" s="212"/>
      <c r="AB759" s="212"/>
      <c r="AC759" s="212"/>
      <c r="AD759" s="212"/>
      <c r="AE759" s="212"/>
      <c r="AF759" s="212"/>
      <c r="AG759" s="212" t="s">
        <v>450</v>
      </c>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2" x14ac:dyDescent="0.25">
      <c r="A760" s="219"/>
      <c r="B760" s="220"/>
      <c r="C760" s="268" t="s">
        <v>1169</v>
      </c>
      <c r="D760" s="260"/>
      <c r="E760" s="261">
        <v>12</v>
      </c>
      <c r="F760" s="222"/>
      <c r="G760" s="222"/>
      <c r="H760" s="222"/>
      <c r="I760" s="222"/>
      <c r="J760" s="222"/>
      <c r="K760" s="222"/>
      <c r="L760" s="222"/>
      <c r="M760" s="222"/>
      <c r="N760" s="221"/>
      <c r="O760" s="221"/>
      <c r="P760" s="221"/>
      <c r="Q760" s="221"/>
      <c r="R760" s="222"/>
      <c r="S760" s="222"/>
      <c r="T760" s="222"/>
      <c r="U760" s="222"/>
      <c r="V760" s="222"/>
      <c r="W760" s="222"/>
      <c r="X760" s="222"/>
      <c r="Y760" s="222"/>
      <c r="Z760" s="212"/>
      <c r="AA760" s="212"/>
      <c r="AB760" s="212"/>
      <c r="AC760" s="212"/>
      <c r="AD760" s="212"/>
      <c r="AE760" s="212"/>
      <c r="AF760" s="212"/>
      <c r="AG760" s="212" t="s">
        <v>454</v>
      </c>
      <c r="AH760" s="212">
        <v>0</v>
      </c>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ht="20.399999999999999" outlineLevel="1" x14ac:dyDescent="0.25">
      <c r="A761" s="234">
        <v>172</v>
      </c>
      <c r="B761" s="235" t="s">
        <v>1170</v>
      </c>
      <c r="C761" s="253" t="s">
        <v>1171</v>
      </c>
      <c r="D761" s="236" t="s">
        <v>585</v>
      </c>
      <c r="E761" s="237">
        <v>3</v>
      </c>
      <c r="F761" s="238"/>
      <c r="G761" s="239">
        <f>ROUND(E761*F761,2)</f>
        <v>0</v>
      </c>
      <c r="H761" s="238"/>
      <c r="I761" s="239">
        <f>ROUND(E761*H761,2)</f>
        <v>0</v>
      </c>
      <c r="J761" s="238"/>
      <c r="K761" s="239">
        <f>ROUND(E761*J761,2)</f>
        <v>0</v>
      </c>
      <c r="L761" s="239">
        <v>21</v>
      </c>
      <c r="M761" s="239">
        <f>G761*(1+L761/100)</f>
        <v>0</v>
      </c>
      <c r="N761" s="237">
        <v>9.7999999999999997E-3</v>
      </c>
      <c r="O761" s="237">
        <f>ROUND(E761*N761,2)</f>
        <v>0.03</v>
      </c>
      <c r="P761" s="237">
        <v>0</v>
      </c>
      <c r="Q761" s="237">
        <f>ROUND(E761*P761,2)</f>
        <v>0</v>
      </c>
      <c r="R761" s="239" t="s">
        <v>603</v>
      </c>
      <c r="S761" s="239" t="s">
        <v>388</v>
      </c>
      <c r="T761" s="240" t="s">
        <v>448</v>
      </c>
      <c r="U761" s="222">
        <v>0</v>
      </c>
      <c r="V761" s="222">
        <f>ROUND(E761*U761,2)</f>
        <v>0</v>
      </c>
      <c r="W761" s="222"/>
      <c r="X761" s="222" t="s">
        <v>604</v>
      </c>
      <c r="Y761" s="222" t="s">
        <v>391</v>
      </c>
      <c r="Z761" s="212"/>
      <c r="AA761" s="212"/>
      <c r="AB761" s="212"/>
      <c r="AC761" s="212"/>
      <c r="AD761" s="212"/>
      <c r="AE761" s="212"/>
      <c r="AF761" s="212"/>
      <c r="AG761" s="212" t="s">
        <v>605</v>
      </c>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2" x14ac:dyDescent="0.25">
      <c r="A762" s="219"/>
      <c r="B762" s="220"/>
      <c r="C762" s="268" t="s">
        <v>1157</v>
      </c>
      <c r="D762" s="260"/>
      <c r="E762" s="261">
        <v>3</v>
      </c>
      <c r="F762" s="222"/>
      <c r="G762" s="222"/>
      <c r="H762" s="222"/>
      <c r="I762" s="222"/>
      <c r="J762" s="222"/>
      <c r="K762" s="222"/>
      <c r="L762" s="222"/>
      <c r="M762" s="222"/>
      <c r="N762" s="221"/>
      <c r="O762" s="221"/>
      <c r="P762" s="221"/>
      <c r="Q762" s="221"/>
      <c r="R762" s="222"/>
      <c r="S762" s="222"/>
      <c r="T762" s="222"/>
      <c r="U762" s="222"/>
      <c r="V762" s="222"/>
      <c r="W762" s="222"/>
      <c r="X762" s="222"/>
      <c r="Y762" s="222"/>
      <c r="Z762" s="212"/>
      <c r="AA762" s="212"/>
      <c r="AB762" s="212"/>
      <c r="AC762" s="212"/>
      <c r="AD762" s="212"/>
      <c r="AE762" s="212"/>
      <c r="AF762" s="212"/>
      <c r="AG762" s="212" t="s">
        <v>454</v>
      </c>
      <c r="AH762" s="212">
        <v>0</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x14ac:dyDescent="0.25">
      <c r="A763" s="227" t="s">
        <v>383</v>
      </c>
      <c r="B763" s="228" t="s">
        <v>255</v>
      </c>
      <c r="C763" s="251" t="s">
        <v>256</v>
      </c>
      <c r="D763" s="229"/>
      <c r="E763" s="230"/>
      <c r="F763" s="231"/>
      <c r="G763" s="231">
        <f>SUMIF(AG764:AG772,"&lt;&gt;NOR",G764:G772)</f>
        <v>0</v>
      </c>
      <c r="H763" s="231"/>
      <c r="I763" s="231">
        <f>SUM(I764:I772)</f>
        <v>0</v>
      </c>
      <c r="J763" s="231"/>
      <c r="K763" s="231">
        <f>SUM(K764:K772)</f>
        <v>0</v>
      </c>
      <c r="L763" s="231"/>
      <c r="M763" s="231">
        <f>SUM(M764:M772)</f>
        <v>0</v>
      </c>
      <c r="N763" s="230"/>
      <c r="O763" s="230">
        <f>SUM(O764:O772)</f>
        <v>0</v>
      </c>
      <c r="P763" s="230"/>
      <c r="Q763" s="230">
        <f>SUM(Q764:Q772)</f>
        <v>0.01</v>
      </c>
      <c r="R763" s="231"/>
      <c r="S763" s="231"/>
      <c r="T763" s="232"/>
      <c r="U763" s="226"/>
      <c r="V763" s="226">
        <f>SUM(V764:V772)</f>
        <v>5.12</v>
      </c>
      <c r="W763" s="226"/>
      <c r="X763" s="226"/>
      <c r="Y763" s="226"/>
      <c r="AG763" t="s">
        <v>384</v>
      </c>
    </row>
    <row r="764" spans="1:60" outlineLevel="1" x14ac:dyDescent="0.25">
      <c r="A764" s="234">
        <v>173</v>
      </c>
      <c r="B764" s="235" t="s">
        <v>1172</v>
      </c>
      <c r="C764" s="253" t="s">
        <v>1173</v>
      </c>
      <c r="D764" s="236" t="s">
        <v>517</v>
      </c>
      <c r="E764" s="237">
        <v>0.4</v>
      </c>
      <c r="F764" s="238"/>
      <c r="G764" s="239">
        <f>ROUND(E764*F764,2)</f>
        <v>0</v>
      </c>
      <c r="H764" s="238"/>
      <c r="I764" s="239">
        <f>ROUND(E764*H764,2)</f>
        <v>0</v>
      </c>
      <c r="J764" s="238"/>
      <c r="K764" s="239">
        <f>ROUND(E764*J764,2)</f>
        <v>0</v>
      </c>
      <c r="L764" s="239">
        <v>21</v>
      </c>
      <c r="M764" s="239">
        <f>G764*(1+L764/100)</f>
        <v>0</v>
      </c>
      <c r="N764" s="237">
        <v>1.58E-3</v>
      </c>
      <c r="O764" s="237">
        <f>ROUND(E764*N764,2)</f>
        <v>0</v>
      </c>
      <c r="P764" s="237">
        <v>1.256E-2</v>
      </c>
      <c r="Q764" s="237">
        <f>ROUND(E764*P764,2)</f>
        <v>0.01</v>
      </c>
      <c r="R764" s="239" t="s">
        <v>1174</v>
      </c>
      <c r="S764" s="239" t="s">
        <v>388</v>
      </c>
      <c r="T764" s="240" t="s">
        <v>448</v>
      </c>
      <c r="U764" s="222">
        <v>2.7</v>
      </c>
      <c r="V764" s="222">
        <f>ROUND(E764*U764,2)</f>
        <v>1.08</v>
      </c>
      <c r="W764" s="222"/>
      <c r="X764" s="222" t="s">
        <v>449</v>
      </c>
      <c r="Y764" s="222" t="s">
        <v>391</v>
      </c>
      <c r="Z764" s="212"/>
      <c r="AA764" s="212"/>
      <c r="AB764" s="212"/>
      <c r="AC764" s="212"/>
      <c r="AD764" s="212"/>
      <c r="AE764" s="212"/>
      <c r="AF764" s="212"/>
      <c r="AG764" s="212" t="s">
        <v>450</v>
      </c>
      <c r="AH764" s="212"/>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2" x14ac:dyDescent="0.25">
      <c r="A765" s="219"/>
      <c r="B765" s="220"/>
      <c r="C765" s="268" t="s">
        <v>1175</v>
      </c>
      <c r="D765" s="260"/>
      <c r="E765" s="261">
        <v>0.4</v>
      </c>
      <c r="F765" s="222"/>
      <c r="G765" s="222"/>
      <c r="H765" s="222"/>
      <c r="I765" s="222"/>
      <c r="J765" s="222"/>
      <c r="K765" s="222"/>
      <c r="L765" s="222"/>
      <c r="M765" s="222"/>
      <c r="N765" s="221"/>
      <c r="O765" s="221"/>
      <c r="P765" s="221"/>
      <c r="Q765" s="221"/>
      <c r="R765" s="222"/>
      <c r="S765" s="222"/>
      <c r="T765" s="222"/>
      <c r="U765" s="222"/>
      <c r="V765" s="222"/>
      <c r="W765" s="222"/>
      <c r="X765" s="222"/>
      <c r="Y765" s="222"/>
      <c r="Z765" s="212"/>
      <c r="AA765" s="212"/>
      <c r="AB765" s="212"/>
      <c r="AC765" s="212"/>
      <c r="AD765" s="212"/>
      <c r="AE765" s="212"/>
      <c r="AF765" s="212"/>
      <c r="AG765" s="212" t="s">
        <v>454</v>
      </c>
      <c r="AH765" s="212">
        <v>0</v>
      </c>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ht="20.399999999999999" outlineLevel="1" x14ac:dyDescent="0.25">
      <c r="A766" s="234">
        <v>174</v>
      </c>
      <c r="B766" s="235" t="s">
        <v>1176</v>
      </c>
      <c r="C766" s="253" t="s">
        <v>1177</v>
      </c>
      <c r="D766" s="236" t="s">
        <v>517</v>
      </c>
      <c r="E766" s="237">
        <v>0.4</v>
      </c>
      <c r="F766" s="238"/>
      <c r="G766" s="239">
        <f>ROUND(E766*F766,2)</f>
        <v>0</v>
      </c>
      <c r="H766" s="238"/>
      <c r="I766" s="239">
        <f>ROUND(E766*H766,2)</f>
        <v>0</v>
      </c>
      <c r="J766" s="238"/>
      <c r="K766" s="239">
        <f>ROUND(E766*J766,2)</f>
        <v>0</v>
      </c>
      <c r="L766" s="239">
        <v>21</v>
      </c>
      <c r="M766" s="239">
        <f>G766*(1+L766/100)</f>
        <v>0</v>
      </c>
      <c r="N766" s="237">
        <v>1.34E-3</v>
      </c>
      <c r="O766" s="237">
        <f>ROUND(E766*N766,2)</f>
        <v>0</v>
      </c>
      <c r="P766" s="237">
        <v>0</v>
      </c>
      <c r="Q766" s="237">
        <f>ROUND(E766*P766,2)</f>
        <v>0</v>
      </c>
      <c r="R766" s="239" t="s">
        <v>1174</v>
      </c>
      <c r="S766" s="239" t="s">
        <v>388</v>
      </c>
      <c r="T766" s="240" t="s">
        <v>448</v>
      </c>
      <c r="U766" s="222">
        <v>0.55500000000000005</v>
      </c>
      <c r="V766" s="222">
        <f>ROUND(E766*U766,2)</f>
        <v>0.22</v>
      </c>
      <c r="W766" s="222"/>
      <c r="X766" s="222" t="s">
        <v>449</v>
      </c>
      <c r="Y766" s="222" t="s">
        <v>391</v>
      </c>
      <c r="Z766" s="212"/>
      <c r="AA766" s="212"/>
      <c r="AB766" s="212"/>
      <c r="AC766" s="212"/>
      <c r="AD766" s="212"/>
      <c r="AE766" s="212"/>
      <c r="AF766" s="212"/>
      <c r="AG766" s="212" t="s">
        <v>450</v>
      </c>
      <c r="AH766" s="212"/>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2" x14ac:dyDescent="0.25">
      <c r="A767" s="219"/>
      <c r="B767" s="220"/>
      <c r="C767" s="268" t="s">
        <v>1175</v>
      </c>
      <c r="D767" s="260"/>
      <c r="E767" s="261">
        <v>0.4</v>
      </c>
      <c r="F767" s="222"/>
      <c r="G767" s="222"/>
      <c r="H767" s="222"/>
      <c r="I767" s="222"/>
      <c r="J767" s="222"/>
      <c r="K767" s="222"/>
      <c r="L767" s="222"/>
      <c r="M767" s="222"/>
      <c r="N767" s="221"/>
      <c r="O767" s="221"/>
      <c r="P767" s="221"/>
      <c r="Q767" s="221"/>
      <c r="R767" s="222"/>
      <c r="S767" s="222"/>
      <c r="T767" s="222"/>
      <c r="U767" s="222"/>
      <c r="V767" s="222"/>
      <c r="W767" s="222"/>
      <c r="X767" s="222"/>
      <c r="Y767" s="222"/>
      <c r="Z767" s="212"/>
      <c r="AA767" s="212"/>
      <c r="AB767" s="212"/>
      <c r="AC767" s="212"/>
      <c r="AD767" s="212"/>
      <c r="AE767" s="212"/>
      <c r="AF767" s="212"/>
      <c r="AG767" s="212" t="s">
        <v>454</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ht="20.399999999999999" outlineLevel="1" x14ac:dyDescent="0.25">
      <c r="A768" s="234">
        <v>175</v>
      </c>
      <c r="B768" s="235" t="s">
        <v>1178</v>
      </c>
      <c r="C768" s="253" t="s">
        <v>1179</v>
      </c>
      <c r="D768" s="236" t="s">
        <v>517</v>
      </c>
      <c r="E768" s="237">
        <v>0.4</v>
      </c>
      <c r="F768" s="238"/>
      <c r="G768" s="239">
        <f>ROUND(E768*F768,2)</f>
        <v>0</v>
      </c>
      <c r="H768" s="238"/>
      <c r="I768" s="239">
        <f>ROUND(E768*H768,2)</f>
        <v>0</v>
      </c>
      <c r="J768" s="238"/>
      <c r="K768" s="239">
        <f>ROUND(E768*J768,2)</f>
        <v>0</v>
      </c>
      <c r="L768" s="239">
        <v>21</v>
      </c>
      <c r="M768" s="239">
        <f>G768*(1+L768/100)</f>
        <v>0</v>
      </c>
      <c r="N768" s="237">
        <v>2.5600000000000002E-3</v>
      </c>
      <c r="O768" s="237">
        <f>ROUND(E768*N768,2)</f>
        <v>0</v>
      </c>
      <c r="P768" s="237">
        <v>0</v>
      </c>
      <c r="Q768" s="237">
        <f>ROUND(E768*P768,2)</f>
        <v>0</v>
      </c>
      <c r="R768" s="239" t="s">
        <v>1174</v>
      </c>
      <c r="S768" s="239" t="s">
        <v>388</v>
      </c>
      <c r="T768" s="240" t="s">
        <v>448</v>
      </c>
      <c r="U768" s="222">
        <v>1.7889999999999999</v>
      </c>
      <c r="V768" s="222">
        <f>ROUND(E768*U768,2)</f>
        <v>0.72</v>
      </c>
      <c r="W768" s="222"/>
      <c r="X768" s="222" t="s">
        <v>449</v>
      </c>
      <c r="Y768" s="222" t="s">
        <v>391</v>
      </c>
      <c r="Z768" s="212"/>
      <c r="AA768" s="212"/>
      <c r="AB768" s="212"/>
      <c r="AC768" s="212"/>
      <c r="AD768" s="212"/>
      <c r="AE768" s="212"/>
      <c r="AF768" s="212"/>
      <c r="AG768" s="212" t="s">
        <v>450</v>
      </c>
      <c r="AH768" s="212"/>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2" x14ac:dyDescent="0.25">
      <c r="A769" s="219"/>
      <c r="B769" s="220"/>
      <c r="C769" s="268" t="s">
        <v>1175</v>
      </c>
      <c r="D769" s="260"/>
      <c r="E769" s="261">
        <v>0.4</v>
      </c>
      <c r="F769" s="222"/>
      <c r="G769" s="222"/>
      <c r="H769" s="222"/>
      <c r="I769" s="222"/>
      <c r="J769" s="222"/>
      <c r="K769" s="222"/>
      <c r="L769" s="222"/>
      <c r="M769" s="222"/>
      <c r="N769" s="221"/>
      <c r="O769" s="221"/>
      <c r="P769" s="221"/>
      <c r="Q769" s="221"/>
      <c r="R769" s="222"/>
      <c r="S769" s="222"/>
      <c r="T769" s="222"/>
      <c r="U769" s="222"/>
      <c r="V769" s="222"/>
      <c r="W769" s="222"/>
      <c r="X769" s="222"/>
      <c r="Y769" s="222"/>
      <c r="Z769" s="212"/>
      <c r="AA769" s="212"/>
      <c r="AB769" s="212"/>
      <c r="AC769" s="212"/>
      <c r="AD769" s="212"/>
      <c r="AE769" s="212"/>
      <c r="AF769" s="212"/>
      <c r="AG769" s="212" t="s">
        <v>454</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1" x14ac:dyDescent="0.25">
      <c r="A770" s="234">
        <v>176</v>
      </c>
      <c r="B770" s="235" t="s">
        <v>1180</v>
      </c>
      <c r="C770" s="253" t="s">
        <v>1181</v>
      </c>
      <c r="D770" s="236" t="s">
        <v>517</v>
      </c>
      <c r="E770" s="237">
        <v>3.1</v>
      </c>
      <c r="F770" s="238"/>
      <c r="G770" s="239">
        <f>ROUND(E770*F770,2)</f>
        <v>0</v>
      </c>
      <c r="H770" s="238"/>
      <c r="I770" s="239">
        <f>ROUND(E770*H770,2)</f>
        <v>0</v>
      </c>
      <c r="J770" s="238"/>
      <c r="K770" s="239">
        <f>ROUND(E770*J770,2)</f>
        <v>0</v>
      </c>
      <c r="L770" s="239">
        <v>21</v>
      </c>
      <c r="M770" s="239">
        <f>G770*(1+L770/100)</f>
        <v>0</v>
      </c>
      <c r="N770" s="237">
        <v>0</v>
      </c>
      <c r="O770" s="237">
        <f>ROUND(E770*N770,2)</f>
        <v>0</v>
      </c>
      <c r="P770" s="237">
        <v>4.6000000000000001E-4</v>
      </c>
      <c r="Q770" s="237">
        <f>ROUND(E770*P770,2)</f>
        <v>0</v>
      </c>
      <c r="R770" s="239" t="s">
        <v>1174</v>
      </c>
      <c r="S770" s="239" t="s">
        <v>388</v>
      </c>
      <c r="T770" s="240" t="s">
        <v>448</v>
      </c>
      <c r="U770" s="222">
        <v>1</v>
      </c>
      <c r="V770" s="222">
        <f>ROUND(E770*U770,2)</f>
        <v>3.1</v>
      </c>
      <c r="W770" s="222"/>
      <c r="X770" s="222" t="s">
        <v>449</v>
      </c>
      <c r="Y770" s="222" t="s">
        <v>391</v>
      </c>
      <c r="Z770" s="212"/>
      <c r="AA770" s="212"/>
      <c r="AB770" s="212"/>
      <c r="AC770" s="212"/>
      <c r="AD770" s="212"/>
      <c r="AE770" s="212"/>
      <c r="AF770" s="212"/>
      <c r="AG770" s="212" t="s">
        <v>450</v>
      </c>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2" x14ac:dyDescent="0.25">
      <c r="A771" s="219"/>
      <c r="B771" s="220"/>
      <c r="C771" s="268" t="s">
        <v>1182</v>
      </c>
      <c r="D771" s="260"/>
      <c r="E771" s="261">
        <v>1.6</v>
      </c>
      <c r="F771" s="222"/>
      <c r="G771" s="222"/>
      <c r="H771" s="222"/>
      <c r="I771" s="222"/>
      <c r="J771" s="222"/>
      <c r="K771" s="222"/>
      <c r="L771" s="222"/>
      <c r="M771" s="222"/>
      <c r="N771" s="221"/>
      <c r="O771" s="221"/>
      <c r="P771" s="221"/>
      <c r="Q771" s="221"/>
      <c r="R771" s="222"/>
      <c r="S771" s="222"/>
      <c r="T771" s="222"/>
      <c r="U771" s="222"/>
      <c r="V771" s="222"/>
      <c r="W771" s="222"/>
      <c r="X771" s="222"/>
      <c r="Y771" s="222"/>
      <c r="Z771" s="212"/>
      <c r="AA771" s="212"/>
      <c r="AB771" s="212"/>
      <c r="AC771" s="212"/>
      <c r="AD771" s="212"/>
      <c r="AE771" s="212"/>
      <c r="AF771" s="212"/>
      <c r="AG771" s="212" t="s">
        <v>454</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3" x14ac:dyDescent="0.25">
      <c r="A772" s="219"/>
      <c r="B772" s="220"/>
      <c r="C772" s="268" t="s">
        <v>1183</v>
      </c>
      <c r="D772" s="260"/>
      <c r="E772" s="261">
        <v>1.5</v>
      </c>
      <c r="F772" s="222"/>
      <c r="G772" s="222"/>
      <c r="H772" s="222"/>
      <c r="I772" s="222"/>
      <c r="J772" s="222"/>
      <c r="K772" s="222"/>
      <c r="L772" s="222"/>
      <c r="M772" s="222"/>
      <c r="N772" s="221"/>
      <c r="O772" s="221"/>
      <c r="P772" s="221"/>
      <c r="Q772" s="221"/>
      <c r="R772" s="222"/>
      <c r="S772" s="222"/>
      <c r="T772" s="222"/>
      <c r="U772" s="222"/>
      <c r="V772" s="222"/>
      <c r="W772" s="222"/>
      <c r="X772" s="222"/>
      <c r="Y772" s="222"/>
      <c r="Z772" s="212"/>
      <c r="AA772" s="212"/>
      <c r="AB772" s="212"/>
      <c r="AC772" s="212"/>
      <c r="AD772" s="212"/>
      <c r="AE772" s="212"/>
      <c r="AF772" s="212"/>
      <c r="AG772" s="212" t="s">
        <v>454</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x14ac:dyDescent="0.25">
      <c r="A773" s="227" t="s">
        <v>383</v>
      </c>
      <c r="B773" s="228" t="s">
        <v>259</v>
      </c>
      <c r="C773" s="251" t="s">
        <v>260</v>
      </c>
      <c r="D773" s="229"/>
      <c r="E773" s="230"/>
      <c r="F773" s="231"/>
      <c r="G773" s="231">
        <f>SUMIF(AG774:AG782,"&lt;&gt;NOR",G774:G782)</f>
        <v>0</v>
      </c>
      <c r="H773" s="231"/>
      <c r="I773" s="231">
        <f>SUM(I774:I782)</f>
        <v>0</v>
      </c>
      <c r="J773" s="231"/>
      <c r="K773" s="231">
        <f>SUM(K774:K782)</f>
        <v>0</v>
      </c>
      <c r="L773" s="231"/>
      <c r="M773" s="231">
        <f>SUM(M774:M782)</f>
        <v>0</v>
      </c>
      <c r="N773" s="230"/>
      <c r="O773" s="230">
        <f>SUM(O774:O782)</f>
        <v>0</v>
      </c>
      <c r="P773" s="230"/>
      <c r="Q773" s="230">
        <f>SUM(Q774:Q782)</f>
        <v>0</v>
      </c>
      <c r="R773" s="231"/>
      <c r="S773" s="231"/>
      <c r="T773" s="232"/>
      <c r="U773" s="226"/>
      <c r="V773" s="226">
        <f>SUM(V774:V782)</f>
        <v>611.94000000000005</v>
      </c>
      <c r="W773" s="226"/>
      <c r="X773" s="226"/>
      <c r="Y773" s="226"/>
      <c r="AG773" t="s">
        <v>384</v>
      </c>
    </row>
    <row r="774" spans="1:60" outlineLevel="1" x14ac:dyDescent="0.25">
      <c r="A774" s="234">
        <v>177</v>
      </c>
      <c r="B774" s="235" t="s">
        <v>1184</v>
      </c>
      <c r="C774" s="253" t="s">
        <v>1185</v>
      </c>
      <c r="D774" s="236" t="s">
        <v>562</v>
      </c>
      <c r="E774" s="237">
        <v>718.24388999999996</v>
      </c>
      <c r="F774" s="238"/>
      <c r="G774" s="239">
        <f>ROUND(E774*F774,2)</f>
        <v>0</v>
      </c>
      <c r="H774" s="238"/>
      <c r="I774" s="239">
        <f>ROUND(E774*H774,2)</f>
        <v>0</v>
      </c>
      <c r="J774" s="238"/>
      <c r="K774" s="239">
        <f>ROUND(E774*J774,2)</f>
        <v>0</v>
      </c>
      <c r="L774" s="239">
        <v>21</v>
      </c>
      <c r="M774" s="239">
        <f>G774*(1+L774/100)</f>
        <v>0</v>
      </c>
      <c r="N774" s="237">
        <v>0</v>
      </c>
      <c r="O774" s="237">
        <f>ROUND(E774*N774,2)</f>
        <v>0</v>
      </c>
      <c r="P774" s="237">
        <v>0</v>
      </c>
      <c r="Q774" s="237">
        <f>ROUND(E774*P774,2)</f>
        <v>0</v>
      </c>
      <c r="R774" s="239" t="s">
        <v>522</v>
      </c>
      <c r="S774" s="239" t="s">
        <v>388</v>
      </c>
      <c r="T774" s="240" t="s">
        <v>448</v>
      </c>
      <c r="U774" s="222">
        <v>0.85199999999999998</v>
      </c>
      <c r="V774" s="222">
        <f>ROUND(E774*U774,2)</f>
        <v>611.94000000000005</v>
      </c>
      <c r="W774" s="222"/>
      <c r="X774" s="222" t="s">
        <v>262</v>
      </c>
      <c r="Y774" s="222" t="s">
        <v>391</v>
      </c>
      <c r="Z774" s="212"/>
      <c r="AA774" s="212"/>
      <c r="AB774" s="212"/>
      <c r="AC774" s="212"/>
      <c r="AD774" s="212"/>
      <c r="AE774" s="212"/>
      <c r="AF774" s="212"/>
      <c r="AG774" s="212" t="s">
        <v>1186</v>
      </c>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ht="21" outlineLevel="2" x14ac:dyDescent="0.25">
      <c r="A775" s="219"/>
      <c r="B775" s="220"/>
      <c r="C775" s="267" t="s">
        <v>1187</v>
      </c>
      <c r="D775" s="266"/>
      <c r="E775" s="266"/>
      <c r="F775" s="266"/>
      <c r="G775" s="266"/>
      <c r="H775" s="222"/>
      <c r="I775" s="222"/>
      <c r="J775" s="222"/>
      <c r="K775" s="222"/>
      <c r="L775" s="222"/>
      <c r="M775" s="222"/>
      <c r="N775" s="221"/>
      <c r="O775" s="221"/>
      <c r="P775" s="221"/>
      <c r="Q775" s="221"/>
      <c r="R775" s="222"/>
      <c r="S775" s="222"/>
      <c r="T775" s="222"/>
      <c r="U775" s="222"/>
      <c r="V775" s="222"/>
      <c r="W775" s="222"/>
      <c r="X775" s="222"/>
      <c r="Y775" s="222"/>
      <c r="Z775" s="212"/>
      <c r="AA775" s="212"/>
      <c r="AB775" s="212"/>
      <c r="AC775" s="212"/>
      <c r="AD775" s="212"/>
      <c r="AE775" s="212"/>
      <c r="AF775" s="212"/>
      <c r="AG775" s="212" t="s">
        <v>452</v>
      </c>
      <c r="AH775" s="212"/>
      <c r="AI775" s="212"/>
      <c r="AJ775" s="212"/>
      <c r="AK775" s="212"/>
      <c r="AL775" s="212"/>
      <c r="AM775" s="212"/>
      <c r="AN775" s="212"/>
      <c r="AO775" s="212"/>
      <c r="AP775" s="212"/>
      <c r="AQ775" s="212"/>
      <c r="AR775" s="212"/>
      <c r="AS775" s="212"/>
      <c r="AT775" s="212"/>
      <c r="AU775" s="212"/>
      <c r="AV775" s="212"/>
      <c r="AW775" s="212"/>
      <c r="AX775" s="212"/>
      <c r="AY775" s="212"/>
      <c r="AZ775" s="212"/>
      <c r="BA775" s="249" t="str">
        <f>C775</f>
        <v>přesun hmot pro budovy občanské výstavby (JKSO 801), budovy pro bydlení (JKSO 803) budovy pro výrobu a služby (JKSO 812) s nosnou svislou konstrukcí zděnou z cihel nebo tvárnic nebo kovovou</v>
      </c>
      <c r="BB775" s="212"/>
      <c r="BC775" s="212"/>
      <c r="BD775" s="212"/>
      <c r="BE775" s="212"/>
      <c r="BF775" s="212"/>
      <c r="BG775" s="212"/>
      <c r="BH775" s="212"/>
    </row>
    <row r="776" spans="1:60" outlineLevel="2" x14ac:dyDescent="0.25">
      <c r="A776" s="219"/>
      <c r="B776" s="220"/>
      <c r="C776" s="268" t="s">
        <v>1188</v>
      </c>
      <c r="D776" s="260"/>
      <c r="E776" s="261"/>
      <c r="F776" s="222"/>
      <c r="G776" s="222"/>
      <c r="H776" s="222"/>
      <c r="I776" s="222"/>
      <c r="J776" s="222"/>
      <c r="K776" s="222"/>
      <c r="L776" s="222"/>
      <c r="M776" s="222"/>
      <c r="N776" s="221"/>
      <c r="O776" s="221"/>
      <c r="P776" s="221"/>
      <c r="Q776" s="221"/>
      <c r="R776" s="222"/>
      <c r="S776" s="222"/>
      <c r="T776" s="222"/>
      <c r="U776" s="222"/>
      <c r="V776" s="222"/>
      <c r="W776" s="222"/>
      <c r="X776" s="222"/>
      <c r="Y776" s="222"/>
      <c r="Z776" s="212"/>
      <c r="AA776" s="212"/>
      <c r="AB776" s="212"/>
      <c r="AC776" s="212"/>
      <c r="AD776" s="212"/>
      <c r="AE776" s="212"/>
      <c r="AF776" s="212"/>
      <c r="AG776" s="212" t="s">
        <v>454</v>
      </c>
      <c r="AH776" s="212">
        <v>0</v>
      </c>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ht="20.399999999999999" outlineLevel="3" x14ac:dyDescent="0.25">
      <c r="A777" s="219"/>
      <c r="B777" s="220"/>
      <c r="C777" s="268" t="s">
        <v>1189</v>
      </c>
      <c r="D777" s="260"/>
      <c r="E777" s="261"/>
      <c r="F777" s="222"/>
      <c r="G777" s="222"/>
      <c r="H777" s="222"/>
      <c r="I777" s="222"/>
      <c r="J777" s="222"/>
      <c r="K777" s="222"/>
      <c r="L777" s="222"/>
      <c r="M777" s="222"/>
      <c r="N777" s="221"/>
      <c r="O777" s="221"/>
      <c r="P777" s="221"/>
      <c r="Q777" s="221"/>
      <c r="R777" s="222"/>
      <c r="S777" s="222"/>
      <c r="T777" s="222"/>
      <c r="U777" s="222"/>
      <c r="V777" s="222"/>
      <c r="W777" s="222"/>
      <c r="X777" s="222"/>
      <c r="Y777" s="222"/>
      <c r="Z777" s="212"/>
      <c r="AA777" s="212"/>
      <c r="AB777" s="212"/>
      <c r="AC777" s="212"/>
      <c r="AD777" s="212"/>
      <c r="AE777" s="212"/>
      <c r="AF777" s="212"/>
      <c r="AG777" s="212" t="s">
        <v>454</v>
      </c>
      <c r="AH777" s="212">
        <v>0</v>
      </c>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ht="20.399999999999999" outlineLevel="3" x14ac:dyDescent="0.25">
      <c r="A778" s="219"/>
      <c r="B778" s="220"/>
      <c r="C778" s="268" t="s">
        <v>1190</v>
      </c>
      <c r="D778" s="260"/>
      <c r="E778" s="261"/>
      <c r="F778" s="222"/>
      <c r="G778" s="222"/>
      <c r="H778" s="222"/>
      <c r="I778" s="222"/>
      <c r="J778" s="222"/>
      <c r="K778" s="222"/>
      <c r="L778" s="222"/>
      <c r="M778" s="222"/>
      <c r="N778" s="221"/>
      <c r="O778" s="221"/>
      <c r="P778" s="221"/>
      <c r="Q778" s="221"/>
      <c r="R778" s="222"/>
      <c r="S778" s="222"/>
      <c r="T778" s="222"/>
      <c r="U778" s="222"/>
      <c r="V778" s="222"/>
      <c r="W778" s="222"/>
      <c r="X778" s="222"/>
      <c r="Y778" s="222"/>
      <c r="Z778" s="212"/>
      <c r="AA778" s="212"/>
      <c r="AB778" s="212"/>
      <c r="AC778" s="212"/>
      <c r="AD778" s="212"/>
      <c r="AE778" s="212"/>
      <c r="AF778" s="212"/>
      <c r="AG778" s="212" t="s">
        <v>454</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ht="20.399999999999999" outlineLevel="3" x14ac:dyDescent="0.25">
      <c r="A779" s="219"/>
      <c r="B779" s="220"/>
      <c r="C779" s="268" t="s">
        <v>1191</v>
      </c>
      <c r="D779" s="260"/>
      <c r="E779" s="261"/>
      <c r="F779" s="222"/>
      <c r="G779" s="222"/>
      <c r="H779" s="222"/>
      <c r="I779" s="222"/>
      <c r="J779" s="222"/>
      <c r="K779" s="222"/>
      <c r="L779" s="222"/>
      <c r="M779" s="222"/>
      <c r="N779" s="221"/>
      <c r="O779" s="221"/>
      <c r="P779" s="221"/>
      <c r="Q779" s="221"/>
      <c r="R779" s="222"/>
      <c r="S779" s="222"/>
      <c r="T779" s="222"/>
      <c r="U779" s="222"/>
      <c r="V779" s="222"/>
      <c r="W779" s="222"/>
      <c r="X779" s="222"/>
      <c r="Y779" s="222"/>
      <c r="Z779" s="212"/>
      <c r="AA779" s="212"/>
      <c r="AB779" s="212"/>
      <c r="AC779" s="212"/>
      <c r="AD779" s="212"/>
      <c r="AE779" s="212"/>
      <c r="AF779" s="212"/>
      <c r="AG779" s="212" t="s">
        <v>454</v>
      </c>
      <c r="AH779" s="212">
        <v>0</v>
      </c>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ht="20.399999999999999" outlineLevel="3" x14ac:dyDescent="0.25">
      <c r="A780" s="219"/>
      <c r="B780" s="220"/>
      <c r="C780" s="268" t="s">
        <v>1192</v>
      </c>
      <c r="D780" s="260"/>
      <c r="E780" s="261"/>
      <c r="F780" s="222"/>
      <c r="G780" s="222"/>
      <c r="H780" s="222"/>
      <c r="I780" s="222"/>
      <c r="J780" s="222"/>
      <c r="K780" s="222"/>
      <c r="L780" s="222"/>
      <c r="M780" s="222"/>
      <c r="N780" s="221"/>
      <c r="O780" s="221"/>
      <c r="P780" s="221"/>
      <c r="Q780" s="221"/>
      <c r="R780" s="222"/>
      <c r="S780" s="222"/>
      <c r="T780" s="222"/>
      <c r="U780" s="222"/>
      <c r="V780" s="222"/>
      <c r="W780" s="222"/>
      <c r="X780" s="222"/>
      <c r="Y780" s="222"/>
      <c r="Z780" s="212"/>
      <c r="AA780" s="212"/>
      <c r="AB780" s="212"/>
      <c r="AC780" s="212"/>
      <c r="AD780" s="212"/>
      <c r="AE780" s="212"/>
      <c r="AF780" s="212"/>
      <c r="AG780" s="212" t="s">
        <v>454</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5">
      <c r="A781" s="219"/>
      <c r="B781" s="220"/>
      <c r="C781" s="268" t="s">
        <v>1193</v>
      </c>
      <c r="D781" s="260"/>
      <c r="E781" s="261"/>
      <c r="F781" s="222"/>
      <c r="G781" s="222"/>
      <c r="H781" s="222"/>
      <c r="I781" s="222"/>
      <c r="J781" s="222"/>
      <c r="K781" s="222"/>
      <c r="L781" s="222"/>
      <c r="M781" s="222"/>
      <c r="N781" s="221"/>
      <c r="O781" s="221"/>
      <c r="P781" s="221"/>
      <c r="Q781" s="221"/>
      <c r="R781" s="222"/>
      <c r="S781" s="222"/>
      <c r="T781" s="222"/>
      <c r="U781" s="222"/>
      <c r="V781" s="222"/>
      <c r="W781" s="222"/>
      <c r="X781" s="222"/>
      <c r="Y781" s="222"/>
      <c r="Z781" s="212"/>
      <c r="AA781" s="212"/>
      <c r="AB781" s="212"/>
      <c r="AC781" s="212"/>
      <c r="AD781" s="212"/>
      <c r="AE781" s="212"/>
      <c r="AF781" s="212"/>
      <c r="AG781" s="212" t="s">
        <v>454</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3" x14ac:dyDescent="0.25">
      <c r="A782" s="219"/>
      <c r="B782" s="220"/>
      <c r="C782" s="268" t="s">
        <v>1194</v>
      </c>
      <c r="D782" s="260"/>
      <c r="E782" s="261">
        <v>718.24388999999996</v>
      </c>
      <c r="F782" s="222"/>
      <c r="G782" s="222"/>
      <c r="H782" s="222"/>
      <c r="I782" s="222"/>
      <c r="J782" s="222"/>
      <c r="K782" s="222"/>
      <c r="L782" s="222"/>
      <c r="M782" s="222"/>
      <c r="N782" s="221"/>
      <c r="O782" s="221"/>
      <c r="P782" s="221"/>
      <c r="Q782" s="221"/>
      <c r="R782" s="222"/>
      <c r="S782" s="222"/>
      <c r="T782" s="222"/>
      <c r="U782" s="222"/>
      <c r="V782" s="222"/>
      <c r="W782" s="222"/>
      <c r="X782" s="222"/>
      <c r="Y782" s="222"/>
      <c r="Z782" s="212"/>
      <c r="AA782" s="212"/>
      <c r="AB782" s="212"/>
      <c r="AC782" s="212"/>
      <c r="AD782" s="212"/>
      <c r="AE782" s="212"/>
      <c r="AF782" s="212"/>
      <c r="AG782" s="212" t="s">
        <v>454</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x14ac:dyDescent="0.25">
      <c r="A783" s="227" t="s">
        <v>383</v>
      </c>
      <c r="B783" s="228" t="s">
        <v>293</v>
      </c>
      <c r="C783" s="251" t="s">
        <v>294</v>
      </c>
      <c r="D783" s="229"/>
      <c r="E783" s="230"/>
      <c r="F783" s="231"/>
      <c r="G783" s="231">
        <f>SUMIF(AG784:AG839,"&lt;&gt;NOR",G784:G839)</f>
        <v>0</v>
      </c>
      <c r="H783" s="231"/>
      <c r="I783" s="231">
        <f>SUM(I784:I839)</f>
        <v>0</v>
      </c>
      <c r="J783" s="231"/>
      <c r="K783" s="231">
        <f>SUM(K784:K839)</f>
        <v>0</v>
      </c>
      <c r="L783" s="231"/>
      <c r="M783" s="231">
        <f>SUM(M784:M839)</f>
        <v>0</v>
      </c>
      <c r="N783" s="230"/>
      <c r="O783" s="230">
        <f>SUM(O784:O839)</f>
        <v>3.47</v>
      </c>
      <c r="P783" s="230"/>
      <c r="Q783" s="230">
        <f>SUM(Q784:Q839)</f>
        <v>0</v>
      </c>
      <c r="R783" s="231"/>
      <c r="S783" s="231"/>
      <c r="T783" s="232"/>
      <c r="U783" s="226"/>
      <c r="V783" s="226">
        <f>SUM(V784:V839)</f>
        <v>184.79000000000002</v>
      </c>
      <c r="W783" s="226"/>
      <c r="X783" s="226"/>
      <c r="Y783" s="226"/>
      <c r="AG783" t="s">
        <v>384</v>
      </c>
    </row>
    <row r="784" spans="1:60" ht="20.399999999999999" outlineLevel="1" x14ac:dyDescent="0.25">
      <c r="A784" s="234">
        <v>178</v>
      </c>
      <c r="B784" s="235" t="s">
        <v>1195</v>
      </c>
      <c r="C784" s="253" t="s">
        <v>1196</v>
      </c>
      <c r="D784" s="236" t="s">
        <v>506</v>
      </c>
      <c r="E784" s="237">
        <v>243.315</v>
      </c>
      <c r="F784" s="238"/>
      <c r="G784" s="239">
        <f>ROUND(E784*F784,2)</f>
        <v>0</v>
      </c>
      <c r="H784" s="238"/>
      <c r="I784" s="239">
        <f>ROUND(E784*H784,2)</f>
        <v>0</v>
      </c>
      <c r="J784" s="238"/>
      <c r="K784" s="239">
        <f>ROUND(E784*J784,2)</f>
        <v>0</v>
      </c>
      <c r="L784" s="239">
        <v>21</v>
      </c>
      <c r="M784" s="239">
        <f>G784*(1+L784/100)</f>
        <v>0</v>
      </c>
      <c r="N784" s="237">
        <v>3.3E-4</v>
      </c>
      <c r="O784" s="237">
        <f>ROUND(E784*N784,2)</f>
        <v>0.08</v>
      </c>
      <c r="P784" s="237">
        <v>0</v>
      </c>
      <c r="Q784" s="237">
        <f>ROUND(E784*P784,2)</f>
        <v>0</v>
      </c>
      <c r="R784" s="239" t="s">
        <v>1197</v>
      </c>
      <c r="S784" s="239" t="s">
        <v>388</v>
      </c>
      <c r="T784" s="240" t="s">
        <v>448</v>
      </c>
      <c r="U784" s="222">
        <v>2.75E-2</v>
      </c>
      <c r="V784" s="222">
        <f>ROUND(E784*U784,2)</f>
        <v>6.69</v>
      </c>
      <c r="W784" s="222"/>
      <c r="X784" s="222" t="s">
        <v>449</v>
      </c>
      <c r="Y784" s="222" t="s">
        <v>391</v>
      </c>
      <c r="Z784" s="212"/>
      <c r="AA784" s="212"/>
      <c r="AB784" s="212"/>
      <c r="AC784" s="212"/>
      <c r="AD784" s="212"/>
      <c r="AE784" s="212"/>
      <c r="AF784" s="212"/>
      <c r="AG784" s="212" t="s">
        <v>450</v>
      </c>
      <c r="AH784" s="212"/>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2" x14ac:dyDescent="0.25">
      <c r="A785" s="219"/>
      <c r="B785" s="220"/>
      <c r="C785" s="268" t="s">
        <v>1198</v>
      </c>
      <c r="D785" s="260"/>
      <c r="E785" s="261">
        <v>243.315</v>
      </c>
      <c r="F785" s="222"/>
      <c r="G785" s="222"/>
      <c r="H785" s="222"/>
      <c r="I785" s="222"/>
      <c r="J785" s="222"/>
      <c r="K785" s="222"/>
      <c r="L785" s="222"/>
      <c r="M785" s="222"/>
      <c r="N785" s="221"/>
      <c r="O785" s="221"/>
      <c r="P785" s="221"/>
      <c r="Q785" s="221"/>
      <c r="R785" s="222"/>
      <c r="S785" s="222"/>
      <c r="T785" s="222"/>
      <c r="U785" s="222"/>
      <c r="V785" s="222"/>
      <c r="W785" s="222"/>
      <c r="X785" s="222"/>
      <c r="Y785" s="222"/>
      <c r="Z785" s="212"/>
      <c r="AA785" s="212"/>
      <c r="AB785" s="212"/>
      <c r="AC785" s="212"/>
      <c r="AD785" s="212"/>
      <c r="AE785" s="212"/>
      <c r="AF785" s="212"/>
      <c r="AG785" s="212" t="s">
        <v>454</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ht="30.6" outlineLevel="1" x14ac:dyDescent="0.25">
      <c r="A786" s="234">
        <v>179</v>
      </c>
      <c r="B786" s="235" t="s">
        <v>1199</v>
      </c>
      <c r="C786" s="253" t="s">
        <v>1200</v>
      </c>
      <c r="D786" s="236" t="s">
        <v>506</v>
      </c>
      <c r="E786" s="237">
        <v>81.912999999999997</v>
      </c>
      <c r="F786" s="238"/>
      <c r="G786" s="239">
        <f>ROUND(E786*F786,2)</f>
        <v>0</v>
      </c>
      <c r="H786" s="238"/>
      <c r="I786" s="239">
        <f>ROUND(E786*H786,2)</f>
        <v>0</v>
      </c>
      <c r="J786" s="238"/>
      <c r="K786" s="239">
        <f>ROUND(E786*J786,2)</f>
        <v>0</v>
      </c>
      <c r="L786" s="239">
        <v>21</v>
      </c>
      <c r="M786" s="239">
        <f>G786*(1+L786/100)</f>
        <v>0</v>
      </c>
      <c r="N786" s="237">
        <v>5.1999999999999995E-4</v>
      </c>
      <c r="O786" s="237">
        <f>ROUND(E786*N786,2)</f>
        <v>0.04</v>
      </c>
      <c r="P786" s="237">
        <v>0</v>
      </c>
      <c r="Q786" s="237">
        <f>ROUND(E786*P786,2)</f>
        <v>0</v>
      </c>
      <c r="R786" s="239" t="s">
        <v>1197</v>
      </c>
      <c r="S786" s="239" t="s">
        <v>388</v>
      </c>
      <c r="T786" s="240" t="s">
        <v>448</v>
      </c>
      <c r="U786" s="222">
        <v>4.9000000000000002E-2</v>
      </c>
      <c r="V786" s="222">
        <f>ROUND(E786*U786,2)</f>
        <v>4.01</v>
      </c>
      <c r="W786" s="222"/>
      <c r="X786" s="222" t="s">
        <v>449</v>
      </c>
      <c r="Y786" s="222" t="s">
        <v>391</v>
      </c>
      <c r="Z786" s="212"/>
      <c r="AA786" s="212"/>
      <c r="AB786" s="212"/>
      <c r="AC786" s="212"/>
      <c r="AD786" s="212"/>
      <c r="AE786" s="212"/>
      <c r="AF786" s="212"/>
      <c r="AG786" s="212" t="s">
        <v>450</v>
      </c>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2" x14ac:dyDescent="0.25">
      <c r="A787" s="219"/>
      <c r="B787" s="220"/>
      <c r="C787" s="268" t="s">
        <v>1201</v>
      </c>
      <c r="D787" s="260"/>
      <c r="E787" s="261">
        <v>67.263000000000005</v>
      </c>
      <c r="F787" s="222"/>
      <c r="G787" s="222"/>
      <c r="H787" s="222"/>
      <c r="I787" s="222"/>
      <c r="J787" s="222"/>
      <c r="K787" s="222"/>
      <c r="L787" s="222"/>
      <c r="M787" s="222"/>
      <c r="N787" s="221"/>
      <c r="O787" s="221"/>
      <c r="P787" s="221"/>
      <c r="Q787" s="221"/>
      <c r="R787" s="222"/>
      <c r="S787" s="222"/>
      <c r="T787" s="222"/>
      <c r="U787" s="222"/>
      <c r="V787" s="222"/>
      <c r="W787" s="222"/>
      <c r="X787" s="222"/>
      <c r="Y787" s="222"/>
      <c r="Z787" s="212"/>
      <c r="AA787" s="212"/>
      <c r="AB787" s="212"/>
      <c r="AC787" s="212"/>
      <c r="AD787" s="212"/>
      <c r="AE787" s="212"/>
      <c r="AF787" s="212"/>
      <c r="AG787" s="212" t="s">
        <v>454</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ht="20.399999999999999" outlineLevel="3" x14ac:dyDescent="0.25">
      <c r="A788" s="219"/>
      <c r="B788" s="220"/>
      <c r="C788" s="268" t="s">
        <v>1202</v>
      </c>
      <c r="D788" s="260"/>
      <c r="E788" s="261">
        <v>14.65</v>
      </c>
      <c r="F788" s="222"/>
      <c r="G788" s="222"/>
      <c r="H788" s="222"/>
      <c r="I788" s="222"/>
      <c r="J788" s="222"/>
      <c r="K788" s="222"/>
      <c r="L788" s="222"/>
      <c r="M788" s="222"/>
      <c r="N788" s="221"/>
      <c r="O788" s="221"/>
      <c r="P788" s="221"/>
      <c r="Q788" s="221"/>
      <c r="R788" s="222"/>
      <c r="S788" s="222"/>
      <c r="T788" s="222"/>
      <c r="U788" s="222"/>
      <c r="V788" s="222"/>
      <c r="W788" s="222"/>
      <c r="X788" s="222"/>
      <c r="Y788" s="222"/>
      <c r="Z788" s="212"/>
      <c r="AA788" s="212"/>
      <c r="AB788" s="212"/>
      <c r="AC788" s="212"/>
      <c r="AD788" s="212"/>
      <c r="AE788" s="212"/>
      <c r="AF788" s="212"/>
      <c r="AG788" s="212" t="s">
        <v>454</v>
      </c>
      <c r="AH788" s="212">
        <v>0</v>
      </c>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ht="20.399999999999999" outlineLevel="1" x14ac:dyDescent="0.25">
      <c r="A789" s="234">
        <v>180</v>
      </c>
      <c r="B789" s="235" t="s">
        <v>1203</v>
      </c>
      <c r="C789" s="253" t="s">
        <v>1204</v>
      </c>
      <c r="D789" s="236" t="s">
        <v>506</v>
      </c>
      <c r="E789" s="237">
        <v>243.315</v>
      </c>
      <c r="F789" s="238"/>
      <c r="G789" s="239">
        <f>ROUND(E789*F789,2)</f>
        <v>0</v>
      </c>
      <c r="H789" s="238"/>
      <c r="I789" s="239">
        <f>ROUND(E789*H789,2)</f>
        <v>0</v>
      </c>
      <c r="J789" s="238"/>
      <c r="K789" s="239">
        <f>ROUND(E789*J789,2)</f>
        <v>0</v>
      </c>
      <c r="L789" s="239">
        <v>21</v>
      </c>
      <c r="M789" s="239">
        <f>G789*(1+L789/100)</f>
        <v>0</v>
      </c>
      <c r="N789" s="237">
        <v>8.1999999999999998E-4</v>
      </c>
      <c r="O789" s="237">
        <f>ROUND(E789*N789,2)</f>
        <v>0.2</v>
      </c>
      <c r="P789" s="237">
        <v>0</v>
      </c>
      <c r="Q789" s="237">
        <f>ROUND(E789*P789,2)</f>
        <v>0</v>
      </c>
      <c r="R789" s="239" t="s">
        <v>1197</v>
      </c>
      <c r="S789" s="239" t="s">
        <v>388</v>
      </c>
      <c r="T789" s="240" t="s">
        <v>448</v>
      </c>
      <c r="U789" s="222">
        <v>0.45982000000000001</v>
      </c>
      <c r="V789" s="222">
        <f>ROUND(E789*U789,2)</f>
        <v>111.88</v>
      </c>
      <c r="W789" s="222"/>
      <c r="X789" s="222" t="s">
        <v>449</v>
      </c>
      <c r="Y789" s="222" t="s">
        <v>391</v>
      </c>
      <c r="Z789" s="212"/>
      <c r="AA789" s="212"/>
      <c r="AB789" s="212"/>
      <c r="AC789" s="212"/>
      <c r="AD789" s="212"/>
      <c r="AE789" s="212"/>
      <c r="AF789" s="212"/>
      <c r="AG789" s="212" t="s">
        <v>450</v>
      </c>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2" x14ac:dyDescent="0.25">
      <c r="A790" s="219"/>
      <c r="B790" s="220"/>
      <c r="C790" s="268" t="s">
        <v>1198</v>
      </c>
      <c r="D790" s="260"/>
      <c r="E790" s="261">
        <v>243.315</v>
      </c>
      <c r="F790" s="222"/>
      <c r="G790" s="222"/>
      <c r="H790" s="222"/>
      <c r="I790" s="222"/>
      <c r="J790" s="222"/>
      <c r="K790" s="222"/>
      <c r="L790" s="222"/>
      <c r="M790" s="222"/>
      <c r="N790" s="221"/>
      <c r="O790" s="221"/>
      <c r="P790" s="221"/>
      <c r="Q790" s="221"/>
      <c r="R790" s="222"/>
      <c r="S790" s="222"/>
      <c r="T790" s="222"/>
      <c r="U790" s="222"/>
      <c r="V790" s="222"/>
      <c r="W790" s="222"/>
      <c r="X790" s="222"/>
      <c r="Y790" s="222"/>
      <c r="Z790" s="212"/>
      <c r="AA790" s="212"/>
      <c r="AB790" s="212"/>
      <c r="AC790" s="212"/>
      <c r="AD790" s="212"/>
      <c r="AE790" s="212"/>
      <c r="AF790" s="212"/>
      <c r="AG790" s="212" t="s">
        <v>454</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ht="20.399999999999999" outlineLevel="1" x14ac:dyDescent="0.25">
      <c r="A791" s="234">
        <v>181</v>
      </c>
      <c r="B791" s="235" t="s">
        <v>1205</v>
      </c>
      <c r="C791" s="253" t="s">
        <v>1206</v>
      </c>
      <c r="D791" s="236" t="s">
        <v>506</v>
      </c>
      <c r="E791" s="237">
        <v>81.912999999999997</v>
      </c>
      <c r="F791" s="238"/>
      <c r="G791" s="239">
        <f>ROUND(E791*F791,2)</f>
        <v>0</v>
      </c>
      <c r="H791" s="238"/>
      <c r="I791" s="239">
        <f>ROUND(E791*H791,2)</f>
        <v>0</v>
      </c>
      <c r="J791" s="238"/>
      <c r="K791" s="239">
        <f>ROUND(E791*J791,2)</f>
        <v>0</v>
      </c>
      <c r="L791" s="239">
        <v>21</v>
      </c>
      <c r="M791" s="239">
        <f>G791*(1+L791/100)</f>
        <v>0</v>
      </c>
      <c r="N791" s="237">
        <v>5.8599999999999998E-3</v>
      </c>
      <c r="O791" s="237">
        <f>ROUND(E791*N791,2)</f>
        <v>0.48</v>
      </c>
      <c r="P791" s="237">
        <v>0</v>
      </c>
      <c r="Q791" s="237">
        <f>ROUND(E791*P791,2)</f>
        <v>0</v>
      </c>
      <c r="R791" s="239" t="s">
        <v>1197</v>
      </c>
      <c r="S791" s="239" t="s">
        <v>388</v>
      </c>
      <c r="T791" s="240" t="s">
        <v>448</v>
      </c>
      <c r="U791" s="222">
        <v>0.26600000000000001</v>
      </c>
      <c r="V791" s="222">
        <f>ROUND(E791*U791,2)</f>
        <v>21.79</v>
      </c>
      <c r="W791" s="222"/>
      <c r="X791" s="222" t="s">
        <v>449</v>
      </c>
      <c r="Y791" s="222" t="s">
        <v>391</v>
      </c>
      <c r="Z791" s="212"/>
      <c r="AA791" s="212"/>
      <c r="AB791" s="212"/>
      <c r="AC791" s="212"/>
      <c r="AD791" s="212"/>
      <c r="AE791" s="212"/>
      <c r="AF791" s="212"/>
      <c r="AG791" s="212" t="s">
        <v>450</v>
      </c>
      <c r="AH791" s="212"/>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2" x14ac:dyDescent="0.25">
      <c r="A792" s="219"/>
      <c r="B792" s="220"/>
      <c r="C792" s="268" t="s">
        <v>1207</v>
      </c>
      <c r="D792" s="260"/>
      <c r="E792" s="261">
        <v>67.263000000000005</v>
      </c>
      <c r="F792" s="222"/>
      <c r="G792" s="222"/>
      <c r="H792" s="222"/>
      <c r="I792" s="222"/>
      <c r="J792" s="222"/>
      <c r="K792" s="222"/>
      <c r="L792" s="222"/>
      <c r="M792" s="222"/>
      <c r="N792" s="221"/>
      <c r="O792" s="221"/>
      <c r="P792" s="221"/>
      <c r="Q792" s="221"/>
      <c r="R792" s="222"/>
      <c r="S792" s="222"/>
      <c r="T792" s="222"/>
      <c r="U792" s="222"/>
      <c r="V792" s="222"/>
      <c r="W792" s="222"/>
      <c r="X792" s="222"/>
      <c r="Y792" s="222"/>
      <c r="Z792" s="212"/>
      <c r="AA792" s="212"/>
      <c r="AB792" s="212"/>
      <c r="AC792" s="212"/>
      <c r="AD792" s="212"/>
      <c r="AE792" s="212"/>
      <c r="AF792" s="212"/>
      <c r="AG792" s="212" t="s">
        <v>454</v>
      </c>
      <c r="AH792" s="212">
        <v>0</v>
      </c>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ht="20.399999999999999" outlineLevel="3" x14ac:dyDescent="0.25">
      <c r="A793" s="219"/>
      <c r="B793" s="220"/>
      <c r="C793" s="268" t="s">
        <v>1202</v>
      </c>
      <c r="D793" s="260"/>
      <c r="E793" s="261">
        <v>14.65</v>
      </c>
      <c r="F793" s="222"/>
      <c r="G793" s="222"/>
      <c r="H793" s="222"/>
      <c r="I793" s="222"/>
      <c r="J793" s="222"/>
      <c r="K793" s="222"/>
      <c r="L793" s="222"/>
      <c r="M793" s="222"/>
      <c r="N793" s="221"/>
      <c r="O793" s="221"/>
      <c r="P793" s="221"/>
      <c r="Q793" s="221"/>
      <c r="R793" s="222"/>
      <c r="S793" s="222"/>
      <c r="T793" s="222"/>
      <c r="U793" s="222"/>
      <c r="V793" s="222"/>
      <c r="W793" s="222"/>
      <c r="X793" s="222"/>
      <c r="Y793" s="222"/>
      <c r="Z793" s="212"/>
      <c r="AA793" s="212"/>
      <c r="AB793" s="212"/>
      <c r="AC793" s="212"/>
      <c r="AD793" s="212"/>
      <c r="AE793" s="212"/>
      <c r="AF793" s="212"/>
      <c r="AG793" s="212" t="s">
        <v>454</v>
      </c>
      <c r="AH793" s="212">
        <v>0</v>
      </c>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1" x14ac:dyDescent="0.25">
      <c r="A794" s="234">
        <v>182</v>
      </c>
      <c r="B794" s="235" t="s">
        <v>1208</v>
      </c>
      <c r="C794" s="253" t="s">
        <v>1209</v>
      </c>
      <c r="D794" s="236" t="s">
        <v>506</v>
      </c>
      <c r="E794" s="237">
        <v>69.537499999999994</v>
      </c>
      <c r="F794" s="238"/>
      <c r="G794" s="239">
        <f>ROUND(E794*F794,2)</f>
        <v>0</v>
      </c>
      <c r="H794" s="238"/>
      <c r="I794" s="239">
        <f>ROUND(E794*H794,2)</f>
        <v>0</v>
      </c>
      <c r="J794" s="238"/>
      <c r="K794" s="239">
        <f>ROUND(E794*J794,2)</f>
        <v>0</v>
      </c>
      <c r="L794" s="239">
        <v>21</v>
      </c>
      <c r="M794" s="239">
        <f>G794*(1+L794/100)</f>
        <v>0</v>
      </c>
      <c r="N794" s="237">
        <v>2.1000000000000001E-4</v>
      </c>
      <c r="O794" s="237">
        <f>ROUND(E794*N794,2)</f>
        <v>0.01</v>
      </c>
      <c r="P794" s="237">
        <v>0</v>
      </c>
      <c r="Q794" s="237">
        <f>ROUND(E794*P794,2)</f>
        <v>0</v>
      </c>
      <c r="R794" s="239" t="s">
        <v>1197</v>
      </c>
      <c r="S794" s="239" t="s">
        <v>388</v>
      </c>
      <c r="T794" s="240" t="s">
        <v>448</v>
      </c>
      <c r="U794" s="222">
        <v>9.5000000000000001E-2</v>
      </c>
      <c r="V794" s="222">
        <f>ROUND(E794*U794,2)</f>
        <v>6.61</v>
      </c>
      <c r="W794" s="222"/>
      <c r="X794" s="222" t="s">
        <v>449</v>
      </c>
      <c r="Y794" s="222" t="s">
        <v>391</v>
      </c>
      <c r="Z794" s="212"/>
      <c r="AA794" s="212"/>
      <c r="AB794" s="212"/>
      <c r="AC794" s="212"/>
      <c r="AD794" s="212"/>
      <c r="AE794" s="212"/>
      <c r="AF794" s="212"/>
      <c r="AG794" s="212" t="s">
        <v>450</v>
      </c>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2" x14ac:dyDescent="0.25">
      <c r="A795" s="219"/>
      <c r="B795" s="220"/>
      <c r="C795" s="268" t="s">
        <v>1210</v>
      </c>
      <c r="D795" s="260"/>
      <c r="E795" s="261">
        <v>16.96</v>
      </c>
      <c r="F795" s="222"/>
      <c r="G795" s="222"/>
      <c r="H795" s="222"/>
      <c r="I795" s="222"/>
      <c r="J795" s="222"/>
      <c r="K795" s="222"/>
      <c r="L795" s="222"/>
      <c r="M795" s="222"/>
      <c r="N795" s="221"/>
      <c r="O795" s="221"/>
      <c r="P795" s="221"/>
      <c r="Q795" s="221"/>
      <c r="R795" s="222"/>
      <c r="S795" s="222"/>
      <c r="T795" s="222"/>
      <c r="U795" s="222"/>
      <c r="V795" s="222"/>
      <c r="W795" s="222"/>
      <c r="X795" s="222"/>
      <c r="Y795" s="222"/>
      <c r="Z795" s="212"/>
      <c r="AA795" s="212"/>
      <c r="AB795" s="212"/>
      <c r="AC795" s="212"/>
      <c r="AD795" s="212"/>
      <c r="AE795" s="212"/>
      <c r="AF795" s="212"/>
      <c r="AG795" s="212" t="s">
        <v>454</v>
      </c>
      <c r="AH795" s="212">
        <v>0</v>
      </c>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3" x14ac:dyDescent="0.25">
      <c r="A796" s="219"/>
      <c r="B796" s="220"/>
      <c r="C796" s="268" t="s">
        <v>1211</v>
      </c>
      <c r="D796" s="260"/>
      <c r="E796" s="261">
        <v>1.3274999999999999</v>
      </c>
      <c r="F796" s="222"/>
      <c r="G796" s="222"/>
      <c r="H796" s="222"/>
      <c r="I796" s="222"/>
      <c r="J796" s="222"/>
      <c r="K796" s="222"/>
      <c r="L796" s="222"/>
      <c r="M796" s="222"/>
      <c r="N796" s="221"/>
      <c r="O796" s="221"/>
      <c r="P796" s="221"/>
      <c r="Q796" s="221"/>
      <c r="R796" s="222"/>
      <c r="S796" s="222"/>
      <c r="T796" s="222"/>
      <c r="U796" s="222"/>
      <c r="V796" s="222"/>
      <c r="W796" s="222"/>
      <c r="X796" s="222"/>
      <c r="Y796" s="222"/>
      <c r="Z796" s="212"/>
      <c r="AA796" s="212"/>
      <c r="AB796" s="212"/>
      <c r="AC796" s="212"/>
      <c r="AD796" s="212"/>
      <c r="AE796" s="212"/>
      <c r="AF796" s="212"/>
      <c r="AG796" s="212" t="s">
        <v>454</v>
      </c>
      <c r="AH796" s="212">
        <v>0</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3" x14ac:dyDescent="0.25">
      <c r="A797" s="219"/>
      <c r="B797" s="220"/>
      <c r="C797" s="268" t="s">
        <v>1212</v>
      </c>
      <c r="D797" s="260"/>
      <c r="E797" s="261">
        <v>2.1825000000000001</v>
      </c>
      <c r="F797" s="222"/>
      <c r="G797" s="222"/>
      <c r="H797" s="222"/>
      <c r="I797" s="222"/>
      <c r="J797" s="222"/>
      <c r="K797" s="222"/>
      <c r="L797" s="222"/>
      <c r="M797" s="222"/>
      <c r="N797" s="221"/>
      <c r="O797" s="221"/>
      <c r="P797" s="221"/>
      <c r="Q797" s="221"/>
      <c r="R797" s="222"/>
      <c r="S797" s="222"/>
      <c r="T797" s="222"/>
      <c r="U797" s="222"/>
      <c r="V797" s="222"/>
      <c r="W797" s="222"/>
      <c r="X797" s="222"/>
      <c r="Y797" s="222"/>
      <c r="Z797" s="212"/>
      <c r="AA797" s="212"/>
      <c r="AB797" s="212"/>
      <c r="AC797" s="212"/>
      <c r="AD797" s="212"/>
      <c r="AE797" s="212"/>
      <c r="AF797" s="212"/>
      <c r="AG797" s="212" t="s">
        <v>454</v>
      </c>
      <c r="AH797" s="212">
        <v>0</v>
      </c>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3" x14ac:dyDescent="0.25">
      <c r="A798" s="219"/>
      <c r="B798" s="220"/>
      <c r="C798" s="269" t="s">
        <v>488</v>
      </c>
      <c r="D798" s="262"/>
      <c r="E798" s="263">
        <v>20.47</v>
      </c>
      <c r="F798" s="222"/>
      <c r="G798" s="222"/>
      <c r="H798" s="222"/>
      <c r="I798" s="222"/>
      <c r="J798" s="222"/>
      <c r="K798" s="222"/>
      <c r="L798" s="222"/>
      <c r="M798" s="222"/>
      <c r="N798" s="221"/>
      <c r="O798" s="221"/>
      <c r="P798" s="221"/>
      <c r="Q798" s="221"/>
      <c r="R798" s="222"/>
      <c r="S798" s="222"/>
      <c r="T798" s="222"/>
      <c r="U798" s="222"/>
      <c r="V798" s="222"/>
      <c r="W798" s="222"/>
      <c r="X798" s="222"/>
      <c r="Y798" s="222"/>
      <c r="Z798" s="212"/>
      <c r="AA798" s="212"/>
      <c r="AB798" s="212"/>
      <c r="AC798" s="212"/>
      <c r="AD798" s="212"/>
      <c r="AE798" s="212"/>
      <c r="AF798" s="212"/>
      <c r="AG798" s="212" t="s">
        <v>454</v>
      </c>
      <c r="AH798" s="212">
        <v>1</v>
      </c>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3" x14ac:dyDescent="0.25">
      <c r="A799" s="219"/>
      <c r="B799" s="220"/>
      <c r="C799" s="268" t="s">
        <v>1213</v>
      </c>
      <c r="D799" s="260"/>
      <c r="E799" s="261">
        <v>17.12</v>
      </c>
      <c r="F799" s="222"/>
      <c r="G799" s="222"/>
      <c r="H799" s="222"/>
      <c r="I799" s="222"/>
      <c r="J799" s="222"/>
      <c r="K799" s="222"/>
      <c r="L799" s="222"/>
      <c r="M799" s="222"/>
      <c r="N799" s="221"/>
      <c r="O799" s="221"/>
      <c r="P799" s="221"/>
      <c r="Q799" s="221"/>
      <c r="R799" s="222"/>
      <c r="S799" s="222"/>
      <c r="T799" s="222"/>
      <c r="U799" s="222"/>
      <c r="V799" s="222"/>
      <c r="W799" s="222"/>
      <c r="X799" s="222"/>
      <c r="Y799" s="222"/>
      <c r="Z799" s="212"/>
      <c r="AA799" s="212"/>
      <c r="AB799" s="212"/>
      <c r="AC799" s="212"/>
      <c r="AD799" s="212"/>
      <c r="AE799" s="212"/>
      <c r="AF799" s="212"/>
      <c r="AG799" s="212" t="s">
        <v>454</v>
      </c>
      <c r="AH799" s="212">
        <v>0</v>
      </c>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3" x14ac:dyDescent="0.25">
      <c r="A800" s="219"/>
      <c r="B800" s="220"/>
      <c r="C800" s="268" t="s">
        <v>1214</v>
      </c>
      <c r="D800" s="260"/>
      <c r="E800" s="261">
        <v>5.125</v>
      </c>
      <c r="F800" s="222"/>
      <c r="G800" s="222"/>
      <c r="H800" s="222"/>
      <c r="I800" s="222"/>
      <c r="J800" s="222"/>
      <c r="K800" s="222"/>
      <c r="L800" s="222"/>
      <c r="M800" s="222"/>
      <c r="N800" s="221"/>
      <c r="O800" s="221"/>
      <c r="P800" s="221"/>
      <c r="Q800" s="221"/>
      <c r="R800" s="222"/>
      <c r="S800" s="222"/>
      <c r="T800" s="222"/>
      <c r="U800" s="222"/>
      <c r="V800" s="222"/>
      <c r="W800" s="222"/>
      <c r="X800" s="222"/>
      <c r="Y800" s="222"/>
      <c r="Z800" s="212"/>
      <c r="AA800" s="212"/>
      <c r="AB800" s="212"/>
      <c r="AC800" s="212"/>
      <c r="AD800" s="212"/>
      <c r="AE800" s="212"/>
      <c r="AF800" s="212"/>
      <c r="AG800" s="212" t="s">
        <v>454</v>
      </c>
      <c r="AH800" s="212">
        <v>0</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3" x14ac:dyDescent="0.25">
      <c r="A801" s="219"/>
      <c r="B801" s="220"/>
      <c r="C801" s="268" t="s">
        <v>1215</v>
      </c>
      <c r="D801" s="260"/>
      <c r="E801" s="261">
        <v>2.7675000000000001</v>
      </c>
      <c r="F801" s="222"/>
      <c r="G801" s="222"/>
      <c r="H801" s="222"/>
      <c r="I801" s="222"/>
      <c r="J801" s="222"/>
      <c r="K801" s="222"/>
      <c r="L801" s="222"/>
      <c r="M801" s="222"/>
      <c r="N801" s="221"/>
      <c r="O801" s="221"/>
      <c r="P801" s="221"/>
      <c r="Q801" s="221"/>
      <c r="R801" s="222"/>
      <c r="S801" s="222"/>
      <c r="T801" s="222"/>
      <c r="U801" s="222"/>
      <c r="V801" s="222"/>
      <c r="W801" s="222"/>
      <c r="X801" s="222"/>
      <c r="Y801" s="222"/>
      <c r="Z801" s="212"/>
      <c r="AA801" s="212"/>
      <c r="AB801" s="212"/>
      <c r="AC801" s="212"/>
      <c r="AD801" s="212"/>
      <c r="AE801" s="212"/>
      <c r="AF801" s="212"/>
      <c r="AG801" s="212" t="s">
        <v>454</v>
      </c>
      <c r="AH801" s="212">
        <v>0</v>
      </c>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3" x14ac:dyDescent="0.25">
      <c r="A802" s="219"/>
      <c r="B802" s="220"/>
      <c r="C802" s="268" t="s">
        <v>1216</v>
      </c>
      <c r="D802" s="260"/>
      <c r="E802" s="261">
        <v>3.07</v>
      </c>
      <c r="F802" s="222"/>
      <c r="G802" s="222"/>
      <c r="H802" s="222"/>
      <c r="I802" s="222"/>
      <c r="J802" s="222"/>
      <c r="K802" s="222"/>
      <c r="L802" s="222"/>
      <c r="M802" s="222"/>
      <c r="N802" s="221"/>
      <c r="O802" s="221"/>
      <c r="P802" s="221"/>
      <c r="Q802" s="221"/>
      <c r="R802" s="222"/>
      <c r="S802" s="222"/>
      <c r="T802" s="222"/>
      <c r="U802" s="222"/>
      <c r="V802" s="222"/>
      <c r="W802" s="222"/>
      <c r="X802" s="222"/>
      <c r="Y802" s="222"/>
      <c r="Z802" s="212"/>
      <c r="AA802" s="212"/>
      <c r="AB802" s="212"/>
      <c r="AC802" s="212"/>
      <c r="AD802" s="212"/>
      <c r="AE802" s="212"/>
      <c r="AF802" s="212"/>
      <c r="AG802" s="212" t="s">
        <v>454</v>
      </c>
      <c r="AH802" s="212">
        <v>0</v>
      </c>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5">
      <c r="A803" s="219"/>
      <c r="B803" s="220"/>
      <c r="C803" s="268" t="s">
        <v>1217</v>
      </c>
      <c r="D803" s="260"/>
      <c r="E803" s="261">
        <v>1.5149999999999999</v>
      </c>
      <c r="F803" s="222"/>
      <c r="G803" s="222"/>
      <c r="H803" s="222"/>
      <c r="I803" s="222"/>
      <c r="J803" s="222"/>
      <c r="K803" s="222"/>
      <c r="L803" s="222"/>
      <c r="M803" s="222"/>
      <c r="N803" s="221"/>
      <c r="O803" s="221"/>
      <c r="P803" s="221"/>
      <c r="Q803" s="221"/>
      <c r="R803" s="222"/>
      <c r="S803" s="222"/>
      <c r="T803" s="222"/>
      <c r="U803" s="222"/>
      <c r="V803" s="222"/>
      <c r="W803" s="222"/>
      <c r="X803" s="222"/>
      <c r="Y803" s="222"/>
      <c r="Z803" s="212"/>
      <c r="AA803" s="212"/>
      <c r="AB803" s="212"/>
      <c r="AC803" s="212"/>
      <c r="AD803" s="212"/>
      <c r="AE803" s="212"/>
      <c r="AF803" s="212"/>
      <c r="AG803" s="212" t="s">
        <v>454</v>
      </c>
      <c r="AH803" s="212">
        <v>0</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5">
      <c r="A804" s="219"/>
      <c r="B804" s="220"/>
      <c r="C804" s="268" t="s">
        <v>1218</v>
      </c>
      <c r="D804" s="260"/>
      <c r="E804" s="261">
        <v>2</v>
      </c>
      <c r="F804" s="222"/>
      <c r="G804" s="222"/>
      <c r="H804" s="222"/>
      <c r="I804" s="222"/>
      <c r="J804" s="222"/>
      <c r="K804" s="222"/>
      <c r="L804" s="222"/>
      <c r="M804" s="222"/>
      <c r="N804" s="221"/>
      <c r="O804" s="221"/>
      <c r="P804" s="221"/>
      <c r="Q804" s="221"/>
      <c r="R804" s="222"/>
      <c r="S804" s="222"/>
      <c r="T804" s="222"/>
      <c r="U804" s="222"/>
      <c r="V804" s="222"/>
      <c r="W804" s="222"/>
      <c r="X804" s="222"/>
      <c r="Y804" s="222"/>
      <c r="Z804" s="212"/>
      <c r="AA804" s="212"/>
      <c r="AB804" s="212"/>
      <c r="AC804" s="212"/>
      <c r="AD804" s="212"/>
      <c r="AE804" s="212"/>
      <c r="AF804" s="212"/>
      <c r="AG804" s="212" t="s">
        <v>454</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5">
      <c r="A805" s="219"/>
      <c r="B805" s="220"/>
      <c r="C805" s="268" t="s">
        <v>1219</v>
      </c>
      <c r="D805" s="260"/>
      <c r="E805" s="261">
        <v>0.9</v>
      </c>
      <c r="F805" s="222"/>
      <c r="G805" s="222"/>
      <c r="H805" s="222"/>
      <c r="I805" s="222"/>
      <c r="J805" s="222"/>
      <c r="K805" s="222"/>
      <c r="L805" s="222"/>
      <c r="M805" s="222"/>
      <c r="N805" s="221"/>
      <c r="O805" s="221"/>
      <c r="P805" s="221"/>
      <c r="Q805" s="221"/>
      <c r="R805" s="222"/>
      <c r="S805" s="222"/>
      <c r="T805" s="222"/>
      <c r="U805" s="222"/>
      <c r="V805" s="222"/>
      <c r="W805" s="222"/>
      <c r="X805" s="222"/>
      <c r="Y805" s="222"/>
      <c r="Z805" s="212"/>
      <c r="AA805" s="212"/>
      <c r="AB805" s="212"/>
      <c r="AC805" s="212"/>
      <c r="AD805" s="212"/>
      <c r="AE805" s="212"/>
      <c r="AF805" s="212"/>
      <c r="AG805" s="212" t="s">
        <v>454</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3" x14ac:dyDescent="0.25">
      <c r="A806" s="219"/>
      <c r="B806" s="220"/>
      <c r="C806" s="268" t="s">
        <v>1220</v>
      </c>
      <c r="D806" s="260"/>
      <c r="E806" s="261">
        <v>14.26</v>
      </c>
      <c r="F806" s="222"/>
      <c r="G806" s="222"/>
      <c r="H806" s="222"/>
      <c r="I806" s="222"/>
      <c r="J806" s="222"/>
      <c r="K806" s="222"/>
      <c r="L806" s="222"/>
      <c r="M806" s="222"/>
      <c r="N806" s="221"/>
      <c r="O806" s="221"/>
      <c r="P806" s="221"/>
      <c r="Q806" s="221"/>
      <c r="R806" s="222"/>
      <c r="S806" s="222"/>
      <c r="T806" s="222"/>
      <c r="U806" s="222"/>
      <c r="V806" s="222"/>
      <c r="W806" s="222"/>
      <c r="X806" s="222"/>
      <c r="Y806" s="222"/>
      <c r="Z806" s="212"/>
      <c r="AA806" s="212"/>
      <c r="AB806" s="212"/>
      <c r="AC806" s="212"/>
      <c r="AD806" s="212"/>
      <c r="AE806" s="212"/>
      <c r="AF806" s="212"/>
      <c r="AG806" s="212" t="s">
        <v>454</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5">
      <c r="A807" s="219"/>
      <c r="B807" s="220"/>
      <c r="C807" s="268" t="s">
        <v>1221</v>
      </c>
      <c r="D807" s="260"/>
      <c r="E807" s="261">
        <v>2.31</v>
      </c>
      <c r="F807" s="222"/>
      <c r="G807" s="222"/>
      <c r="H807" s="222"/>
      <c r="I807" s="222"/>
      <c r="J807" s="222"/>
      <c r="K807" s="222"/>
      <c r="L807" s="222"/>
      <c r="M807" s="222"/>
      <c r="N807" s="221"/>
      <c r="O807" s="221"/>
      <c r="P807" s="221"/>
      <c r="Q807" s="221"/>
      <c r="R807" s="222"/>
      <c r="S807" s="222"/>
      <c r="T807" s="222"/>
      <c r="U807" s="222"/>
      <c r="V807" s="222"/>
      <c r="W807" s="222"/>
      <c r="X807" s="222"/>
      <c r="Y807" s="222"/>
      <c r="Z807" s="212"/>
      <c r="AA807" s="212"/>
      <c r="AB807" s="212"/>
      <c r="AC807" s="212"/>
      <c r="AD807" s="212"/>
      <c r="AE807" s="212"/>
      <c r="AF807" s="212"/>
      <c r="AG807" s="212" t="s">
        <v>454</v>
      </c>
      <c r="AH807" s="212">
        <v>0</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3" x14ac:dyDescent="0.25">
      <c r="A808" s="219"/>
      <c r="B808" s="220"/>
      <c r="C808" s="269" t="s">
        <v>488</v>
      </c>
      <c r="D808" s="262"/>
      <c r="E808" s="263">
        <v>49.067500000000003</v>
      </c>
      <c r="F808" s="222"/>
      <c r="G808" s="222"/>
      <c r="H808" s="222"/>
      <c r="I808" s="222"/>
      <c r="J808" s="222"/>
      <c r="K808" s="222"/>
      <c r="L808" s="222"/>
      <c r="M808" s="222"/>
      <c r="N808" s="221"/>
      <c r="O808" s="221"/>
      <c r="P808" s="221"/>
      <c r="Q808" s="221"/>
      <c r="R808" s="222"/>
      <c r="S808" s="222"/>
      <c r="T808" s="222"/>
      <c r="U808" s="222"/>
      <c r="V808" s="222"/>
      <c r="W808" s="222"/>
      <c r="X808" s="222"/>
      <c r="Y808" s="222"/>
      <c r="Z808" s="212"/>
      <c r="AA808" s="212"/>
      <c r="AB808" s="212"/>
      <c r="AC808" s="212"/>
      <c r="AD808" s="212"/>
      <c r="AE808" s="212"/>
      <c r="AF808" s="212"/>
      <c r="AG808" s="212" t="s">
        <v>454</v>
      </c>
      <c r="AH808" s="212">
        <v>1</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1" x14ac:dyDescent="0.25">
      <c r="A809" s="234">
        <v>183</v>
      </c>
      <c r="B809" s="235" t="s">
        <v>1222</v>
      </c>
      <c r="C809" s="253" t="s">
        <v>1223</v>
      </c>
      <c r="D809" s="236" t="s">
        <v>506</v>
      </c>
      <c r="E809" s="237">
        <v>2.84</v>
      </c>
      <c r="F809" s="238"/>
      <c r="G809" s="239">
        <f>ROUND(E809*F809,2)</f>
        <v>0</v>
      </c>
      <c r="H809" s="238"/>
      <c r="I809" s="239">
        <f>ROUND(E809*H809,2)</f>
        <v>0</v>
      </c>
      <c r="J809" s="238"/>
      <c r="K809" s="239">
        <f>ROUND(E809*J809,2)</f>
        <v>0</v>
      </c>
      <c r="L809" s="239">
        <v>21</v>
      </c>
      <c r="M809" s="239">
        <f>G809*(1+L809/100)</f>
        <v>0</v>
      </c>
      <c r="N809" s="237">
        <v>2.0999999999999999E-3</v>
      </c>
      <c r="O809" s="237">
        <f>ROUND(E809*N809,2)</f>
        <v>0.01</v>
      </c>
      <c r="P809" s="237">
        <v>0</v>
      </c>
      <c r="Q809" s="237">
        <f>ROUND(E809*P809,2)</f>
        <v>0</v>
      </c>
      <c r="R809" s="239" t="s">
        <v>1197</v>
      </c>
      <c r="S809" s="239" t="s">
        <v>388</v>
      </c>
      <c r="T809" s="240" t="s">
        <v>448</v>
      </c>
      <c r="U809" s="222">
        <v>0.26</v>
      </c>
      <c r="V809" s="222">
        <f>ROUND(E809*U809,2)</f>
        <v>0.74</v>
      </c>
      <c r="W809" s="222"/>
      <c r="X809" s="222" t="s">
        <v>449</v>
      </c>
      <c r="Y809" s="222" t="s">
        <v>391</v>
      </c>
      <c r="Z809" s="212"/>
      <c r="AA809" s="212"/>
      <c r="AB809" s="212"/>
      <c r="AC809" s="212"/>
      <c r="AD809" s="212"/>
      <c r="AE809" s="212"/>
      <c r="AF809" s="212"/>
      <c r="AG809" s="212" t="s">
        <v>450</v>
      </c>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2" x14ac:dyDescent="0.25">
      <c r="A810" s="219"/>
      <c r="B810" s="220"/>
      <c r="C810" s="268" t="s">
        <v>1224</v>
      </c>
      <c r="D810" s="260"/>
      <c r="E810" s="261">
        <v>2.84</v>
      </c>
      <c r="F810" s="222"/>
      <c r="G810" s="222"/>
      <c r="H810" s="222"/>
      <c r="I810" s="222"/>
      <c r="J810" s="222"/>
      <c r="K810" s="222"/>
      <c r="L810" s="222"/>
      <c r="M810" s="222"/>
      <c r="N810" s="221"/>
      <c r="O810" s="221"/>
      <c r="P810" s="221"/>
      <c r="Q810" s="221"/>
      <c r="R810" s="222"/>
      <c r="S810" s="222"/>
      <c r="T810" s="222"/>
      <c r="U810" s="222"/>
      <c r="V810" s="222"/>
      <c r="W810" s="222"/>
      <c r="X810" s="222"/>
      <c r="Y810" s="222"/>
      <c r="Z810" s="212"/>
      <c r="AA810" s="212"/>
      <c r="AB810" s="212"/>
      <c r="AC810" s="212"/>
      <c r="AD810" s="212"/>
      <c r="AE810" s="212"/>
      <c r="AF810" s="212"/>
      <c r="AG810" s="212" t="s">
        <v>454</v>
      </c>
      <c r="AH810" s="212">
        <v>0</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1" x14ac:dyDescent="0.25">
      <c r="A811" s="234">
        <v>184</v>
      </c>
      <c r="B811" s="235" t="s">
        <v>1225</v>
      </c>
      <c r="C811" s="253" t="s">
        <v>1223</v>
      </c>
      <c r="D811" s="236" t="s">
        <v>506</v>
      </c>
      <c r="E811" s="237">
        <v>69.537499999999994</v>
      </c>
      <c r="F811" s="238"/>
      <c r="G811" s="239">
        <f>ROUND(E811*F811,2)</f>
        <v>0</v>
      </c>
      <c r="H811" s="238"/>
      <c r="I811" s="239">
        <f>ROUND(E811*H811,2)</f>
        <v>0</v>
      </c>
      <c r="J811" s="238"/>
      <c r="K811" s="239">
        <f>ROUND(E811*J811,2)</f>
        <v>0</v>
      </c>
      <c r="L811" s="239">
        <v>21</v>
      </c>
      <c r="M811" s="239">
        <f>G811*(1+L811/100)</f>
        <v>0</v>
      </c>
      <c r="N811" s="237">
        <v>1.58E-3</v>
      </c>
      <c r="O811" s="237">
        <f>ROUND(E811*N811,2)</f>
        <v>0.11</v>
      </c>
      <c r="P811" s="237">
        <v>0</v>
      </c>
      <c r="Q811" s="237">
        <f>ROUND(E811*P811,2)</f>
        <v>0</v>
      </c>
      <c r="R811" s="239" t="s">
        <v>1197</v>
      </c>
      <c r="S811" s="239" t="s">
        <v>388</v>
      </c>
      <c r="T811" s="240" t="s">
        <v>448</v>
      </c>
      <c r="U811" s="222">
        <v>0.24</v>
      </c>
      <c r="V811" s="222">
        <f>ROUND(E811*U811,2)</f>
        <v>16.690000000000001</v>
      </c>
      <c r="W811" s="222"/>
      <c r="X811" s="222" t="s">
        <v>449</v>
      </c>
      <c r="Y811" s="222" t="s">
        <v>391</v>
      </c>
      <c r="Z811" s="212"/>
      <c r="AA811" s="212"/>
      <c r="AB811" s="212"/>
      <c r="AC811" s="212"/>
      <c r="AD811" s="212"/>
      <c r="AE811" s="212"/>
      <c r="AF811" s="212"/>
      <c r="AG811" s="212" t="s">
        <v>450</v>
      </c>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2" x14ac:dyDescent="0.25">
      <c r="A812" s="219"/>
      <c r="B812" s="220"/>
      <c r="C812" s="268" t="s">
        <v>1226</v>
      </c>
      <c r="D812" s="260"/>
      <c r="E812" s="261">
        <v>69.537499999999994</v>
      </c>
      <c r="F812" s="222"/>
      <c r="G812" s="222"/>
      <c r="H812" s="222"/>
      <c r="I812" s="222"/>
      <c r="J812" s="222"/>
      <c r="K812" s="222"/>
      <c r="L812" s="222"/>
      <c r="M812" s="222"/>
      <c r="N812" s="221"/>
      <c r="O812" s="221"/>
      <c r="P812" s="221"/>
      <c r="Q812" s="221"/>
      <c r="R812" s="222"/>
      <c r="S812" s="222"/>
      <c r="T812" s="222"/>
      <c r="U812" s="222"/>
      <c r="V812" s="222"/>
      <c r="W812" s="222"/>
      <c r="X812" s="222"/>
      <c r="Y812" s="222"/>
      <c r="Z812" s="212"/>
      <c r="AA812" s="212"/>
      <c r="AB812" s="212"/>
      <c r="AC812" s="212"/>
      <c r="AD812" s="212"/>
      <c r="AE812" s="212"/>
      <c r="AF812" s="212"/>
      <c r="AG812" s="212" t="s">
        <v>454</v>
      </c>
      <c r="AH812" s="212">
        <v>5</v>
      </c>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1" x14ac:dyDescent="0.25">
      <c r="A813" s="234">
        <v>185</v>
      </c>
      <c r="B813" s="235" t="s">
        <v>1227</v>
      </c>
      <c r="C813" s="253" t="s">
        <v>1228</v>
      </c>
      <c r="D813" s="236" t="s">
        <v>517</v>
      </c>
      <c r="E813" s="237">
        <v>73.349999999999994</v>
      </c>
      <c r="F813" s="238"/>
      <c r="G813" s="239">
        <f>ROUND(E813*F813,2)</f>
        <v>0</v>
      </c>
      <c r="H813" s="238"/>
      <c r="I813" s="239">
        <f>ROUND(E813*H813,2)</f>
        <v>0</v>
      </c>
      <c r="J813" s="238"/>
      <c r="K813" s="239">
        <f>ROUND(E813*J813,2)</f>
        <v>0</v>
      </c>
      <c r="L813" s="239">
        <v>21</v>
      </c>
      <c r="M813" s="239">
        <f>G813*(1+L813/100)</f>
        <v>0</v>
      </c>
      <c r="N813" s="237">
        <v>2.9E-4</v>
      </c>
      <c r="O813" s="237">
        <f>ROUND(E813*N813,2)</f>
        <v>0.02</v>
      </c>
      <c r="P813" s="237">
        <v>0</v>
      </c>
      <c r="Q813" s="237">
        <f>ROUND(E813*P813,2)</f>
        <v>0</v>
      </c>
      <c r="R813" s="239" t="s">
        <v>1197</v>
      </c>
      <c r="S813" s="239" t="s">
        <v>388</v>
      </c>
      <c r="T813" s="240" t="s">
        <v>448</v>
      </c>
      <c r="U813" s="222">
        <v>0.11</v>
      </c>
      <c r="V813" s="222">
        <f>ROUND(E813*U813,2)</f>
        <v>8.07</v>
      </c>
      <c r="W813" s="222"/>
      <c r="X813" s="222" t="s">
        <v>449</v>
      </c>
      <c r="Y813" s="222" t="s">
        <v>391</v>
      </c>
      <c r="Z813" s="212"/>
      <c r="AA813" s="212"/>
      <c r="AB813" s="212"/>
      <c r="AC813" s="212"/>
      <c r="AD813" s="212"/>
      <c r="AE813" s="212"/>
      <c r="AF813" s="212"/>
      <c r="AG813" s="212" t="s">
        <v>450</v>
      </c>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2" x14ac:dyDescent="0.25">
      <c r="A814" s="219"/>
      <c r="B814" s="220"/>
      <c r="C814" s="268" t="s">
        <v>1229</v>
      </c>
      <c r="D814" s="260"/>
      <c r="E814" s="261">
        <v>8.85</v>
      </c>
      <c r="F814" s="222"/>
      <c r="G814" s="222"/>
      <c r="H814" s="222"/>
      <c r="I814" s="222"/>
      <c r="J814" s="222"/>
      <c r="K814" s="222"/>
      <c r="L814" s="222"/>
      <c r="M814" s="222"/>
      <c r="N814" s="221"/>
      <c r="O814" s="221"/>
      <c r="P814" s="221"/>
      <c r="Q814" s="221"/>
      <c r="R814" s="222"/>
      <c r="S814" s="222"/>
      <c r="T814" s="222"/>
      <c r="U814" s="222"/>
      <c r="V814" s="222"/>
      <c r="W814" s="222"/>
      <c r="X814" s="222"/>
      <c r="Y814" s="222"/>
      <c r="Z814" s="212"/>
      <c r="AA814" s="212"/>
      <c r="AB814" s="212"/>
      <c r="AC814" s="212"/>
      <c r="AD814" s="212"/>
      <c r="AE814" s="212"/>
      <c r="AF814" s="212"/>
      <c r="AG814" s="212" t="s">
        <v>454</v>
      </c>
      <c r="AH814" s="212">
        <v>0</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3" x14ac:dyDescent="0.25">
      <c r="A815" s="219"/>
      <c r="B815" s="220"/>
      <c r="C815" s="268" t="s">
        <v>1230</v>
      </c>
      <c r="D815" s="260"/>
      <c r="E815" s="261">
        <v>14.55</v>
      </c>
      <c r="F815" s="222"/>
      <c r="G815" s="222"/>
      <c r="H815" s="222"/>
      <c r="I815" s="222"/>
      <c r="J815" s="222"/>
      <c r="K815" s="222"/>
      <c r="L815" s="222"/>
      <c r="M815" s="222"/>
      <c r="N815" s="221"/>
      <c r="O815" s="221"/>
      <c r="P815" s="221"/>
      <c r="Q815" s="221"/>
      <c r="R815" s="222"/>
      <c r="S815" s="222"/>
      <c r="T815" s="222"/>
      <c r="U815" s="222"/>
      <c r="V815" s="222"/>
      <c r="W815" s="222"/>
      <c r="X815" s="222"/>
      <c r="Y815" s="222"/>
      <c r="Z815" s="212"/>
      <c r="AA815" s="212"/>
      <c r="AB815" s="212"/>
      <c r="AC815" s="212"/>
      <c r="AD815" s="212"/>
      <c r="AE815" s="212"/>
      <c r="AF815" s="212"/>
      <c r="AG815" s="212" t="s">
        <v>454</v>
      </c>
      <c r="AH815" s="212">
        <v>0</v>
      </c>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3" x14ac:dyDescent="0.25">
      <c r="A816" s="219"/>
      <c r="B816" s="220"/>
      <c r="C816" s="269" t="s">
        <v>488</v>
      </c>
      <c r="D816" s="262"/>
      <c r="E816" s="263">
        <v>23.4</v>
      </c>
      <c r="F816" s="222"/>
      <c r="G816" s="222"/>
      <c r="H816" s="222"/>
      <c r="I816" s="222"/>
      <c r="J816" s="222"/>
      <c r="K816" s="222"/>
      <c r="L816" s="222"/>
      <c r="M816" s="222"/>
      <c r="N816" s="221"/>
      <c r="O816" s="221"/>
      <c r="P816" s="221"/>
      <c r="Q816" s="221"/>
      <c r="R816" s="222"/>
      <c r="S816" s="222"/>
      <c r="T816" s="222"/>
      <c r="U816" s="222"/>
      <c r="V816" s="222"/>
      <c r="W816" s="222"/>
      <c r="X816" s="222"/>
      <c r="Y816" s="222"/>
      <c r="Z816" s="212"/>
      <c r="AA816" s="212"/>
      <c r="AB816" s="212"/>
      <c r="AC816" s="212"/>
      <c r="AD816" s="212"/>
      <c r="AE816" s="212"/>
      <c r="AF816" s="212"/>
      <c r="AG816" s="212" t="s">
        <v>454</v>
      </c>
      <c r="AH816" s="212">
        <v>1</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5">
      <c r="A817" s="219"/>
      <c r="B817" s="220"/>
      <c r="C817" s="268" t="s">
        <v>1231</v>
      </c>
      <c r="D817" s="260"/>
      <c r="E817" s="261">
        <v>18.45</v>
      </c>
      <c r="F817" s="222"/>
      <c r="G817" s="222"/>
      <c r="H817" s="222"/>
      <c r="I817" s="222"/>
      <c r="J817" s="222"/>
      <c r="K817" s="222"/>
      <c r="L817" s="222"/>
      <c r="M817" s="222"/>
      <c r="N817" s="221"/>
      <c r="O817" s="221"/>
      <c r="P817" s="221"/>
      <c r="Q817" s="221"/>
      <c r="R817" s="222"/>
      <c r="S817" s="222"/>
      <c r="T817" s="222"/>
      <c r="U817" s="222"/>
      <c r="V817" s="222"/>
      <c r="W817" s="222"/>
      <c r="X817" s="222"/>
      <c r="Y817" s="222"/>
      <c r="Z817" s="212"/>
      <c r="AA817" s="212"/>
      <c r="AB817" s="212"/>
      <c r="AC817" s="212"/>
      <c r="AD817" s="212"/>
      <c r="AE817" s="212"/>
      <c r="AF817" s="212"/>
      <c r="AG817" s="212" t="s">
        <v>454</v>
      </c>
      <c r="AH817" s="212">
        <v>0</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3" x14ac:dyDescent="0.25">
      <c r="A818" s="219"/>
      <c r="B818" s="220"/>
      <c r="C818" s="268" t="s">
        <v>1232</v>
      </c>
      <c r="D818" s="260"/>
      <c r="E818" s="261">
        <v>10.1</v>
      </c>
      <c r="F818" s="222"/>
      <c r="G818" s="222"/>
      <c r="H818" s="222"/>
      <c r="I818" s="222"/>
      <c r="J818" s="222"/>
      <c r="K818" s="222"/>
      <c r="L818" s="222"/>
      <c r="M818" s="222"/>
      <c r="N818" s="221"/>
      <c r="O818" s="221"/>
      <c r="P818" s="221"/>
      <c r="Q818" s="221"/>
      <c r="R818" s="222"/>
      <c r="S818" s="222"/>
      <c r="T818" s="222"/>
      <c r="U818" s="222"/>
      <c r="V818" s="222"/>
      <c r="W818" s="222"/>
      <c r="X818" s="222"/>
      <c r="Y818" s="222"/>
      <c r="Z818" s="212"/>
      <c r="AA818" s="212"/>
      <c r="AB818" s="212"/>
      <c r="AC818" s="212"/>
      <c r="AD818" s="212"/>
      <c r="AE818" s="212"/>
      <c r="AF818" s="212"/>
      <c r="AG818" s="212" t="s">
        <v>454</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3" x14ac:dyDescent="0.25">
      <c r="A819" s="219"/>
      <c r="B819" s="220"/>
      <c r="C819" s="268" t="s">
        <v>1233</v>
      </c>
      <c r="D819" s="260"/>
      <c r="E819" s="261">
        <v>6</v>
      </c>
      <c r="F819" s="222"/>
      <c r="G819" s="222"/>
      <c r="H819" s="222"/>
      <c r="I819" s="222"/>
      <c r="J819" s="222"/>
      <c r="K819" s="222"/>
      <c r="L819" s="222"/>
      <c r="M819" s="222"/>
      <c r="N819" s="221"/>
      <c r="O819" s="221"/>
      <c r="P819" s="221"/>
      <c r="Q819" s="221"/>
      <c r="R819" s="222"/>
      <c r="S819" s="222"/>
      <c r="T819" s="222"/>
      <c r="U819" s="222"/>
      <c r="V819" s="222"/>
      <c r="W819" s="222"/>
      <c r="X819" s="222"/>
      <c r="Y819" s="222"/>
      <c r="Z819" s="212"/>
      <c r="AA819" s="212"/>
      <c r="AB819" s="212"/>
      <c r="AC819" s="212"/>
      <c r="AD819" s="212"/>
      <c r="AE819" s="212"/>
      <c r="AF819" s="212"/>
      <c r="AG819" s="212" t="s">
        <v>454</v>
      </c>
      <c r="AH819" s="212">
        <v>0</v>
      </c>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3" x14ac:dyDescent="0.25">
      <c r="A820" s="219"/>
      <c r="B820" s="220"/>
      <c r="C820" s="268" t="s">
        <v>1234</v>
      </c>
      <c r="D820" s="260"/>
      <c r="E820" s="261">
        <v>15.4</v>
      </c>
      <c r="F820" s="222"/>
      <c r="G820" s="222"/>
      <c r="H820" s="222"/>
      <c r="I820" s="222"/>
      <c r="J820" s="222"/>
      <c r="K820" s="222"/>
      <c r="L820" s="222"/>
      <c r="M820" s="222"/>
      <c r="N820" s="221"/>
      <c r="O820" s="221"/>
      <c r="P820" s="221"/>
      <c r="Q820" s="221"/>
      <c r="R820" s="222"/>
      <c r="S820" s="222"/>
      <c r="T820" s="222"/>
      <c r="U820" s="222"/>
      <c r="V820" s="222"/>
      <c r="W820" s="222"/>
      <c r="X820" s="222"/>
      <c r="Y820" s="222"/>
      <c r="Z820" s="212"/>
      <c r="AA820" s="212"/>
      <c r="AB820" s="212"/>
      <c r="AC820" s="212"/>
      <c r="AD820" s="212"/>
      <c r="AE820" s="212"/>
      <c r="AF820" s="212"/>
      <c r="AG820" s="212" t="s">
        <v>454</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5">
      <c r="A821" s="219"/>
      <c r="B821" s="220"/>
      <c r="C821" s="269" t="s">
        <v>488</v>
      </c>
      <c r="D821" s="262"/>
      <c r="E821" s="263">
        <v>49.95</v>
      </c>
      <c r="F821" s="222"/>
      <c r="G821" s="222"/>
      <c r="H821" s="222"/>
      <c r="I821" s="222"/>
      <c r="J821" s="222"/>
      <c r="K821" s="222"/>
      <c r="L821" s="222"/>
      <c r="M821" s="222"/>
      <c r="N821" s="221"/>
      <c r="O821" s="221"/>
      <c r="P821" s="221"/>
      <c r="Q821" s="221"/>
      <c r="R821" s="222"/>
      <c r="S821" s="222"/>
      <c r="T821" s="222"/>
      <c r="U821" s="222"/>
      <c r="V821" s="222"/>
      <c r="W821" s="222"/>
      <c r="X821" s="222"/>
      <c r="Y821" s="222"/>
      <c r="Z821" s="212"/>
      <c r="AA821" s="212"/>
      <c r="AB821" s="212"/>
      <c r="AC821" s="212"/>
      <c r="AD821" s="212"/>
      <c r="AE821" s="212"/>
      <c r="AF821" s="212"/>
      <c r="AG821" s="212" t="s">
        <v>454</v>
      </c>
      <c r="AH821" s="212">
        <v>1</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1" x14ac:dyDescent="0.25">
      <c r="A822" s="234">
        <v>186</v>
      </c>
      <c r="B822" s="235" t="s">
        <v>1235</v>
      </c>
      <c r="C822" s="253" t="s">
        <v>1236</v>
      </c>
      <c r="D822" s="236" t="s">
        <v>585</v>
      </c>
      <c r="E822" s="237">
        <v>38</v>
      </c>
      <c r="F822" s="238"/>
      <c r="G822" s="239">
        <f>ROUND(E822*F822,2)</f>
        <v>0</v>
      </c>
      <c r="H822" s="238"/>
      <c r="I822" s="239">
        <f>ROUND(E822*H822,2)</f>
        <v>0</v>
      </c>
      <c r="J822" s="238"/>
      <c r="K822" s="239">
        <f>ROUND(E822*J822,2)</f>
        <v>0</v>
      </c>
      <c r="L822" s="239">
        <v>21</v>
      </c>
      <c r="M822" s="239">
        <f>G822*(1+L822/100)</f>
        <v>0</v>
      </c>
      <c r="N822" s="237">
        <v>1.1E-4</v>
      </c>
      <c r="O822" s="237">
        <f>ROUND(E822*N822,2)</f>
        <v>0</v>
      </c>
      <c r="P822" s="237">
        <v>0</v>
      </c>
      <c r="Q822" s="237">
        <f>ROUND(E822*P822,2)</f>
        <v>0</v>
      </c>
      <c r="R822" s="239" t="s">
        <v>1197</v>
      </c>
      <c r="S822" s="239" t="s">
        <v>388</v>
      </c>
      <c r="T822" s="240" t="s">
        <v>448</v>
      </c>
      <c r="U822" s="222">
        <v>6.7000000000000004E-2</v>
      </c>
      <c r="V822" s="222">
        <f>ROUND(E822*U822,2)</f>
        <v>2.5499999999999998</v>
      </c>
      <c r="W822" s="222"/>
      <c r="X822" s="222" t="s">
        <v>449</v>
      </c>
      <c r="Y822" s="222" t="s">
        <v>391</v>
      </c>
      <c r="Z822" s="212"/>
      <c r="AA822" s="212"/>
      <c r="AB822" s="212"/>
      <c r="AC822" s="212"/>
      <c r="AD822" s="212"/>
      <c r="AE822" s="212"/>
      <c r="AF822" s="212"/>
      <c r="AG822" s="212" t="s">
        <v>450</v>
      </c>
      <c r="AH822" s="212"/>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2" x14ac:dyDescent="0.25">
      <c r="A823" s="219"/>
      <c r="B823" s="220"/>
      <c r="C823" s="268" t="s">
        <v>1237</v>
      </c>
      <c r="D823" s="260"/>
      <c r="E823" s="261">
        <v>8</v>
      </c>
      <c r="F823" s="222"/>
      <c r="G823" s="222"/>
      <c r="H823" s="222"/>
      <c r="I823" s="222"/>
      <c r="J823" s="222"/>
      <c r="K823" s="222"/>
      <c r="L823" s="222"/>
      <c r="M823" s="222"/>
      <c r="N823" s="221"/>
      <c r="O823" s="221"/>
      <c r="P823" s="221"/>
      <c r="Q823" s="221"/>
      <c r="R823" s="222"/>
      <c r="S823" s="222"/>
      <c r="T823" s="222"/>
      <c r="U823" s="222"/>
      <c r="V823" s="222"/>
      <c r="W823" s="222"/>
      <c r="X823" s="222"/>
      <c r="Y823" s="222"/>
      <c r="Z823" s="212"/>
      <c r="AA823" s="212"/>
      <c r="AB823" s="212"/>
      <c r="AC823" s="212"/>
      <c r="AD823" s="212"/>
      <c r="AE823" s="212"/>
      <c r="AF823" s="212"/>
      <c r="AG823" s="212" t="s">
        <v>454</v>
      </c>
      <c r="AH823" s="212">
        <v>0</v>
      </c>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3" x14ac:dyDescent="0.25">
      <c r="A824" s="219"/>
      <c r="B824" s="220"/>
      <c r="C824" s="268" t="s">
        <v>1238</v>
      </c>
      <c r="D824" s="260"/>
      <c r="E824" s="261">
        <v>4</v>
      </c>
      <c r="F824" s="222"/>
      <c r="G824" s="222"/>
      <c r="H824" s="222"/>
      <c r="I824" s="222"/>
      <c r="J824" s="222"/>
      <c r="K824" s="222"/>
      <c r="L824" s="222"/>
      <c r="M824" s="222"/>
      <c r="N824" s="221"/>
      <c r="O824" s="221"/>
      <c r="P824" s="221"/>
      <c r="Q824" s="221"/>
      <c r="R824" s="222"/>
      <c r="S824" s="222"/>
      <c r="T824" s="222"/>
      <c r="U824" s="222"/>
      <c r="V824" s="222"/>
      <c r="W824" s="222"/>
      <c r="X824" s="222"/>
      <c r="Y824" s="222"/>
      <c r="Z824" s="212"/>
      <c r="AA824" s="212"/>
      <c r="AB824" s="212"/>
      <c r="AC824" s="212"/>
      <c r="AD824" s="212"/>
      <c r="AE824" s="212"/>
      <c r="AF824" s="212"/>
      <c r="AG824" s="212" t="s">
        <v>454</v>
      </c>
      <c r="AH824" s="212">
        <v>0</v>
      </c>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outlineLevel="3" x14ac:dyDescent="0.25">
      <c r="A825" s="219"/>
      <c r="B825" s="220"/>
      <c r="C825" s="269" t="s">
        <v>488</v>
      </c>
      <c r="D825" s="262"/>
      <c r="E825" s="263">
        <v>12</v>
      </c>
      <c r="F825" s="222"/>
      <c r="G825" s="222"/>
      <c r="H825" s="222"/>
      <c r="I825" s="222"/>
      <c r="J825" s="222"/>
      <c r="K825" s="222"/>
      <c r="L825" s="222"/>
      <c r="M825" s="222"/>
      <c r="N825" s="221"/>
      <c r="O825" s="221"/>
      <c r="P825" s="221"/>
      <c r="Q825" s="221"/>
      <c r="R825" s="222"/>
      <c r="S825" s="222"/>
      <c r="T825" s="222"/>
      <c r="U825" s="222"/>
      <c r="V825" s="222"/>
      <c r="W825" s="222"/>
      <c r="X825" s="222"/>
      <c r="Y825" s="222"/>
      <c r="Z825" s="212"/>
      <c r="AA825" s="212"/>
      <c r="AB825" s="212"/>
      <c r="AC825" s="212"/>
      <c r="AD825" s="212"/>
      <c r="AE825" s="212"/>
      <c r="AF825" s="212"/>
      <c r="AG825" s="212" t="s">
        <v>454</v>
      </c>
      <c r="AH825" s="212">
        <v>1</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5">
      <c r="A826" s="219"/>
      <c r="B826" s="220"/>
      <c r="C826" s="268" t="s">
        <v>1239</v>
      </c>
      <c r="D826" s="260"/>
      <c r="E826" s="261">
        <v>10</v>
      </c>
      <c r="F826" s="222"/>
      <c r="G826" s="222"/>
      <c r="H826" s="222"/>
      <c r="I826" s="222"/>
      <c r="J826" s="222"/>
      <c r="K826" s="222"/>
      <c r="L826" s="222"/>
      <c r="M826" s="222"/>
      <c r="N826" s="221"/>
      <c r="O826" s="221"/>
      <c r="P826" s="221"/>
      <c r="Q826" s="221"/>
      <c r="R826" s="222"/>
      <c r="S826" s="222"/>
      <c r="T826" s="222"/>
      <c r="U826" s="222"/>
      <c r="V826" s="222"/>
      <c r="W826" s="222"/>
      <c r="X826" s="222"/>
      <c r="Y826" s="222"/>
      <c r="Z826" s="212"/>
      <c r="AA826" s="212"/>
      <c r="AB826" s="212"/>
      <c r="AC826" s="212"/>
      <c r="AD826" s="212"/>
      <c r="AE826" s="212"/>
      <c r="AF826" s="212"/>
      <c r="AG826" s="212" t="s">
        <v>454</v>
      </c>
      <c r="AH826" s="212">
        <v>0</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outlineLevel="3" x14ac:dyDescent="0.25">
      <c r="A827" s="219"/>
      <c r="B827" s="220"/>
      <c r="C827" s="268" t="s">
        <v>1240</v>
      </c>
      <c r="D827" s="260"/>
      <c r="E827" s="261">
        <v>8</v>
      </c>
      <c r="F827" s="222"/>
      <c r="G827" s="222"/>
      <c r="H827" s="222"/>
      <c r="I827" s="222"/>
      <c r="J827" s="222"/>
      <c r="K827" s="222"/>
      <c r="L827" s="222"/>
      <c r="M827" s="222"/>
      <c r="N827" s="221"/>
      <c r="O827" s="221"/>
      <c r="P827" s="221"/>
      <c r="Q827" s="221"/>
      <c r="R827" s="222"/>
      <c r="S827" s="222"/>
      <c r="T827" s="222"/>
      <c r="U827" s="222"/>
      <c r="V827" s="222"/>
      <c r="W827" s="222"/>
      <c r="X827" s="222"/>
      <c r="Y827" s="222"/>
      <c r="Z827" s="212"/>
      <c r="AA827" s="212"/>
      <c r="AB827" s="212"/>
      <c r="AC827" s="212"/>
      <c r="AD827" s="212"/>
      <c r="AE827" s="212"/>
      <c r="AF827" s="212"/>
      <c r="AG827" s="212" t="s">
        <v>454</v>
      </c>
      <c r="AH827" s="212">
        <v>0</v>
      </c>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3" x14ac:dyDescent="0.25">
      <c r="A828" s="219"/>
      <c r="B828" s="220"/>
      <c r="C828" s="268" t="s">
        <v>1241</v>
      </c>
      <c r="D828" s="260"/>
      <c r="E828" s="261">
        <v>4</v>
      </c>
      <c r="F828" s="222"/>
      <c r="G828" s="222"/>
      <c r="H828" s="222"/>
      <c r="I828" s="222"/>
      <c r="J828" s="222"/>
      <c r="K828" s="222"/>
      <c r="L828" s="222"/>
      <c r="M828" s="222"/>
      <c r="N828" s="221"/>
      <c r="O828" s="221"/>
      <c r="P828" s="221"/>
      <c r="Q828" s="221"/>
      <c r="R828" s="222"/>
      <c r="S828" s="222"/>
      <c r="T828" s="222"/>
      <c r="U828" s="222"/>
      <c r="V828" s="222"/>
      <c r="W828" s="222"/>
      <c r="X828" s="222"/>
      <c r="Y828" s="222"/>
      <c r="Z828" s="212"/>
      <c r="AA828" s="212"/>
      <c r="AB828" s="212"/>
      <c r="AC828" s="212"/>
      <c r="AD828" s="212"/>
      <c r="AE828" s="212"/>
      <c r="AF828" s="212"/>
      <c r="AG828" s="212" t="s">
        <v>454</v>
      </c>
      <c r="AH828" s="212">
        <v>0</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outlineLevel="3" x14ac:dyDescent="0.25">
      <c r="A829" s="219"/>
      <c r="B829" s="220"/>
      <c r="C829" s="268" t="s">
        <v>1242</v>
      </c>
      <c r="D829" s="260"/>
      <c r="E829" s="261">
        <v>4</v>
      </c>
      <c r="F829" s="222"/>
      <c r="G829" s="222"/>
      <c r="H829" s="222"/>
      <c r="I829" s="222"/>
      <c r="J829" s="222"/>
      <c r="K829" s="222"/>
      <c r="L829" s="222"/>
      <c r="M829" s="222"/>
      <c r="N829" s="221"/>
      <c r="O829" s="221"/>
      <c r="P829" s="221"/>
      <c r="Q829" s="221"/>
      <c r="R829" s="222"/>
      <c r="S829" s="222"/>
      <c r="T829" s="222"/>
      <c r="U829" s="222"/>
      <c r="V829" s="222"/>
      <c r="W829" s="222"/>
      <c r="X829" s="222"/>
      <c r="Y829" s="222"/>
      <c r="Z829" s="212"/>
      <c r="AA829" s="212"/>
      <c r="AB829" s="212"/>
      <c r="AC829" s="212"/>
      <c r="AD829" s="212"/>
      <c r="AE829" s="212"/>
      <c r="AF829" s="212"/>
      <c r="AG829" s="212" t="s">
        <v>454</v>
      </c>
      <c r="AH829" s="212">
        <v>0</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3" x14ac:dyDescent="0.25">
      <c r="A830" s="219"/>
      <c r="B830" s="220"/>
      <c r="C830" s="269" t="s">
        <v>488</v>
      </c>
      <c r="D830" s="262"/>
      <c r="E830" s="263">
        <v>26</v>
      </c>
      <c r="F830" s="222"/>
      <c r="G830" s="222"/>
      <c r="H830" s="222"/>
      <c r="I830" s="222"/>
      <c r="J830" s="222"/>
      <c r="K830" s="222"/>
      <c r="L830" s="222"/>
      <c r="M830" s="222"/>
      <c r="N830" s="221"/>
      <c r="O830" s="221"/>
      <c r="P830" s="221"/>
      <c r="Q830" s="221"/>
      <c r="R830" s="222"/>
      <c r="S830" s="222"/>
      <c r="T830" s="222"/>
      <c r="U830" s="222"/>
      <c r="V830" s="222"/>
      <c r="W830" s="222"/>
      <c r="X830" s="222"/>
      <c r="Y830" s="222"/>
      <c r="Z830" s="212"/>
      <c r="AA830" s="212"/>
      <c r="AB830" s="212"/>
      <c r="AC830" s="212"/>
      <c r="AD830" s="212"/>
      <c r="AE830" s="212"/>
      <c r="AF830" s="212"/>
      <c r="AG830" s="212" t="s">
        <v>454</v>
      </c>
      <c r="AH830" s="212">
        <v>1</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1" x14ac:dyDescent="0.25">
      <c r="A831" s="234">
        <v>187</v>
      </c>
      <c r="B831" s="235" t="s">
        <v>1243</v>
      </c>
      <c r="C831" s="253" t="s">
        <v>1244</v>
      </c>
      <c r="D831" s="236" t="s">
        <v>517</v>
      </c>
      <c r="E831" s="237">
        <v>2.2000000000000002</v>
      </c>
      <c r="F831" s="238"/>
      <c r="G831" s="239">
        <f>ROUND(E831*F831,2)</f>
        <v>0</v>
      </c>
      <c r="H831" s="238"/>
      <c r="I831" s="239">
        <f>ROUND(E831*H831,2)</f>
        <v>0</v>
      </c>
      <c r="J831" s="238"/>
      <c r="K831" s="239">
        <f>ROUND(E831*J831,2)</f>
        <v>0</v>
      </c>
      <c r="L831" s="239">
        <v>21</v>
      </c>
      <c r="M831" s="239">
        <f>G831*(1+L831/100)</f>
        <v>0</v>
      </c>
      <c r="N831" s="237">
        <v>2.9E-4</v>
      </c>
      <c r="O831" s="237">
        <f>ROUND(E831*N831,2)</f>
        <v>0</v>
      </c>
      <c r="P831" s="237">
        <v>0</v>
      </c>
      <c r="Q831" s="237">
        <f>ROUND(E831*P831,2)</f>
        <v>0</v>
      </c>
      <c r="R831" s="239" t="s">
        <v>1197</v>
      </c>
      <c r="S831" s="239" t="s">
        <v>388</v>
      </c>
      <c r="T831" s="240" t="s">
        <v>448</v>
      </c>
      <c r="U831" s="222">
        <v>0.14000000000000001</v>
      </c>
      <c r="V831" s="222">
        <f>ROUND(E831*U831,2)</f>
        <v>0.31</v>
      </c>
      <c r="W831" s="222"/>
      <c r="X831" s="222" t="s">
        <v>449</v>
      </c>
      <c r="Y831" s="222" t="s">
        <v>391</v>
      </c>
      <c r="Z831" s="212"/>
      <c r="AA831" s="212"/>
      <c r="AB831" s="212"/>
      <c r="AC831" s="212"/>
      <c r="AD831" s="212"/>
      <c r="AE831" s="212"/>
      <c r="AF831" s="212"/>
      <c r="AG831" s="212" t="s">
        <v>450</v>
      </c>
      <c r="AH831" s="212"/>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2" x14ac:dyDescent="0.25">
      <c r="A832" s="219"/>
      <c r="B832" s="220"/>
      <c r="C832" s="268" t="s">
        <v>1245</v>
      </c>
      <c r="D832" s="260"/>
      <c r="E832" s="261">
        <v>2.2000000000000002</v>
      </c>
      <c r="F832" s="222"/>
      <c r="G832" s="222"/>
      <c r="H832" s="222"/>
      <c r="I832" s="222"/>
      <c r="J832" s="222"/>
      <c r="K832" s="222"/>
      <c r="L832" s="222"/>
      <c r="M832" s="222"/>
      <c r="N832" s="221"/>
      <c r="O832" s="221"/>
      <c r="P832" s="221"/>
      <c r="Q832" s="221"/>
      <c r="R832" s="222"/>
      <c r="S832" s="222"/>
      <c r="T832" s="222"/>
      <c r="U832" s="222"/>
      <c r="V832" s="222"/>
      <c r="W832" s="222"/>
      <c r="X832" s="222"/>
      <c r="Y832" s="222"/>
      <c r="Z832" s="212"/>
      <c r="AA832" s="212"/>
      <c r="AB832" s="212"/>
      <c r="AC832" s="212"/>
      <c r="AD832" s="212"/>
      <c r="AE832" s="212"/>
      <c r="AF832" s="212"/>
      <c r="AG832" s="212" t="s">
        <v>454</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ht="30.6" outlineLevel="1" x14ac:dyDescent="0.25">
      <c r="A833" s="234">
        <v>188</v>
      </c>
      <c r="B833" s="235" t="s">
        <v>1246</v>
      </c>
      <c r="C833" s="253" t="s">
        <v>1247</v>
      </c>
      <c r="D833" s="236" t="s">
        <v>506</v>
      </c>
      <c r="E833" s="237">
        <v>559.62450000000001</v>
      </c>
      <c r="F833" s="238"/>
      <c r="G833" s="239">
        <f>ROUND(E833*F833,2)</f>
        <v>0</v>
      </c>
      <c r="H833" s="238"/>
      <c r="I833" s="239">
        <f>ROUND(E833*H833,2)</f>
        <v>0</v>
      </c>
      <c r="J833" s="238"/>
      <c r="K833" s="239">
        <f>ROUND(E833*J833,2)</f>
        <v>0</v>
      </c>
      <c r="L833" s="239">
        <v>21</v>
      </c>
      <c r="M833" s="239">
        <f>G833*(1+L833/100)</f>
        <v>0</v>
      </c>
      <c r="N833" s="237">
        <v>4.4999999999999997E-3</v>
      </c>
      <c r="O833" s="237">
        <f>ROUND(E833*N833,2)</f>
        <v>2.52</v>
      </c>
      <c r="P833" s="237">
        <v>0</v>
      </c>
      <c r="Q833" s="237">
        <f>ROUND(E833*P833,2)</f>
        <v>0</v>
      </c>
      <c r="R833" s="239" t="s">
        <v>603</v>
      </c>
      <c r="S833" s="239" t="s">
        <v>388</v>
      </c>
      <c r="T833" s="240" t="s">
        <v>448</v>
      </c>
      <c r="U833" s="222">
        <v>0</v>
      </c>
      <c r="V833" s="222">
        <f>ROUND(E833*U833,2)</f>
        <v>0</v>
      </c>
      <c r="W833" s="222"/>
      <c r="X833" s="222" t="s">
        <v>604</v>
      </c>
      <c r="Y833" s="222" t="s">
        <v>391</v>
      </c>
      <c r="Z833" s="212"/>
      <c r="AA833" s="212"/>
      <c r="AB833" s="212"/>
      <c r="AC833" s="212"/>
      <c r="AD833" s="212"/>
      <c r="AE833" s="212"/>
      <c r="AF833" s="212"/>
      <c r="AG833" s="212" t="s">
        <v>605</v>
      </c>
      <c r="AH833" s="212"/>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2" x14ac:dyDescent="0.25">
      <c r="A834" s="219"/>
      <c r="B834" s="220"/>
      <c r="C834" s="268" t="s">
        <v>1248</v>
      </c>
      <c r="D834" s="260"/>
      <c r="E834" s="261">
        <v>559.62450000000001</v>
      </c>
      <c r="F834" s="222"/>
      <c r="G834" s="222"/>
      <c r="H834" s="222"/>
      <c r="I834" s="222"/>
      <c r="J834" s="222"/>
      <c r="K834" s="222"/>
      <c r="L834" s="222"/>
      <c r="M834" s="222"/>
      <c r="N834" s="221"/>
      <c r="O834" s="221"/>
      <c r="P834" s="221"/>
      <c r="Q834" s="221"/>
      <c r="R834" s="222"/>
      <c r="S834" s="222"/>
      <c r="T834" s="222"/>
      <c r="U834" s="222"/>
      <c r="V834" s="222"/>
      <c r="W834" s="222"/>
      <c r="X834" s="222"/>
      <c r="Y834" s="222"/>
      <c r="Z834" s="212"/>
      <c r="AA834" s="212"/>
      <c r="AB834" s="212"/>
      <c r="AC834" s="212"/>
      <c r="AD834" s="212"/>
      <c r="AE834" s="212"/>
      <c r="AF834" s="212"/>
      <c r="AG834" s="212" t="s">
        <v>454</v>
      </c>
      <c r="AH834" s="212">
        <v>0</v>
      </c>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1" x14ac:dyDescent="0.25">
      <c r="A835" s="234">
        <v>189</v>
      </c>
      <c r="B835" s="235" t="s">
        <v>1249</v>
      </c>
      <c r="C835" s="253" t="s">
        <v>1250</v>
      </c>
      <c r="D835" s="236" t="s">
        <v>562</v>
      </c>
      <c r="E835" s="237">
        <v>3.4772500000000002</v>
      </c>
      <c r="F835" s="238"/>
      <c r="G835" s="239">
        <f>ROUND(E835*F835,2)</f>
        <v>0</v>
      </c>
      <c r="H835" s="238"/>
      <c r="I835" s="239">
        <f>ROUND(E835*H835,2)</f>
        <v>0</v>
      </c>
      <c r="J835" s="238"/>
      <c r="K835" s="239">
        <f>ROUND(E835*J835,2)</f>
        <v>0</v>
      </c>
      <c r="L835" s="239">
        <v>21</v>
      </c>
      <c r="M835" s="239">
        <f>G835*(1+L835/100)</f>
        <v>0</v>
      </c>
      <c r="N835" s="237">
        <v>0</v>
      </c>
      <c r="O835" s="237">
        <f>ROUND(E835*N835,2)</f>
        <v>0</v>
      </c>
      <c r="P835" s="237">
        <v>0</v>
      </c>
      <c r="Q835" s="237">
        <f>ROUND(E835*P835,2)</f>
        <v>0</v>
      </c>
      <c r="R835" s="239" t="s">
        <v>1197</v>
      </c>
      <c r="S835" s="239" t="s">
        <v>388</v>
      </c>
      <c r="T835" s="240" t="s">
        <v>448</v>
      </c>
      <c r="U835" s="222">
        <v>1.5669999999999999</v>
      </c>
      <c r="V835" s="222">
        <f>ROUND(E835*U835,2)</f>
        <v>5.45</v>
      </c>
      <c r="W835" s="222"/>
      <c r="X835" s="222" t="s">
        <v>262</v>
      </c>
      <c r="Y835" s="222" t="s">
        <v>391</v>
      </c>
      <c r="Z835" s="212"/>
      <c r="AA835" s="212"/>
      <c r="AB835" s="212"/>
      <c r="AC835" s="212"/>
      <c r="AD835" s="212"/>
      <c r="AE835" s="212"/>
      <c r="AF835" s="212"/>
      <c r="AG835" s="212" t="s">
        <v>1186</v>
      </c>
      <c r="AH835" s="212"/>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2" x14ac:dyDescent="0.25">
      <c r="A836" s="219"/>
      <c r="B836" s="220"/>
      <c r="C836" s="267" t="s">
        <v>1251</v>
      </c>
      <c r="D836" s="266"/>
      <c r="E836" s="266"/>
      <c r="F836" s="266"/>
      <c r="G836" s="266"/>
      <c r="H836" s="222"/>
      <c r="I836" s="222"/>
      <c r="J836" s="222"/>
      <c r="K836" s="222"/>
      <c r="L836" s="222"/>
      <c r="M836" s="222"/>
      <c r="N836" s="221"/>
      <c r="O836" s="221"/>
      <c r="P836" s="221"/>
      <c r="Q836" s="221"/>
      <c r="R836" s="222"/>
      <c r="S836" s="222"/>
      <c r="T836" s="222"/>
      <c r="U836" s="222"/>
      <c r="V836" s="222"/>
      <c r="W836" s="222"/>
      <c r="X836" s="222"/>
      <c r="Y836" s="222"/>
      <c r="Z836" s="212"/>
      <c r="AA836" s="212"/>
      <c r="AB836" s="212"/>
      <c r="AC836" s="212"/>
      <c r="AD836" s="212"/>
      <c r="AE836" s="212"/>
      <c r="AF836" s="212"/>
      <c r="AG836" s="212" t="s">
        <v>452</v>
      </c>
      <c r="AH836" s="212"/>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2" x14ac:dyDescent="0.25">
      <c r="A837" s="219"/>
      <c r="B837" s="220"/>
      <c r="C837" s="268" t="s">
        <v>1188</v>
      </c>
      <c r="D837" s="260"/>
      <c r="E837" s="261"/>
      <c r="F837" s="222"/>
      <c r="G837" s="222"/>
      <c r="H837" s="222"/>
      <c r="I837" s="222"/>
      <c r="J837" s="222"/>
      <c r="K837" s="222"/>
      <c r="L837" s="222"/>
      <c r="M837" s="222"/>
      <c r="N837" s="221"/>
      <c r="O837" s="221"/>
      <c r="P837" s="221"/>
      <c r="Q837" s="221"/>
      <c r="R837" s="222"/>
      <c r="S837" s="222"/>
      <c r="T837" s="222"/>
      <c r="U837" s="222"/>
      <c r="V837" s="222"/>
      <c r="W837" s="222"/>
      <c r="X837" s="222"/>
      <c r="Y837" s="222"/>
      <c r="Z837" s="212"/>
      <c r="AA837" s="212"/>
      <c r="AB837" s="212"/>
      <c r="AC837" s="212"/>
      <c r="AD837" s="212"/>
      <c r="AE837" s="212"/>
      <c r="AF837" s="212"/>
      <c r="AG837" s="212" t="s">
        <v>454</v>
      </c>
      <c r="AH837" s="212">
        <v>0</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5">
      <c r="A838" s="219"/>
      <c r="B838" s="220"/>
      <c r="C838" s="268" t="s">
        <v>1252</v>
      </c>
      <c r="D838" s="260"/>
      <c r="E838" s="261"/>
      <c r="F838" s="222"/>
      <c r="G838" s="222"/>
      <c r="H838" s="222"/>
      <c r="I838" s="222"/>
      <c r="J838" s="222"/>
      <c r="K838" s="222"/>
      <c r="L838" s="222"/>
      <c r="M838" s="222"/>
      <c r="N838" s="221"/>
      <c r="O838" s="221"/>
      <c r="P838" s="221"/>
      <c r="Q838" s="221"/>
      <c r="R838" s="222"/>
      <c r="S838" s="222"/>
      <c r="T838" s="222"/>
      <c r="U838" s="222"/>
      <c r="V838" s="222"/>
      <c r="W838" s="222"/>
      <c r="X838" s="222"/>
      <c r="Y838" s="222"/>
      <c r="Z838" s="212"/>
      <c r="AA838" s="212"/>
      <c r="AB838" s="212"/>
      <c r="AC838" s="212"/>
      <c r="AD838" s="212"/>
      <c r="AE838" s="212"/>
      <c r="AF838" s="212"/>
      <c r="AG838" s="212" t="s">
        <v>454</v>
      </c>
      <c r="AH838" s="212">
        <v>0</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3" x14ac:dyDescent="0.25">
      <c r="A839" s="219"/>
      <c r="B839" s="220"/>
      <c r="C839" s="268" t="s">
        <v>1253</v>
      </c>
      <c r="D839" s="260"/>
      <c r="E839" s="261">
        <v>3.4772500000000002</v>
      </c>
      <c r="F839" s="222"/>
      <c r="G839" s="222"/>
      <c r="H839" s="222"/>
      <c r="I839" s="222"/>
      <c r="J839" s="222"/>
      <c r="K839" s="222"/>
      <c r="L839" s="222"/>
      <c r="M839" s="222"/>
      <c r="N839" s="221"/>
      <c r="O839" s="221"/>
      <c r="P839" s="221"/>
      <c r="Q839" s="221"/>
      <c r="R839" s="222"/>
      <c r="S839" s="222"/>
      <c r="T839" s="222"/>
      <c r="U839" s="222"/>
      <c r="V839" s="222"/>
      <c r="W839" s="222"/>
      <c r="X839" s="222"/>
      <c r="Y839" s="222"/>
      <c r="Z839" s="212"/>
      <c r="AA839" s="212"/>
      <c r="AB839" s="212"/>
      <c r="AC839" s="212"/>
      <c r="AD839" s="212"/>
      <c r="AE839" s="212"/>
      <c r="AF839" s="212"/>
      <c r="AG839" s="212" t="s">
        <v>454</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x14ac:dyDescent="0.25">
      <c r="A840" s="227" t="s">
        <v>383</v>
      </c>
      <c r="B840" s="228" t="s">
        <v>295</v>
      </c>
      <c r="C840" s="251" t="s">
        <v>296</v>
      </c>
      <c r="D840" s="229"/>
      <c r="E840" s="230"/>
      <c r="F840" s="231"/>
      <c r="G840" s="231">
        <f>SUMIF(AG841:AG956,"&lt;&gt;NOR",G841:G956)</f>
        <v>0</v>
      </c>
      <c r="H840" s="231"/>
      <c r="I840" s="231">
        <f>SUM(I841:I956)</f>
        <v>0</v>
      </c>
      <c r="J840" s="231"/>
      <c r="K840" s="231">
        <f>SUM(K841:K956)</f>
        <v>0</v>
      </c>
      <c r="L840" s="231"/>
      <c r="M840" s="231">
        <f>SUM(M841:M956)</f>
        <v>0</v>
      </c>
      <c r="N840" s="230"/>
      <c r="O840" s="230">
        <f>SUM(O841:O956)</f>
        <v>29.330000000000005</v>
      </c>
      <c r="P840" s="230"/>
      <c r="Q840" s="230">
        <f>SUM(Q841:Q956)</f>
        <v>0</v>
      </c>
      <c r="R840" s="231"/>
      <c r="S840" s="231"/>
      <c r="T840" s="232"/>
      <c r="U840" s="226"/>
      <c r="V840" s="226">
        <f>SUM(V841:V956)</f>
        <v>600.88</v>
      </c>
      <c r="W840" s="226"/>
      <c r="X840" s="226"/>
      <c r="Y840" s="226"/>
      <c r="AG840" t="s">
        <v>384</v>
      </c>
    </row>
    <row r="841" spans="1:60" ht="20.399999999999999" outlineLevel="1" x14ac:dyDescent="0.25">
      <c r="A841" s="234">
        <v>190</v>
      </c>
      <c r="B841" s="235" t="s">
        <v>1254</v>
      </c>
      <c r="C841" s="253" t="s">
        <v>1255</v>
      </c>
      <c r="D841" s="236" t="s">
        <v>506</v>
      </c>
      <c r="E841" s="237">
        <v>318.98124999999999</v>
      </c>
      <c r="F841" s="238"/>
      <c r="G841" s="239">
        <f>ROUND(E841*F841,2)</f>
        <v>0</v>
      </c>
      <c r="H841" s="238"/>
      <c r="I841" s="239">
        <f>ROUND(E841*H841,2)</f>
        <v>0</v>
      </c>
      <c r="J841" s="238"/>
      <c r="K841" s="239">
        <f>ROUND(E841*J841,2)</f>
        <v>0</v>
      </c>
      <c r="L841" s="239">
        <v>21</v>
      </c>
      <c r="M841" s="239">
        <f>G841*(1+L841/100)</f>
        <v>0</v>
      </c>
      <c r="N841" s="237">
        <v>6.0000000000000002E-5</v>
      </c>
      <c r="O841" s="237">
        <f>ROUND(E841*N841,2)</f>
        <v>0.02</v>
      </c>
      <c r="P841" s="237">
        <v>0</v>
      </c>
      <c r="Q841" s="237">
        <f>ROUND(E841*P841,2)</f>
        <v>0</v>
      </c>
      <c r="R841" s="239" t="s">
        <v>1197</v>
      </c>
      <c r="S841" s="239" t="s">
        <v>388</v>
      </c>
      <c r="T841" s="240" t="s">
        <v>448</v>
      </c>
      <c r="U841" s="222">
        <v>2.75E-2</v>
      </c>
      <c r="V841" s="222">
        <f>ROUND(E841*U841,2)</f>
        <v>8.77</v>
      </c>
      <c r="W841" s="222"/>
      <c r="X841" s="222" t="s">
        <v>449</v>
      </c>
      <c r="Y841" s="222" t="s">
        <v>391</v>
      </c>
      <c r="Z841" s="212"/>
      <c r="AA841" s="212"/>
      <c r="AB841" s="212"/>
      <c r="AC841" s="212"/>
      <c r="AD841" s="212"/>
      <c r="AE841" s="212"/>
      <c r="AF841" s="212"/>
      <c r="AG841" s="212" t="s">
        <v>450</v>
      </c>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2" x14ac:dyDescent="0.25">
      <c r="A842" s="219"/>
      <c r="B842" s="220"/>
      <c r="C842" s="268" t="s">
        <v>1256</v>
      </c>
      <c r="D842" s="260"/>
      <c r="E842" s="261">
        <v>318.98124999999999</v>
      </c>
      <c r="F842" s="222"/>
      <c r="G842" s="222"/>
      <c r="H842" s="222"/>
      <c r="I842" s="222"/>
      <c r="J842" s="222"/>
      <c r="K842" s="222"/>
      <c r="L842" s="222"/>
      <c r="M842" s="222"/>
      <c r="N842" s="221"/>
      <c r="O842" s="221"/>
      <c r="P842" s="221"/>
      <c r="Q842" s="221"/>
      <c r="R842" s="222"/>
      <c r="S842" s="222"/>
      <c r="T842" s="222"/>
      <c r="U842" s="222"/>
      <c r="V842" s="222"/>
      <c r="W842" s="222"/>
      <c r="X842" s="222"/>
      <c r="Y842" s="222"/>
      <c r="Z842" s="212"/>
      <c r="AA842" s="212"/>
      <c r="AB842" s="212"/>
      <c r="AC842" s="212"/>
      <c r="AD842" s="212"/>
      <c r="AE842" s="212"/>
      <c r="AF842" s="212"/>
      <c r="AG842" s="212" t="s">
        <v>454</v>
      </c>
      <c r="AH842" s="212">
        <v>0</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1" x14ac:dyDescent="0.25">
      <c r="A843" s="234">
        <v>191</v>
      </c>
      <c r="B843" s="235" t="s">
        <v>1257</v>
      </c>
      <c r="C843" s="253" t="s">
        <v>1258</v>
      </c>
      <c r="D843" s="236" t="s">
        <v>506</v>
      </c>
      <c r="E843" s="237">
        <v>318.98124999999999</v>
      </c>
      <c r="F843" s="238"/>
      <c r="G843" s="239">
        <f>ROUND(E843*F843,2)</f>
        <v>0</v>
      </c>
      <c r="H843" s="238"/>
      <c r="I843" s="239">
        <f>ROUND(E843*H843,2)</f>
        <v>0</v>
      </c>
      <c r="J843" s="238"/>
      <c r="K843" s="239">
        <f>ROUND(E843*J843,2)</f>
        <v>0</v>
      </c>
      <c r="L843" s="239">
        <v>21</v>
      </c>
      <c r="M843" s="239">
        <f>G843*(1+L843/100)</f>
        <v>0</v>
      </c>
      <c r="N843" s="237">
        <v>3.5E-4</v>
      </c>
      <c r="O843" s="237">
        <f>ROUND(E843*N843,2)</f>
        <v>0.11</v>
      </c>
      <c r="P843" s="237">
        <v>0</v>
      </c>
      <c r="Q843" s="237">
        <f>ROUND(E843*P843,2)</f>
        <v>0</v>
      </c>
      <c r="R843" s="239" t="s">
        <v>1197</v>
      </c>
      <c r="S843" s="239" t="s">
        <v>388</v>
      </c>
      <c r="T843" s="240" t="s">
        <v>448</v>
      </c>
      <c r="U843" s="222">
        <v>0.2</v>
      </c>
      <c r="V843" s="222">
        <f>ROUND(E843*U843,2)</f>
        <v>63.8</v>
      </c>
      <c r="W843" s="222"/>
      <c r="X843" s="222" t="s">
        <v>449</v>
      </c>
      <c r="Y843" s="222" t="s">
        <v>391</v>
      </c>
      <c r="Z843" s="212"/>
      <c r="AA843" s="212"/>
      <c r="AB843" s="212"/>
      <c r="AC843" s="212"/>
      <c r="AD843" s="212"/>
      <c r="AE843" s="212"/>
      <c r="AF843" s="212"/>
      <c r="AG843" s="212" t="s">
        <v>450</v>
      </c>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2" x14ac:dyDescent="0.25">
      <c r="A844" s="219"/>
      <c r="B844" s="220"/>
      <c r="C844" s="268" t="s">
        <v>1256</v>
      </c>
      <c r="D844" s="260"/>
      <c r="E844" s="261">
        <v>318.98124999999999</v>
      </c>
      <c r="F844" s="222"/>
      <c r="G844" s="222"/>
      <c r="H844" s="222"/>
      <c r="I844" s="222"/>
      <c r="J844" s="222"/>
      <c r="K844" s="222"/>
      <c r="L844" s="222"/>
      <c r="M844" s="222"/>
      <c r="N844" s="221"/>
      <c r="O844" s="221"/>
      <c r="P844" s="221"/>
      <c r="Q844" s="221"/>
      <c r="R844" s="222"/>
      <c r="S844" s="222"/>
      <c r="T844" s="222"/>
      <c r="U844" s="222"/>
      <c r="V844" s="222"/>
      <c r="W844" s="222"/>
      <c r="X844" s="222"/>
      <c r="Y844" s="222"/>
      <c r="Z844" s="212"/>
      <c r="AA844" s="212"/>
      <c r="AB844" s="212"/>
      <c r="AC844" s="212"/>
      <c r="AD844" s="212"/>
      <c r="AE844" s="212"/>
      <c r="AF844" s="212"/>
      <c r="AG844" s="212" t="s">
        <v>454</v>
      </c>
      <c r="AH844" s="212">
        <v>0</v>
      </c>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ht="20.399999999999999" outlineLevel="1" x14ac:dyDescent="0.25">
      <c r="A845" s="234">
        <v>192</v>
      </c>
      <c r="B845" s="235" t="s">
        <v>1259</v>
      </c>
      <c r="C845" s="253" t="s">
        <v>1260</v>
      </c>
      <c r="D845" s="236" t="s">
        <v>585</v>
      </c>
      <c r="E845" s="237">
        <v>1</v>
      </c>
      <c r="F845" s="238"/>
      <c r="G845" s="239">
        <f>ROUND(E845*F845,2)</f>
        <v>0</v>
      </c>
      <c r="H845" s="238"/>
      <c r="I845" s="239">
        <f>ROUND(E845*H845,2)</f>
        <v>0</v>
      </c>
      <c r="J845" s="238"/>
      <c r="K845" s="239">
        <f>ROUND(E845*J845,2)</f>
        <v>0</v>
      </c>
      <c r="L845" s="239">
        <v>21</v>
      </c>
      <c r="M845" s="239">
        <f>G845*(1+L845/100)</f>
        <v>0</v>
      </c>
      <c r="N845" s="237">
        <v>3.7499999999999999E-3</v>
      </c>
      <c r="O845" s="237">
        <f>ROUND(E845*N845,2)</f>
        <v>0</v>
      </c>
      <c r="P845" s="237">
        <v>0</v>
      </c>
      <c r="Q845" s="237">
        <f>ROUND(E845*P845,2)</f>
        <v>0</v>
      </c>
      <c r="R845" s="239" t="s">
        <v>1197</v>
      </c>
      <c r="S845" s="239" t="s">
        <v>388</v>
      </c>
      <c r="T845" s="240" t="s">
        <v>448</v>
      </c>
      <c r="U845" s="222">
        <v>0.7</v>
      </c>
      <c r="V845" s="222">
        <f>ROUND(E845*U845,2)</f>
        <v>0.7</v>
      </c>
      <c r="W845" s="222"/>
      <c r="X845" s="222" t="s">
        <v>449</v>
      </c>
      <c r="Y845" s="222" t="s">
        <v>391</v>
      </c>
      <c r="Z845" s="212"/>
      <c r="AA845" s="212"/>
      <c r="AB845" s="212"/>
      <c r="AC845" s="212"/>
      <c r="AD845" s="212"/>
      <c r="AE845" s="212"/>
      <c r="AF845" s="212"/>
      <c r="AG845" s="212" t="s">
        <v>450</v>
      </c>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2" x14ac:dyDescent="0.25">
      <c r="A846" s="219"/>
      <c r="B846" s="220"/>
      <c r="C846" s="267" t="s">
        <v>1261</v>
      </c>
      <c r="D846" s="266"/>
      <c r="E846" s="266"/>
      <c r="F846" s="266"/>
      <c r="G846" s="266"/>
      <c r="H846" s="222"/>
      <c r="I846" s="222"/>
      <c r="J846" s="222"/>
      <c r="K846" s="222"/>
      <c r="L846" s="222"/>
      <c r="M846" s="222"/>
      <c r="N846" s="221"/>
      <c r="O846" s="221"/>
      <c r="P846" s="221"/>
      <c r="Q846" s="221"/>
      <c r="R846" s="222"/>
      <c r="S846" s="222"/>
      <c r="T846" s="222"/>
      <c r="U846" s="222"/>
      <c r="V846" s="222"/>
      <c r="W846" s="222"/>
      <c r="X846" s="222"/>
      <c r="Y846" s="222"/>
      <c r="Z846" s="212"/>
      <c r="AA846" s="212"/>
      <c r="AB846" s="212"/>
      <c r="AC846" s="212"/>
      <c r="AD846" s="212"/>
      <c r="AE846" s="212"/>
      <c r="AF846" s="212"/>
      <c r="AG846" s="212" t="s">
        <v>452</v>
      </c>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2" x14ac:dyDescent="0.25">
      <c r="A847" s="219"/>
      <c r="B847" s="220"/>
      <c r="C847" s="255" t="s">
        <v>1262</v>
      </c>
      <c r="D847" s="250"/>
      <c r="E847" s="250"/>
      <c r="F847" s="250"/>
      <c r="G847" s="250"/>
      <c r="H847" s="222"/>
      <c r="I847" s="222"/>
      <c r="J847" s="222"/>
      <c r="K847" s="222"/>
      <c r="L847" s="222"/>
      <c r="M847" s="222"/>
      <c r="N847" s="221"/>
      <c r="O847" s="221"/>
      <c r="P847" s="221"/>
      <c r="Q847" s="221"/>
      <c r="R847" s="222"/>
      <c r="S847" s="222"/>
      <c r="T847" s="222"/>
      <c r="U847" s="222"/>
      <c r="V847" s="222"/>
      <c r="W847" s="222"/>
      <c r="X847" s="222"/>
      <c r="Y847" s="222"/>
      <c r="Z847" s="212"/>
      <c r="AA847" s="212"/>
      <c r="AB847" s="212"/>
      <c r="AC847" s="212"/>
      <c r="AD847" s="212"/>
      <c r="AE847" s="212"/>
      <c r="AF847" s="212"/>
      <c r="AG847" s="212" t="s">
        <v>395</v>
      </c>
      <c r="AH847" s="212"/>
      <c r="AI847" s="212"/>
      <c r="AJ847" s="212"/>
      <c r="AK847" s="212"/>
      <c r="AL847" s="212"/>
      <c r="AM847" s="212"/>
      <c r="AN847" s="212"/>
      <c r="AO847" s="212"/>
      <c r="AP847" s="212"/>
      <c r="AQ847" s="212"/>
      <c r="AR847" s="212"/>
      <c r="AS847" s="212"/>
      <c r="AT847" s="212"/>
      <c r="AU847" s="212"/>
      <c r="AV847" s="212"/>
      <c r="AW847" s="212"/>
      <c r="AX847" s="212"/>
      <c r="AY847" s="212"/>
      <c r="AZ847" s="212"/>
      <c r="BA847" s="249" t="str">
        <f>C847</f>
        <v>ukotvení kotevní desky šrouby, utěsnění kolem prostupu PU pěnou, natavení manžety prostupu k parozábraně</v>
      </c>
      <c r="BB847" s="212"/>
      <c r="BC847" s="212"/>
      <c r="BD847" s="212"/>
      <c r="BE847" s="212"/>
      <c r="BF847" s="212"/>
      <c r="BG847" s="212"/>
      <c r="BH847" s="212"/>
    </row>
    <row r="848" spans="1:60" outlineLevel="2" x14ac:dyDescent="0.25">
      <c r="A848" s="219"/>
      <c r="B848" s="220"/>
      <c r="C848" s="268" t="s">
        <v>1263</v>
      </c>
      <c r="D848" s="260"/>
      <c r="E848" s="261">
        <v>1</v>
      </c>
      <c r="F848" s="222"/>
      <c r="G848" s="222"/>
      <c r="H848" s="222"/>
      <c r="I848" s="222"/>
      <c r="J848" s="222"/>
      <c r="K848" s="222"/>
      <c r="L848" s="222"/>
      <c r="M848" s="222"/>
      <c r="N848" s="221"/>
      <c r="O848" s="221"/>
      <c r="P848" s="221"/>
      <c r="Q848" s="221"/>
      <c r="R848" s="222"/>
      <c r="S848" s="222"/>
      <c r="T848" s="222"/>
      <c r="U848" s="222"/>
      <c r="V848" s="222"/>
      <c r="W848" s="222"/>
      <c r="X848" s="222"/>
      <c r="Y848" s="222"/>
      <c r="Z848" s="212"/>
      <c r="AA848" s="212"/>
      <c r="AB848" s="212"/>
      <c r="AC848" s="212"/>
      <c r="AD848" s="212"/>
      <c r="AE848" s="212"/>
      <c r="AF848" s="212"/>
      <c r="AG848" s="212" t="s">
        <v>454</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ht="20.399999999999999" outlineLevel="1" x14ac:dyDescent="0.25">
      <c r="A849" s="234">
        <v>193</v>
      </c>
      <c r="B849" s="235" t="s">
        <v>1264</v>
      </c>
      <c r="C849" s="253" t="s">
        <v>1265</v>
      </c>
      <c r="D849" s="236" t="s">
        <v>585</v>
      </c>
      <c r="E849" s="237">
        <v>1</v>
      </c>
      <c r="F849" s="238"/>
      <c r="G849" s="239">
        <f>ROUND(E849*F849,2)</f>
        <v>0</v>
      </c>
      <c r="H849" s="238"/>
      <c r="I849" s="239">
        <f>ROUND(E849*H849,2)</f>
        <v>0</v>
      </c>
      <c r="J849" s="238"/>
      <c r="K849" s="239">
        <f>ROUND(E849*J849,2)</f>
        <v>0</v>
      </c>
      <c r="L849" s="239">
        <v>21</v>
      </c>
      <c r="M849" s="239">
        <f>G849*(1+L849/100)</f>
        <v>0</v>
      </c>
      <c r="N849" s="237">
        <v>2.15E-3</v>
      </c>
      <c r="O849" s="237">
        <f>ROUND(E849*N849,2)</f>
        <v>0</v>
      </c>
      <c r="P849" s="237">
        <v>0</v>
      </c>
      <c r="Q849" s="237">
        <f>ROUND(E849*P849,2)</f>
        <v>0</v>
      </c>
      <c r="R849" s="239" t="s">
        <v>1197</v>
      </c>
      <c r="S849" s="239" t="s">
        <v>388</v>
      </c>
      <c r="T849" s="240" t="s">
        <v>448</v>
      </c>
      <c r="U849" s="222">
        <v>0.7</v>
      </c>
      <c r="V849" s="222">
        <f>ROUND(E849*U849,2)</f>
        <v>0.7</v>
      </c>
      <c r="W849" s="222"/>
      <c r="X849" s="222" t="s">
        <v>449</v>
      </c>
      <c r="Y849" s="222" t="s">
        <v>391</v>
      </c>
      <c r="Z849" s="212"/>
      <c r="AA849" s="212"/>
      <c r="AB849" s="212"/>
      <c r="AC849" s="212"/>
      <c r="AD849" s="212"/>
      <c r="AE849" s="212"/>
      <c r="AF849" s="212"/>
      <c r="AG849" s="212" t="s">
        <v>450</v>
      </c>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2" x14ac:dyDescent="0.25">
      <c r="A850" s="219"/>
      <c r="B850" s="220"/>
      <c r="C850" s="267" t="s">
        <v>1261</v>
      </c>
      <c r="D850" s="266"/>
      <c r="E850" s="266"/>
      <c r="F850" s="266"/>
      <c r="G850" s="266"/>
      <c r="H850" s="222"/>
      <c r="I850" s="222"/>
      <c r="J850" s="222"/>
      <c r="K850" s="222"/>
      <c r="L850" s="222"/>
      <c r="M850" s="222"/>
      <c r="N850" s="221"/>
      <c r="O850" s="221"/>
      <c r="P850" s="221"/>
      <c r="Q850" s="221"/>
      <c r="R850" s="222"/>
      <c r="S850" s="222"/>
      <c r="T850" s="222"/>
      <c r="U850" s="222"/>
      <c r="V850" s="222"/>
      <c r="W850" s="222"/>
      <c r="X850" s="222"/>
      <c r="Y850" s="222"/>
      <c r="Z850" s="212"/>
      <c r="AA850" s="212"/>
      <c r="AB850" s="212"/>
      <c r="AC850" s="212"/>
      <c r="AD850" s="212"/>
      <c r="AE850" s="212"/>
      <c r="AF850" s="212"/>
      <c r="AG850" s="212" t="s">
        <v>452</v>
      </c>
      <c r="AH850" s="212"/>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2" x14ac:dyDescent="0.25">
      <c r="A851" s="219"/>
      <c r="B851" s="220"/>
      <c r="C851" s="255" t="s">
        <v>1266</v>
      </c>
      <c r="D851" s="250"/>
      <c r="E851" s="250"/>
      <c r="F851" s="250"/>
      <c r="G851" s="250"/>
      <c r="H851" s="222"/>
      <c r="I851" s="222"/>
      <c r="J851" s="222"/>
      <c r="K851" s="222"/>
      <c r="L851" s="222"/>
      <c r="M851" s="222"/>
      <c r="N851" s="221"/>
      <c r="O851" s="221"/>
      <c r="P851" s="221"/>
      <c r="Q851" s="221"/>
      <c r="R851" s="222"/>
      <c r="S851" s="222"/>
      <c r="T851" s="222"/>
      <c r="U851" s="222"/>
      <c r="V851" s="222"/>
      <c r="W851" s="222"/>
      <c r="X851" s="222"/>
      <c r="Y851" s="222"/>
      <c r="Z851" s="212"/>
      <c r="AA851" s="212"/>
      <c r="AB851" s="212"/>
      <c r="AC851" s="212"/>
      <c r="AD851" s="212"/>
      <c r="AE851" s="212"/>
      <c r="AF851" s="212"/>
      <c r="AG851" s="212" t="s">
        <v>395</v>
      </c>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2" x14ac:dyDescent="0.25">
      <c r="A852" s="219"/>
      <c r="B852" s="220"/>
      <c r="C852" s="268" t="s">
        <v>1263</v>
      </c>
      <c r="D852" s="260"/>
      <c r="E852" s="261">
        <v>1</v>
      </c>
      <c r="F852" s="222"/>
      <c r="G852" s="222"/>
      <c r="H852" s="222"/>
      <c r="I852" s="222"/>
      <c r="J852" s="222"/>
      <c r="K852" s="222"/>
      <c r="L852" s="222"/>
      <c r="M852" s="222"/>
      <c r="N852" s="221"/>
      <c r="O852" s="221"/>
      <c r="P852" s="221"/>
      <c r="Q852" s="221"/>
      <c r="R852" s="222"/>
      <c r="S852" s="222"/>
      <c r="T852" s="222"/>
      <c r="U852" s="222"/>
      <c r="V852" s="222"/>
      <c r="W852" s="222"/>
      <c r="X852" s="222"/>
      <c r="Y852" s="222"/>
      <c r="Z852" s="212"/>
      <c r="AA852" s="212"/>
      <c r="AB852" s="212"/>
      <c r="AC852" s="212"/>
      <c r="AD852" s="212"/>
      <c r="AE852" s="212"/>
      <c r="AF852" s="212"/>
      <c r="AG852" s="212" t="s">
        <v>454</v>
      </c>
      <c r="AH852" s="212">
        <v>0</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ht="20.399999999999999" outlineLevel="1" x14ac:dyDescent="0.25">
      <c r="A853" s="234">
        <v>194</v>
      </c>
      <c r="B853" s="235" t="s">
        <v>1267</v>
      </c>
      <c r="C853" s="253" t="s">
        <v>1268</v>
      </c>
      <c r="D853" s="236" t="s">
        <v>585</v>
      </c>
      <c r="E853" s="237">
        <v>7</v>
      </c>
      <c r="F853" s="238"/>
      <c r="G853" s="239">
        <f>ROUND(E853*F853,2)</f>
        <v>0</v>
      </c>
      <c r="H853" s="238"/>
      <c r="I853" s="239">
        <f>ROUND(E853*H853,2)</f>
        <v>0</v>
      </c>
      <c r="J853" s="238"/>
      <c r="K853" s="239">
        <f>ROUND(E853*J853,2)</f>
        <v>0</v>
      </c>
      <c r="L853" s="239">
        <v>21</v>
      </c>
      <c r="M853" s="239">
        <f>G853*(1+L853/100)</f>
        <v>0</v>
      </c>
      <c r="N853" s="237">
        <v>5.0000000000000002E-5</v>
      </c>
      <c r="O853" s="237">
        <f>ROUND(E853*N853,2)</f>
        <v>0</v>
      </c>
      <c r="P853" s="237">
        <v>0</v>
      </c>
      <c r="Q853" s="237">
        <f>ROUND(E853*P853,2)</f>
        <v>0</v>
      </c>
      <c r="R853" s="239" t="s">
        <v>1197</v>
      </c>
      <c r="S853" s="239" t="s">
        <v>388</v>
      </c>
      <c r="T853" s="240" t="s">
        <v>448</v>
      </c>
      <c r="U853" s="222">
        <v>0.13</v>
      </c>
      <c r="V853" s="222">
        <f>ROUND(E853*U853,2)</f>
        <v>0.91</v>
      </c>
      <c r="W853" s="222"/>
      <c r="X853" s="222" t="s">
        <v>449</v>
      </c>
      <c r="Y853" s="222" t="s">
        <v>391</v>
      </c>
      <c r="Z853" s="212"/>
      <c r="AA853" s="212"/>
      <c r="AB853" s="212"/>
      <c r="AC853" s="212"/>
      <c r="AD853" s="212"/>
      <c r="AE853" s="212"/>
      <c r="AF853" s="212"/>
      <c r="AG853" s="212" t="s">
        <v>450</v>
      </c>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2" x14ac:dyDescent="0.25">
      <c r="A854" s="219"/>
      <c r="B854" s="220"/>
      <c r="C854" s="267" t="s">
        <v>1261</v>
      </c>
      <c r="D854" s="266"/>
      <c r="E854" s="266"/>
      <c r="F854" s="266"/>
      <c r="G854" s="266"/>
      <c r="H854" s="222"/>
      <c r="I854" s="222"/>
      <c r="J854" s="222"/>
      <c r="K854" s="222"/>
      <c r="L854" s="222"/>
      <c r="M854" s="222"/>
      <c r="N854" s="221"/>
      <c r="O854" s="221"/>
      <c r="P854" s="221"/>
      <c r="Q854" s="221"/>
      <c r="R854" s="222"/>
      <c r="S854" s="222"/>
      <c r="T854" s="222"/>
      <c r="U854" s="222"/>
      <c r="V854" s="222"/>
      <c r="W854" s="222"/>
      <c r="X854" s="222"/>
      <c r="Y854" s="222"/>
      <c r="Z854" s="212"/>
      <c r="AA854" s="212"/>
      <c r="AB854" s="212"/>
      <c r="AC854" s="212"/>
      <c r="AD854" s="212"/>
      <c r="AE854" s="212"/>
      <c r="AF854" s="212"/>
      <c r="AG854" s="212" t="s">
        <v>452</v>
      </c>
      <c r="AH854" s="212"/>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outlineLevel="2" x14ac:dyDescent="0.25">
      <c r="A855" s="219"/>
      <c r="B855" s="220"/>
      <c r="C855" s="255" t="s">
        <v>1269</v>
      </c>
      <c r="D855" s="250"/>
      <c r="E855" s="250"/>
      <c r="F855" s="250"/>
      <c r="G855" s="250"/>
      <c r="H855" s="222"/>
      <c r="I855" s="222"/>
      <c r="J855" s="222"/>
      <c r="K855" s="222"/>
      <c r="L855" s="222"/>
      <c r="M855" s="222"/>
      <c r="N855" s="221"/>
      <c r="O855" s="221"/>
      <c r="P855" s="221"/>
      <c r="Q855" s="221"/>
      <c r="R855" s="222"/>
      <c r="S855" s="222"/>
      <c r="T855" s="222"/>
      <c r="U855" s="222"/>
      <c r="V855" s="222"/>
      <c r="W855" s="222"/>
      <c r="X855" s="222"/>
      <c r="Y855" s="222"/>
      <c r="Z855" s="212"/>
      <c r="AA855" s="212"/>
      <c r="AB855" s="212"/>
      <c r="AC855" s="212"/>
      <c r="AD855" s="212"/>
      <c r="AE855" s="212"/>
      <c r="AF855" s="212"/>
      <c r="AG855" s="212" t="s">
        <v>395</v>
      </c>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2" x14ac:dyDescent="0.25">
      <c r="A856" s="219"/>
      <c r="B856" s="220"/>
      <c r="C856" s="268" t="s">
        <v>1270</v>
      </c>
      <c r="D856" s="260"/>
      <c r="E856" s="261">
        <v>7</v>
      </c>
      <c r="F856" s="222"/>
      <c r="G856" s="222"/>
      <c r="H856" s="222"/>
      <c r="I856" s="222"/>
      <c r="J856" s="222"/>
      <c r="K856" s="222"/>
      <c r="L856" s="222"/>
      <c r="M856" s="222"/>
      <c r="N856" s="221"/>
      <c r="O856" s="221"/>
      <c r="P856" s="221"/>
      <c r="Q856" s="221"/>
      <c r="R856" s="222"/>
      <c r="S856" s="222"/>
      <c r="T856" s="222"/>
      <c r="U856" s="222"/>
      <c r="V856" s="222"/>
      <c r="W856" s="222"/>
      <c r="X856" s="222"/>
      <c r="Y856" s="222"/>
      <c r="Z856" s="212"/>
      <c r="AA856" s="212"/>
      <c r="AB856" s="212"/>
      <c r="AC856" s="212"/>
      <c r="AD856" s="212"/>
      <c r="AE856" s="212"/>
      <c r="AF856" s="212"/>
      <c r="AG856" s="212" t="s">
        <v>454</v>
      </c>
      <c r="AH856" s="212">
        <v>0</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ht="20.399999999999999" outlineLevel="1" x14ac:dyDescent="0.25">
      <c r="A857" s="234">
        <v>195</v>
      </c>
      <c r="B857" s="235" t="s">
        <v>1271</v>
      </c>
      <c r="C857" s="253" t="s">
        <v>1272</v>
      </c>
      <c r="D857" s="236" t="s">
        <v>585</v>
      </c>
      <c r="E857" s="237">
        <v>3</v>
      </c>
      <c r="F857" s="238"/>
      <c r="G857" s="239">
        <f>ROUND(E857*F857,2)</f>
        <v>0</v>
      </c>
      <c r="H857" s="238"/>
      <c r="I857" s="239">
        <f>ROUND(E857*H857,2)</f>
        <v>0</v>
      </c>
      <c r="J857" s="238"/>
      <c r="K857" s="239">
        <f>ROUND(E857*J857,2)</f>
        <v>0</v>
      </c>
      <c r="L857" s="239">
        <v>21</v>
      </c>
      <c r="M857" s="239">
        <f>G857*(1+L857/100)</f>
        <v>0</v>
      </c>
      <c r="N857" s="237">
        <v>5.0000000000000002E-5</v>
      </c>
      <c r="O857" s="237">
        <f>ROUND(E857*N857,2)</f>
        <v>0</v>
      </c>
      <c r="P857" s="237">
        <v>0</v>
      </c>
      <c r="Q857" s="237">
        <f>ROUND(E857*P857,2)</f>
        <v>0</v>
      </c>
      <c r="R857" s="239" t="s">
        <v>1197</v>
      </c>
      <c r="S857" s="239" t="s">
        <v>388</v>
      </c>
      <c r="T857" s="240" t="s">
        <v>448</v>
      </c>
      <c r="U857" s="222">
        <v>0.13</v>
      </c>
      <c r="V857" s="222">
        <f>ROUND(E857*U857,2)</f>
        <v>0.39</v>
      </c>
      <c r="W857" s="222"/>
      <c r="X857" s="222" t="s">
        <v>449</v>
      </c>
      <c r="Y857" s="222" t="s">
        <v>391</v>
      </c>
      <c r="Z857" s="212"/>
      <c r="AA857" s="212"/>
      <c r="AB857" s="212"/>
      <c r="AC857" s="212"/>
      <c r="AD857" s="212"/>
      <c r="AE857" s="212"/>
      <c r="AF857" s="212"/>
      <c r="AG857" s="212" t="s">
        <v>450</v>
      </c>
      <c r="AH857" s="212"/>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2" x14ac:dyDescent="0.25">
      <c r="A858" s="219"/>
      <c r="B858" s="220"/>
      <c r="C858" s="267" t="s">
        <v>1261</v>
      </c>
      <c r="D858" s="266"/>
      <c r="E858" s="266"/>
      <c r="F858" s="266"/>
      <c r="G858" s="266"/>
      <c r="H858" s="222"/>
      <c r="I858" s="222"/>
      <c r="J858" s="222"/>
      <c r="K858" s="222"/>
      <c r="L858" s="222"/>
      <c r="M858" s="222"/>
      <c r="N858" s="221"/>
      <c r="O858" s="221"/>
      <c r="P858" s="221"/>
      <c r="Q858" s="221"/>
      <c r="R858" s="222"/>
      <c r="S858" s="222"/>
      <c r="T858" s="222"/>
      <c r="U858" s="222"/>
      <c r="V858" s="222"/>
      <c r="W858" s="222"/>
      <c r="X858" s="222"/>
      <c r="Y858" s="222"/>
      <c r="Z858" s="212"/>
      <c r="AA858" s="212"/>
      <c r="AB858" s="212"/>
      <c r="AC858" s="212"/>
      <c r="AD858" s="212"/>
      <c r="AE858" s="212"/>
      <c r="AF858" s="212"/>
      <c r="AG858" s="212" t="s">
        <v>452</v>
      </c>
      <c r="AH858" s="212"/>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2" x14ac:dyDescent="0.25">
      <c r="A859" s="219"/>
      <c r="B859" s="220"/>
      <c r="C859" s="255" t="s">
        <v>1269</v>
      </c>
      <c r="D859" s="250"/>
      <c r="E859" s="250"/>
      <c r="F859" s="250"/>
      <c r="G859" s="250"/>
      <c r="H859" s="222"/>
      <c r="I859" s="222"/>
      <c r="J859" s="222"/>
      <c r="K859" s="222"/>
      <c r="L859" s="222"/>
      <c r="M859" s="222"/>
      <c r="N859" s="221"/>
      <c r="O859" s="221"/>
      <c r="P859" s="221"/>
      <c r="Q859" s="221"/>
      <c r="R859" s="222"/>
      <c r="S859" s="222"/>
      <c r="T859" s="222"/>
      <c r="U859" s="222"/>
      <c r="V859" s="222"/>
      <c r="W859" s="222"/>
      <c r="X859" s="222"/>
      <c r="Y859" s="222"/>
      <c r="Z859" s="212"/>
      <c r="AA859" s="212"/>
      <c r="AB859" s="212"/>
      <c r="AC859" s="212"/>
      <c r="AD859" s="212"/>
      <c r="AE859" s="212"/>
      <c r="AF859" s="212"/>
      <c r="AG859" s="212" t="s">
        <v>395</v>
      </c>
      <c r="AH859" s="212"/>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2" x14ac:dyDescent="0.25">
      <c r="A860" s="219"/>
      <c r="B860" s="220"/>
      <c r="C860" s="268" t="s">
        <v>1273</v>
      </c>
      <c r="D860" s="260"/>
      <c r="E860" s="261">
        <v>3</v>
      </c>
      <c r="F860" s="222"/>
      <c r="G860" s="222"/>
      <c r="H860" s="222"/>
      <c r="I860" s="222"/>
      <c r="J860" s="222"/>
      <c r="K860" s="222"/>
      <c r="L860" s="222"/>
      <c r="M860" s="222"/>
      <c r="N860" s="221"/>
      <c r="O860" s="221"/>
      <c r="P860" s="221"/>
      <c r="Q860" s="221"/>
      <c r="R860" s="222"/>
      <c r="S860" s="222"/>
      <c r="T860" s="222"/>
      <c r="U860" s="222"/>
      <c r="V860" s="222"/>
      <c r="W860" s="222"/>
      <c r="X860" s="222"/>
      <c r="Y860" s="222"/>
      <c r="Z860" s="212"/>
      <c r="AA860" s="212"/>
      <c r="AB860" s="212"/>
      <c r="AC860" s="212"/>
      <c r="AD860" s="212"/>
      <c r="AE860" s="212"/>
      <c r="AF860" s="212"/>
      <c r="AG860" s="212" t="s">
        <v>454</v>
      </c>
      <c r="AH860" s="212">
        <v>0</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ht="20.399999999999999" outlineLevel="1" x14ac:dyDescent="0.25">
      <c r="A861" s="234">
        <v>196</v>
      </c>
      <c r="B861" s="235" t="s">
        <v>1274</v>
      </c>
      <c r="C861" s="253" t="s">
        <v>1275</v>
      </c>
      <c r="D861" s="236" t="s">
        <v>506</v>
      </c>
      <c r="E861" s="237">
        <v>314.22375</v>
      </c>
      <c r="F861" s="238"/>
      <c r="G861" s="239">
        <f>ROUND(E861*F861,2)</f>
        <v>0</v>
      </c>
      <c r="H861" s="238"/>
      <c r="I861" s="239">
        <f>ROUND(E861*H861,2)</f>
        <v>0</v>
      </c>
      <c r="J861" s="238"/>
      <c r="K861" s="239">
        <f>ROUND(E861*J861,2)</f>
        <v>0</v>
      </c>
      <c r="L861" s="239">
        <v>21</v>
      </c>
      <c r="M861" s="239">
        <f>G861*(1+L861/100)</f>
        <v>0</v>
      </c>
      <c r="N861" s="237">
        <v>1.0000000000000001E-5</v>
      </c>
      <c r="O861" s="237">
        <f>ROUND(E861*N861,2)</f>
        <v>0</v>
      </c>
      <c r="P861" s="237">
        <v>0</v>
      </c>
      <c r="Q861" s="237">
        <f>ROUND(E861*P861,2)</f>
        <v>0</v>
      </c>
      <c r="R861" s="239" t="s">
        <v>1197</v>
      </c>
      <c r="S861" s="239" t="s">
        <v>388</v>
      </c>
      <c r="T861" s="240" t="s">
        <v>448</v>
      </c>
      <c r="U861" s="222">
        <v>0.94799999999999995</v>
      </c>
      <c r="V861" s="222">
        <f>ROUND(E861*U861,2)</f>
        <v>297.88</v>
      </c>
      <c r="W861" s="222"/>
      <c r="X861" s="222" t="s">
        <v>449</v>
      </c>
      <c r="Y861" s="222" t="s">
        <v>391</v>
      </c>
      <c r="Z861" s="212"/>
      <c r="AA861" s="212"/>
      <c r="AB861" s="212"/>
      <c r="AC861" s="212"/>
      <c r="AD861" s="212"/>
      <c r="AE861" s="212"/>
      <c r="AF861" s="212"/>
      <c r="AG861" s="212" t="s">
        <v>450</v>
      </c>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2" x14ac:dyDescent="0.25">
      <c r="A862" s="219"/>
      <c r="B862" s="220"/>
      <c r="C862" s="254" t="s">
        <v>1276</v>
      </c>
      <c r="D862" s="248"/>
      <c r="E862" s="248"/>
      <c r="F862" s="248"/>
      <c r="G862" s="248"/>
      <c r="H862" s="222"/>
      <c r="I862" s="222"/>
      <c r="J862" s="222"/>
      <c r="K862" s="222"/>
      <c r="L862" s="222"/>
      <c r="M862" s="222"/>
      <c r="N862" s="221"/>
      <c r="O862" s="221"/>
      <c r="P862" s="221"/>
      <c r="Q862" s="221"/>
      <c r="R862" s="222"/>
      <c r="S862" s="222"/>
      <c r="T862" s="222"/>
      <c r="U862" s="222"/>
      <c r="V862" s="222"/>
      <c r="W862" s="222"/>
      <c r="X862" s="222"/>
      <c r="Y862" s="222"/>
      <c r="Z862" s="212"/>
      <c r="AA862" s="212"/>
      <c r="AB862" s="212"/>
      <c r="AC862" s="212"/>
      <c r="AD862" s="212"/>
      <c r="AE862" s="212"/>
      <c r="AF862" s="212"/>
      <c r="AG862" s="212" t="s">
        <v>395</v>
      </c>
      <c r="AH862" s="212"/>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2" x14ac:dyDescent="0.25">
      <c r="A863" s="219"/>
      <c r="B863" s="220"/>
      <c r="C863" s="268" t="s">
        <v>1277</v>
      </c>
      <c r="D863" s="260"/>
      <c r="E863" s="261">
        <v>314.22375</v>
      </c>
      <c r="F863" s="222"/>
      <c r="G863" s="222"/>
      <c r="H863" s="222"/>
      <c r="I863" s="222"/>
      <c r="J863" s="222"/>
      <c r="K863" s="222"/>
      <c r="L863" s="222"/>
      <c r="M863" s="222"/>
      <c r="N863" s="221"/>
      <c r="O863" s="221"/>
      <c r="P863" s="221"/>
      <c r="Q863" s="221"/>
      <c r="R863" s="222"/>
      <c r="S863" s="222"/>
      <c r="T863" s="222"/>
      <c r="U863" s="222"/>
      <c r="V863" s="222"/>
      <c r="W863" s="222"/>
      <c r="X863" s="222"/>
      <c r="Y863" s="222"/>
      <c r="Z863" s="212"/>
      <c r="AA863" s="212"/>
      <c r="AB863" s="212"/>
      <c r="AC863" s="212"/>
      <c r="AD863" s="212"/>
      <c r="AE863" s="212"/>
      <c r="AF863" s="212"/>
      <c r="AG863" s="212" t="s">
        <v>454</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ht="20.399999999999999" outlineLevel="1" x14ac:dyDescent="0.25">
      <c r="A864" s="234">
        <v>197</v>
      </c>
      <c r="B864" s="235" t="s">
        <v>1274</v>
      </c>
      <c r="C864" s="253" t="s">
        <v>1275</v>
      </c>
      <c r="D864" s="236" t="s">
        <v>506</v>
      </c>
      <c r="E864" s="237">
        <v>25.351880000000001</v>
      </c>
      <c r="F864" s="238"/>
      <c r="G864" s="239">
        <f>ROUND(E864*F864,2)</f>
        <v>0</v>
      </c>
      <c r="H864" s="238"/>
      <c r="I864" s="239">
        <f>ROUND(E864*H864,2)</f>
        <v>0</v>
      </c>
      <c r="J864" s="238"/>
      <c r="K864" s="239">
        <f>ROUND(E864*J864,2)</f>
        <v>0</v>
      </c>
      <c r="L864" s="239">
        <v>21</v>
      </c>
      <c r="M864" s="239">
        <f>G864*(1+L864/100)</f>
        <v>0</v>
      </c>
      <c r="N864" s="237">
        <v>1.0000000000000001E-5</v>
      </c>
      <c r="O864" s="237">
        <f>ROUND(E864*N864,2)</f>
        <v>0</v>
      </c>
      <c r="P864" s="237">
        <v>0</v>
      </c>
      <c r="Q864" s="237">
        <f>ROUND(E864*P864,2)</f>
        <v>0</v>
      </c>
      <c r="R864" s="239" t="s">
        <v>1197</v>
      </c>
      <c r="S864" s="239" t="s">
        <v>388</v>
      </c>
      <c r="T864" s="240" t="s">
        <v>448</v>
      </c>
      <c r="U864" s="222">
        <v>0.94799999999999995</v>
      </c>
      <c r="V864" s="222">
        <f>ROUND(E864*U864,2)</f>
        <v>24.03</v>
      </c>
      <c r="W864" s="222"/>
      <c r="X864" s="222" t="s">
        <v>449</v>
      </c>
      <c r="Y864" s="222" t="s">
        <v>391</v>
      </c>
      <c r="Z864" s="212"/>
      <c r="AA864" s="212"/>
      <c r="AB864" s="212"/>
      <c r="AC864" s="212"/>
      <c r="AD864" s="212"/>
      <c r="AE864" s="212"/>
      <c r="AF864" s="212"/>
      <c r="AG864" s="212" t="s">
        <v>450</v>
      </c>
      <c r="AH864" s="212"/>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2" x14ac:dyDescent="0.25">
      <c r="A865" s="219"/>
      <c r="B865" s="220"/>
      <c r="C865" s="254" t="s">
        <v>1276</v>
      </c>
      <c r="D865" s="248"/>
      <c r="E865" s="248"/>
      <c r="F865" s="248"/>
      <c r="G865" s="248"/>
      <c r="H865" s="222"/>
      <c r="I865" s="222"/>
      <c r="J865" s="222"/>
      <c r="K865" s="222"/>
      <c r="L865" s="222"/>
      <c r="M865" s="222"/>
      <c r="N865" s="221"/>
      <c r="O865" s="221"/>
      <c r="P865" s="221"/>
      <c r="Q865" s="221"/>
      <c r="R865" s="222"/>
      <c r="S865" s="222"/>
      <c r="T865" s="222"/>
      <c r="U865" s="222"/>
      <c r="V865" s="222"/>
      <c r="W865" s="222"/>
      <c r="X865" s="222"/>
      <c r="Y865" s="222"/>
      <c r="Z865" s="212"/>
      <c r="AA865" s="212"/>
      <c r="AB865" s="212"/>
      <c r="AC865" s="212"/>
      <c r="AD865" s="212"/>
      <c r="AE865" s="212"/>
      <c r="AF865" s="212"/>
      <c r="AG865" s="212" t="s">
        <v>395</v>
      </c>
      <c r="AH865" s="212"/>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2" x14ac:dyDescent="0.25">
      <c r="A866" s="219"/>
      <c r="B866" s="220"/>
      <c r="C866" s="268" t="s">
        <v>1278</v>
      </c>
      <c r="D866" s="260"/>
      <c r="E866" s="261">
        <v>16.055</v>
      </c>
      <c r="F866" s="222"/>
      <c r="G866" s="222"/>
      <c r="H866" s="222"/>
      <c r="I866" s="222"/>
      <c r="J866" s="222"/>
      <c r="K866" s="222"/>
      <c r="L866" s="222"/>
      <c r="M866" s="222"/>
      <c r="N866" s="221"/>
      <c r="O866" s="221"/>
      <c r="P866" s="221"/>
      <c r="Q866" s="221"/>
      <c r="R866" s="222"/>
      <c r="S866" s="222"/>
      <c r="T866" s="222"/>
      <c r="U866" s="222"/>
      <c r="V866" s="222"/>
      <c r="W866" s="222"/>
      <c r="X866" s="222"/>
      <c r="Y866" s="222"/>
      <c r="Z866" s="212"/>
      <c r="AA866" s="212"/>
      <c r="AB866" s="212"/>
      <c r="AC866" s="212"/>
      <c r="AD866" s="212"/>
      <c r="AE866" s="212"/>
      <c r="AF866" s="212"/>
      <c r="AG866" s="212" t="s">
        <v>454</v>
      </c>
      <c r="AH866" s="212">
        <v>0</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3" x14ac:dyDescent="0.25">
      <c r="A867" s="219"/>
      <c r="B867" s="220"/>
      <c r="C867" s="268" t="s">
        <v>1279</v>
      </c>
      <c r="D867" s="260"/>
      <c r="E867" s="261">
        <v>0.70313000000000003</v>
      </c>
      <c r="F867" s="222"/>
      <c r="G867" s="222"/>
      <c r="H867" s="222"/>
      <c r="I867" s="222"/>
      <c r="J867" s="222"/>
      <c r="K867" s="222"/>
      <c r="L867" s="222"/>
      <c r="M867" s="222"/>
      <c r="N867" s="221"/>
      <c r="O867" s="221"/>
      <c r="P867" s="221"/>
      <c r="Q867" s="221"/>
      <c r="R867" s="222"/>
      <c r="S867" s="222"/>
      <c r="T867" s="222"/>
      <c r="U867" s="222"/>
      <c r="V867" s="222"/>
      <c r="W867" s="222"/>
      <c r="X867" s="222"/>
      <c r="Y867" s="222"/>
      <c r="Z867" s="212"/>
      <c r="AA867" s="212"/>
      <c r="AB867" s="212"/>
      <c r="AC867" s="212"/>
      <c r="AD867" s="212"/>
      <c r="AE867" s="212"/>
      <c r="AF867" s="212"/>
      <c r="AG867" s="212" t="s">
        <v>454</v>
      </c>
      <c r="AH867" s="212">
        <v>0</v>
      </c>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3" x14ac:dyDescent="0.25">
      <c r="A868" s="219"/>
      <c r="B868" s="220"/>
      <c r="C868" s="268" t="s">
        <v>1280</v>
      </c>
      <c r="D868" s="260"/>
      <c r="E868" s="261">
        <v>8.59375</v>
      </c>
      <c r="F868" s="222"/>
      <c r="G868" s="222"/>
      <c r="H868" s="222"/>
      <c r="I868" s="222"/>
      <c r="J868" s="222"/>
      <c r="K868" s="222"/>
      <c r="L868" s="222"/>
      <c r="M868" s="222"/>
      <c r="N868" s="221"/>
      <c r="O868" s="221"/>
      <c r="P868" s="221"/>
      <c r="Q868" s="221"/>
      <c r="R868" s="222"/>
      <c r="S868" s="222"/>
      <c r="T868" s="222"/>
      <c r="U868" s="222"/>
      <c r="V868" s="222"/>
      <c r="W868" s="222"/>
      <c r="X868" s="222"/>
      <c r="Y868" s="222"/>
      <c r="Z868" s="212"/>
      <c r="AA868" s="212"/>
      <c r="AB868" s="212"/>
      <c r="AC868" s="212"/>
      <c r="AD868" s="212"/>
      <c r="AE868" s="212"/>
      <c r="AF868" s="212"/>
      <c r="AG868" s="212" t="s">
        <v>454</v>
      </c>
      <c r="AH868" s="212">
        <v>0</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ht="20.399999999999999" outlineLevel="1" x14ac:dyDescent="0.25">
      <c r="A869" s="234">
        <v>198</v>
      </c>
      <c r="B869" s="235" t="s">
        <v>1281</v>
      </c>
      <c r="C869" s="253" t="s">
        <v>1282</v>
      </c>
      <c r="D869" s="236" t="s">
        <v>506</v>
      </c>
      <c r="E869" s="237">
        <v>314.22375</v>
      </c>
      <c r="F869" s="238"/>
      <c r="G869" s="239">
        <f>ROUND(E869*F869,2)</f>
        <v>0</v>
      </c>
      <c r="H869" s="238"/>
      <c r="I869" s="239">
        <f>ROUND(E869*H869,2)</f>
        <v>0</v>
      </c>
      <c r="J869" s="238"/>
      <c r="K869" s="239">
        <f>ROUND(E869*J869,2)</f>
        <v>0</v>
      </c>
      <c r="L869" s="239">
        <v>21</v>
      </c>
      <c r="M869" s="239">
        <f>G869*(1+L869/100)</f>
        <v>0</v>
      </c>
      <c r="N869" s="237">
        <v>8.2500000000000004E-2</v>
      </c>
      <c r="O869" s="237">
        <f>ROUND(E869*N869,2)</f>
        <v>25.92</v>
      </c>
      <c r="P869" s="237">
        <v>0</v>
      </c>
      <c r="Q869" s="237">
        <f>ROUND(E869*P869,2)</f>
        <v>0</v>
      </c>
      <c r="R869" s="239" t="s">
        <v>1197</v>
      </c>
      <c r="S869" s="239" t="s">
        <v>388</v>
      </c>
      <c r="T869" s="240" t="s">
        <v>448</v>
      </c>
      <c r="U869" s="222">
        <v>1.7999999999999999E-2</v>
      </c>
      <c r="V869" s="222">
        <f>ROUND(E869*U869,2)</f>
        <v>5.66</v>
      </c>
      <c r="W869" s="222"/>
      <c r="X869" s="222" t="s">
        <v>449</v>
      </c>
      <c r="Y869" s="222" t="s">
        <v>391</v>
      </c>
      <c r="Z869" s="212"/>
      <c r="AA869" s="212"/>
      <c r="AB869" s="212"/>
      <c r="AC869" s="212"/>
      <c r="AD869" s="212"/>
      <c r="AE869" s="212"/>
      <c r="AF869" s="212"/>
      <c r="AG869" s="212" t="s">
        <v>450</v>
      </c>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2" x14ac:dyDescent="0.25">
      <c r="A870" s="219"/>
      <c r="B870" s="220"/>
      <c r="C870" s="268" t="s">
        <v>1277</v>
      </c>
      <c r="D870" s="260"/>
      <c r="E870" s="261">
        <v>314.22375</v>
      </c>
      <c r="F870" s="222"/>
      <c r="G870" s="222"/>
      <c r="H870" s="222"/>
      <c r="I870" s="222"/>
      <c r="J870" s="222"/>
      <c r="K870" s="222"/>
      <c r="L870" s="222"/>
      <c r="M870" s="222"/>
      <c r="N870" s="221"/>
      <c r="O870" s="221"/>
      <c r="P870" s="221"/>
      <c r="Q870" s="221"/>
      <c r="R870" s="222"/>
      <c r="S870" s="222"/>
      <c r="T870" s="222"/>
      <c r="U870" s="222"/>
      <c r="V870" s="222"/>
      <c r="W870" s="222"/>
      <c r="X870" s="222"/>
      <c r="Y870" s="222"/>
      <c r="Z870" s="212"/>
      <c r="AA870" s="212"/>
      <c r="AB870" s="212"/>
      <c r="AC870" s="212"/>
      <c r="AD870" s="212"/>
      <c r="AE870" s="212"/>
      <c r="AF870" s="212"/>
      <c r="AG870" s="212" t="s">
        <v>454</v>
      </c>
      <c r="AH870" s="212">
        <v>0</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1" x14ac:dyDescent="0.25">
      <c r="A871" s="234">
        <v>199</v>
      </c>
      <c r="B871" s="235" t="s">
        <v>1283</v>
      </c>
      <c r="C871" s="253" t="s">
        <v>1284</v>
      </c>
      <c r="D871" s="236" t="s">
        <v>506</v>
      </c>
      <c r="E871" s="237">
        <v>25.351880000000001</v>
      </c>
      <c r="F871" s="238"/>
      <c r="G871" s="239">
        <f>ROUND(E871*F871,2)</f>
        <v>0</v>
      </c>
      <c r="H871" s="238"/>
      <c r="I871" s="239">
        <f>ROUND(E871*H871,2)</f>
        <v>0</v>
      </c>
      <c r="J871" s="238"/>
      <c r="K871" s="239">
        <f>ROUND(E871*J871,2)</f>
        <v>0</v>
      </c>
      <c r="L871" s="239">
        <v>21</v>
      </c>
      <c r="M871" s="239">
        <f>G871*(1+L871/100)</f>
        <v>0</v>
      </c>
      <c r="N871" s="237">
        <v>0</v>
      </c>
      <c r="O871" s="237">
        <f>ROUND(E871*N871,2)</f>
        <v>0</v>
      </c>
      <c r="P871" s="237">
        <v>0</v>
      </c>
      <c r="Q871" s="237">
        <f>ROUND(E871*P871,2)</f>
        <v>0</v>
      </c>
      <c r="R871" s="239" t="s">
        <v>1197</v>
      </c>
      <c r="S871" s="239" t="s">
        <v>388</v>
      </c>
      <c r="T871" s="240" t="s">
        <v>448</v>
      </c>
      <c r="U871" s="222">
        <v>0.1</v>
      </c>
      <c r="V871" s="222">
        <f>ROUND(E871*U871,2)</f>
        <v>2.54</v>
      </c>
      <c r="W871" s="222"/>
      <c r="X871" s="222" t="s">
        <v>449</v>
      </c>
      <c r="Y871" s="222" t="s">
        <v>391</v>
      </c>
      <c r="Z871" s="212"/>
      <c r="AA871" s="212"/>
      <c r="AB871" s="212"/>
      <c r="AC871" s="212"/>
      <c r="AD871" s="212"/>
      <c r="AE871" s="212"/>
      <c r="AF871" s="212"/>
      <c r="AG871" s="212" t="s">
        <v>450</v>
      </c>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2" x14ac:dyDescent="0.25">
      <c r="A872" s="219"/>
      <c r="B872" s="220"/>
      <c r="C872" s="268" t="s">
        <v>1278</v>
      </c>
      <c r="D872" s="260"/>
      <c r="E872" s="261">
        <v>16.055</v>
      </c>
      <c r="F872" s="222"/>
      <c r="G872" s="222"/>
      <c r="H872" s="222"/>
      <c r="I872" s="222"/>
      <c r="J872" s="222"/>
      <c r="K872" s="222"/>
      <c r="L872" s="222"/>
      <c r="M872" s="222"/>
      <c r="N872" s="221"/>
      <c r="O872" s="221"/>
      <c r="P872" s="221"/>
      <c r="Q872" s="221"/>
      <c r="R872" s="222"/>
      <c r="S872" s="222"/>
      <c r="T872" s="222"/>
      <c r="U872" s="222"/>
      <c r="V872" s="222"/>
      <c r="W872" s="222"/>
      <c r="X872" s="222"/>
      <c r="Y872" s="222"/>
      <c r="Z872" s="212"/>
      <c r="AA872" s="212"/>
      <c r="AB872" s="212"/>
      <c r="AC872" s="212"/>
      <c r="AD872" s="212"/>
      <c r="AE872" s="212"/>
      <c r="AF872" s="212"/>
      <c r="AG872" s="212" t="s">
        <v>454</v>
      </c>
      <c r="AH872" s="212">
        <v>0</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3" x14ac:dyDescent="0.25">
      <c r="A873" s="219"/>
      <c r="B873" s="220"/>
      <c r="C873" s="268" t="s">
        <v>1279</v>
      </c>
      <c r="D873" s="260"/>
      <c r="E873" s="261">
        <v>0.70313000000000003</v>
      </c>
      <c r="F873" s="222"/>
      <c r="G873" s="222"/>
      <c r="H873" s="222"/>
      <c r="I873" s="222"/>
      <c r="J873" s="222"/>
      <c r="K873" s="222"/>
      <c r="L873" s="222"/>
      <c r="M873" s="222"/>
      <c r="N873" s="221"/>
      <c r="O873" s="221"/>
      <c r="P873" s="221"/>
      <c r="Q873" s="221"/>
      <c r="R873" s="222"/>
      <c r="S873" s="222"/>
      <c r="T873" s="222"/>
      <c r="U873" s="222"/>
      <c r="V873" s="222"/>
      <c r="W873" s="222"/>
      <c r="X873" s="222"/>
      <c r="Y873" s="222"/>
      <c r="Z873" s="212"/>
      <c r="AA873" s="212"/>
      <c r="AB873" s="212"/>
      <c r="AC873" s="212"/>
      <c r="AD873" s="212"/>
      <c r="AE873" s="212"/>
      <c r="AF873" s="212"/>
      <c r="AG873" s="212" t="s">
        <v>454</v>
      </c>
      <c r="AH873" s="212">
        <v>0</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3" x14ac:dyDescent="0.25">
      <c r="A874" s="219"/>
      <c r="B874" s="220"/>
      <c r="C874" s="268" t="s">
        <v>1280</v>
      </c>
      <c r="D874" s="260"/>
      <c r="E874" s="261">
        <v>8.59375</v>
      </c>
      <c r="F874" s="222"/>
      <c r="G874" s="222"/>
      <c r="H874" s="222"/>
      <c r="I874" s="222"/>
      <c r="J874" s="222"/>
      <c r="K874" s="222"/>
      <c r="L874" s="222"/>
      <c r="M874" s="222"/>
      <c r="N874" s="221"/>
      <c r="O874" s="221"/>
      <c r="P874" s="221"/>
      <c r="Q874" s="221"/>
      <c r="R874" s="222"/>
      <c r="S874" s="222"/>
      <c r="T874" s="222"/>
      <c r="U874" s="222"/>
      <c r="V874" s="222"/>
      <c r="W874" s="222"/>
      <c r="X874" s="222"/>
      <c r="Y874" s="222"/>
      <c r="Z874" s="212"/>
      <c r="AA874" s="212"/>
      <c r="AB874" s="212"/>
      <c r="AC874" s="212"/>
      <c r="AD874" s="212"/>
      <c r="AE874" s="212"/>
      <c r="AF874" s="212"/>
      <c r="AG874" s="212" t="s">
        <v>454</v>
      </c>
      <c r="AH874" s="212">
        <v>0</v>
      </c>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1" x14ac:dyDescent="0.25">
      <c r="A875" s="234">
        <v>200</v>
      </c>
      <c r="B875" s="235" t="s">
        <v>1285</v>
      </c>
      <c r="C875" s="253" t="s">
        <v>1286</v>
      </c>
      <c r="D875" s="236" t="s">
        <v>506</v>
      </c>
      <c r="E875" s="237">
        <v>314.22375</v>
      </c>
      <c r="F875" s="238"/>
      <c r="G875" s="239">
        <f>ROUND(E875*F875,2)</f>
        <v>0</v>
      </c>
      <c r="H875" s="238"/>
      <c r="I875" s="239">
        <f>ROUND(E875*H875,2)</f>
        <v>0</v>
      </c>
      <c r="J875" s="238"/>
      <c r="K875" s="239">
        <f>ROUND(E875*J875,2)</f>
        <v>0</v>
      </c>
      <c r="L875" s="239">
        <v>21</v>
      </c>
      <c r="M875" s="239">
        <f>G875*(1+L875/100)</f>
        <v>0</v>
      </c>
      <c r="N875" s="237">
        <v>3.0000000000000001E-5</v>
      </c>
      <c r="O875" s="237">
        <f>ROUND(E875*N875,2)</f>
        <v>0.01</v>
      </c>
      <c r="P875" s="237">
        <v>0</v>
      </c>
      <c r="Q875" s="237">
        <f>ROUND(E875*P875,2)</f>
        <v>0</v>
      </c>
      <c r="R875" s="239" t="s">
        <v>1197</v>
      </c>
      <c r="S875" s="239" t="s">
        <v>388</v>
      </c>
      <c r="T875" s="240" t="s">
        <v>448</v>
      </c>
      <c r="U875" s="222">
        <v>0.12</v>
      </c>
      <c r="V875" s="222">
        <f>ROUND(E875*U875,2)</f>
        <v>37.71</v>
      </c>
      <c r="W875" s="222"/>
      <c r="X875" s="222" t="s">
        <v>449</v>
      </c>
      <c r="Y875" s="222" t="s">
        <v>391</v>
      </c>
      <c r="Z875" s="212"/>
      <c r="AA875" s="212"/>
      <c r="AB875" s="212"/>
      <c r="AC875" s="212"/>
      <c r="AD875" s="212"/>
      <c r="AE875" s="212"/>
      <c r="AF875" s="212"/>
      <c r="AG875" s="212" t="s">
        <v>450</v>
      </c>
      <c r="AH875" s="212"/>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2" x14ac:dyDescent="0.25">
      <c r="A876" s="219"/>
      <c r="B876" s="220"/>
      <c r="C876" s="268" t="s">
        <v>1277</v>
      </c>
      <c r="D876" s="260"/>
      <c r="E876" s="261">
        <v>314.22375</v>
      </c>
      <c r="F876" s="222"/>
      <c r="G876" s="222"/>
      <c r="H876" s="222"/>
      <c r="I876" s="222"/>
      <c r="J876" s="222"/>
      <c r="K876" s="222"/>
      <c r="L876" s="222"/>
      <c r="M876" s="222"/>
      <c r="N876" s="221"/>
      <c r="O876" s="221"/>
      <c r="P876" s="221"/>
      <c r="Q876" s="221"/>
      <c r="R876" s="222"/>
      <c r="S876" s="222"/>
      <c r="T876" s="222"/>
      <c r="U876" s="222"/>
      <c r="V876" s="222"/>
      <c r="W876" s="222"/>
      <c r="X876" s="222"/>
      <c r="Y876" s="222"/>
      <c r="Z876" s="212"/>
      <c r="AA876" s="212"/>
      <c r="AB876" s="212"/>
      <c r="AC876" s="212"/>
      <c r="AD876" s="212"/>
      <c r="AE876" s="212"/>
      <c r="AF876" s="212"/>
      <c r="AG876" s="212" t="s">
        <v>454</v>
      </c>
      <c r="AH876" s="212">
        <v>0</v>
      </c>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ht="20.399999999999999" outlineLevel="1" x14ac:dyDescent="0.25">
      <c r="A877" s="234">
        <v>201</v>
      </c>
      <c r="B877" s="235" t="s">
        <v>1287</v>
      </c>
      <c r="C877" s="253" t="s">
        <v>1288</v>
      </c>
      <c r="D877" s="236" t="s">
        <v>506</v>
      </c>
      <c r="E877" s="237">
        <v>58.524999999999999</v>
      </c>
      <c r="F877" s="238"/>
      <c r="G877" s="239">
        <f>ROUND(E877*F877,2)</f>
        <v>0</v>
      </c>
      <c r="H877" s="238"/>
      <c r="I877" s="239">
        <f>ROUND(E877*H877,2)</f>
        <v>0</v>
      </c>
      <c r="J877" s="238"/>
      <c r="K877" s="239">
        <f>ROUND(E877*J877,2)</f>
        <v>0</v>
      </c>
      <c r="L877" s="239">
        <v>21</v>
      </c>
      <c r="M877" s="239">
        <f>G877*(1+L877/100)</f>
        <v>0</v>
      </c>
      <c r="N877" s="237">
        <v>3.5E-4</v>
      </c>
      <c r="O877" s="237">
        <f>ROUND(E877*N877,2)</f>
        <v>0.02</v>
      </c>
      <c r="P877" s="237">
        <v>0</v>
      </c>
      <c r="Q877" s="237">
        <f>ROUND(E877*P877,2)</f>
        <v>0</v>
      </c>
      <c r="R877" s="239" t="s">
        <v>1197</v>
      </c>
      <c r="S877" s="239" t="s">
        <v>388</v>
      </c>
      <c r="T877" s="240" t="s">
        <v>448</v>
      </c>
      <c r="U877" s="222">
        <v>3.5999999999999997E-2</v>
      </c>
      <c r="V877" s="222">
        <f>ROUND(E877*U877,2)</f>
        <v>2.11</v>
      </c>
      <c r="W877" s="222"/>
      <c r="X877" s="222" t="s">
        <v>449</v>
      </c>
      <c r="Y877" s="222" t="s">
        <v>391</v>
      </c>
      <c r="Z877" s="212"/>
      <c r="AA877" s="212"/>
      <c r="AB877" s="212"/>
      <c r="AC877" s="212"/>
      <c r="AD877" s="212"/>
      <c r="AE877" s="212"/>
      <c r="AF877" s="212"/>
      <c r="AG877" s="212" t="s">
        <v>450</v>
      </c>
      <c r="AH877" s="212"/>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2" x14ac:dyDescent="0.25">
      <c r="A878" s="219"/>
      <c r="B878" s="220"/>
      <c r="C878" s="267" t="s">
        <v>1289</v>
      </c>
      <c r="D878" s="266"/>
      <c r="E878" s="266"/>
      <c r="F878" s="266"/>
      <c r="G878" s="266"/>
      <c r="H878" s="222"/>
      <c r="I878" s="222"/>
      <c r="J878" s="222"/>
      <c r="K878" s="222"/>
      <c r="L878" s="222"/>
      <c r="M878" s="222"/>
      <c r="N878" s="221"/>
      <c r="O878" s="221"/>
      <c r="P878" s="221"/>
      <c r="Q878" s="221"/>
      <c r="R878" s="222"/>
      <c r="S878" s="222"/>
      <c r="T878" s="222"/>
      <c r="U878" s="222"/>
      <c r="V878" s="222"/>
      <c r="W878" s="222"/>
      <c r="X878" s="222"/>
      <c r="Y878" s="222"/>
      <c r="Z878" s="212"/>
      <c r="AA878" s="212"/>
      <c r="AB878" s="212"/>
      <c r="AC878" s="212"/>
      <c r="AD878" s="212"/>
      <c r="AE878" s="212"/>
      <c r="AF878" s="212"/>
      <c r="AG878" s="212" t="s">
        <v>452</v>
      </c>
      <c r="AH878" s="212"/>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2" x14ac:dyDescent="0.25">
      <c r="A879" s="219"/>
      <c r="B879" s="220"/>
      <c r="C879" s="268" t="s">
        <v>936</v>
      </c>
      <c r="D879" s="260"/>
      <c r="E879" s="261">
        <v>39.715000000000003</v>
      </c>
      <c r="F879" s="222"/>
      <c r="G879" s="222"/>
      <c r="H879" s="222"/>
      <c r="I879" s="222"/>
      <c r="J879" s="222"/>
      <c r="K879" s="222"/>
      <c r="L879" s="222"/>
      <c r="M879" s="222"/>
      <c r="N879" s="221"/>
      <c r="O879" s="221"/>
      <c r="P879" s="221"/>
      <c r="Q879" s="221"/>
      <c r="R879" s="222"/>
      <c r="S879" s="222"/>
      <c r="T879" s="222"/>
      <c r="U879" s="222"/>
      <c r="V879" s="222"/>
      <c r="W879" s="222"/>
      <c r="X879" s="222"/>
      <c r="Y879" s="222"/>
      <c r="Z879" s="212"/>
      <c r="AA879" s="212"/>
      <c r="AB879" s="212"/>
      <c r="AC879" s="212"/>
      <c r="AD879" s="212"/>
      <c r="AE879" s="212"/>
      <c r="AF879" s="212"/>
      <c r="AG879" s="212" t="s">
        <v>454</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5">
      <c r="A880" s="219"/>
      <c r="B880" s="220"/>
      <c r="C880" s="268" t="s">
        <v>1290</v>
      </c>
      <c r="D880" s="260"/>
      <c r="E880" s="261">
        <v>18.809999999999999</v>
      </c>
      <c r="F880" s="222"/>
      <c r="G880" s="222"/>
      <c r="H880" s="222"/>
      <c r="I880" s="222"/>
      <c r="J880" s="222"/>
      <c r="K880" s="222"/>
      <c r="L880" s="222"/>
      <c r="M880" s="222"/>
      <c r="N880" s="221"/>
      <c r="O880" s="221"/>
      <c r="P880" s="221"/>
      <c r="Q880" s="221"/>
      <c r="R880" s="222"/>
      <c r="S880" s="222"/>
      <c r="T880" s="222"/>
      <c r="U880" s="222"/>
      <c r="V880" s="222"/>
      <c r="W880" s="222"/>
      <c r="X880" s="222"/>
      <c r="Y880" s="222"/>
      <c r="Z880" s="212"/>
      <c r="AA880" s="212"/>
      <c r="AB880" s="212"/>
      <c r="AC880" s="212"/>
      <c r="AD880" s="212"/>
      <c r="AE880" s="212"/>
      <c r="AF880" s="212"/>
      <c r="AG880" s="212" t="s">
        <v>454</v>
      </c>
      <c r="AH880" s="212">
        <v>0</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ht="20.399999999999999" outlineLevel="1" x14ac:dyDescent="0.25">
      <c r="A881" s="234">
        <v>202</v>
      </c>
      <c r="B881" s="235" t="s">
        <v>1291</v>
      </c>
      <c r="C881" s="253" t="s">
        <v>1292</v>
      </c>
      <c r="D881" s="236" t="s">
        <v>506</v>
      </c>
      <c r="E881" s="237">
        <v>64.635000000000005</v>
      </c>
      <c r="F881" s="238"/>
      <c r="G881" s="239">
        <f>ROUND(E881*F881,2)</f>
        <v>0</v>
      </c>
      <c r="H881" s="238"/>
      <c r="I881" s="239">
        <f>ROUND(E881*H881,2)</f>
        <v>0</v>
      </c>
      <c r="J881" s="238"/>
      <c r="K881" s="239">
        <f>ROUND(E881*J881,2)</f>
        <v>0</v>
      </c>
      <c r="L881" s="239">
        <v>21</v>
      </c>
      <c r="M881" s="239">
        <f>G881*(1+L881/100)</f>
        <v>0</v>
      </c>
      <c r="N881" s="237">
        <v>4.2000000000000002E-4</v>
      </c>
      <c r="O881" s="237">
        <f>ROUND(E881*N881,2)</f>
        <v>0.03</v>
      </c>
      <c r="P881" s="237">
        <v>0</v>
      </c>
      <c r="Q881" s="237">
        <f>ROUND(E881*P881,2)</f>
        <v>0</v>
      </c>
      <c r="R881" s="239" t="s">
        <v>1197</v>
      </c>
      <c r="S881" s="239" t="s">
        <v>388</v>
      </c>
      <c r="T881" s="240" t="s">
        <v>448</v>
      </c>
      <c r="U881" s="222">
        <v>0.28999999999999998</v>
      </c>
      <c r="V881" s="222">
        <f>ROUND(E881*U881,2)</f>
        <v>18.739999999999998</v>
      </c>
      <c r="W881" s="222"/>
      <c r="X881" s="222" t="s">
        <v>449</v>
      </c>
      <c r="Y881" s="222" t="s">
        <v>391</v>
      </c>
      <c r="Z881" s="212"/>
      <c r="AA881" s="212"/>
      <c r="AB881" s="212"/>
      <c r="AC881" s="212"/>
      <c r="AD881" s="212"/>
      <c r="AE881" s="212"/>
      <c r="AF881" s="212"/>
      <c r="AG881" s="212" t="s">
        <v>450</v>
      </c>
      <c r="AH881" s="212"/>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2" x14ac:dyDescent="0.25">
      <c r="A882" s="219"/>
      <c r="B882" s="220"/>
      <c r="C882" s="267" t="s">
        <v>1289</v>
      </c>
      <c r="D882" s="266"/>
      <c r="E882" s="266"/>
      <c r="F882" s="266"/>
      <c r="G882" s="266"/>
      <c r="H882" s="222"/>
      <c r="I882" s="222"/>
      <c r="J882" s="222"/>
      <c r="K882" s="222"/>
      <c r="L882" s="222"/>
      <c r="M882" s="222"/>
      <c r="N882" s="221"/>
      <c r="O882" s="221"/>
      <c r="P882" s="221"/>
      <c r="Q882" s="221"/>
      <c r="R882" s="222"/>
      <c r="S882" s="222"/>
      <c r="T882" s="222"/>
      <c r="U882" s="222"/>
      <c r="V882" s="222"/>
      <c r="W882" s="222"/>
      <c r="X882" s="222"/>
      <c r="Y882" s="222"/>
      <c r="Z882" s="212"/>
      <c r="AA882" s="212"/>
      <c r="AB882" s="212"/>
      <c r="AC882" s="212"/>
      <c r="AD882" s="212"/>
      <c r="AE882" s="212"/>
      <c r="AF882" s="212"/>
      <c r="AG882" s="212" t="s">
        <v>452</v>
      </c>
      <c r="AH882" s="212"/>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2" x14ac:dyDescent="0.25">
      <c r="A883" s="219"/>
      <c r="B883" s="220"/>
      <c r="C883" s="268" t="s">
        <v>1293</v>
      </c>
      <c r="D883" s="260"/>
      <c r="E883" s="261">
        <v>45.825000000000003</v>
      </c>
      <c r="F883" s="222"/>
      <c r="G883" s="222"/>
      <c r="H883" s="222"/>
      <c r="I883" s="222"/>
      <c r="J883" s="222"/>
      <c r="K883" s="222"/>
      <c r="L883" s="222"/>
      <c r="M883" s="222"/>
      <c r="N883" s="221"/>
      <c r="O883" s="221"/>
      <c r="P883" s="221"/>
      <c r="Q883" s="221"/>
      <c r="R883" s="222"/>
      <c r="S883" s="222"/>
      <c r="T883" s="222"/>
      <c r="U883" s="222"/>
      <c r="V883" s="222"/>
      <c r="W883" s="222"/>
      <c r="X883" s="222"/>
      <c r="Y883" s="222"/>
      <c r="Z883" s="212"/>
      <c r="AA883" s="212"/>
      <c r="AB883" s="212"/>
      <c r="AC883" s="212"/>
      <c r="AD883" s="212"/>
      <c r="AE883" s="212"/>
      <c r="AF883" s="212"/>
      <c r="AG883" s="212" t="s">
        <v>454</v>
      </c>
      <c r="AH883" s="212">
        <v>0</v>
      </c>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3" x14ac:dyDescent="0.25">
      <c r="A884" s="219"/>
      <c r="B884" s="220"/>
      <c r="C884" s="268" t="s">
        <v>1290</v>
      </c>
      <c r="D884" s="260"/>
      <c r="E884" s="261">
        <v>18.809999999999999</v>
      </c>
      <c r="F884" s="222"/>
      <c r="G884" s="222"/>
      <c r="H884" s="222"/>
      <c r="I884" s="222"/>
      <c r="J884" s="222"/>
      <c r="K884" s="222"/>
      <c r="L884" s="222"/>
      <c r="M884" s="222"/>
      <c r="N884" s="221"/>
      <c r="O884" s="221"/>
      <c r="P884" s="221"/>
      <c r="Q884" s="221"/>
      <c r="R884" s="222"/>
      <c r="S884" s="222"/>
      <c r="T884" s="222"/>
      <c r="U884" s="222"/>
      <c r="V884" s="222"/>
      <c r="W884" s="222"/>
      <c r="X884" s="222"/>
      <c r="Y884" s="222"/>
      <c r="Z884" s="212"/>
      <c r="AA884" s="212"/>
      <c r="AB884" s="212"/>
      <c r="AC884" s="212"/>
      <c r="AD884" s="212"/>
      <c r="AE884" s="212"/>
      <c r="AF884" s="212"/>
      <c r="AG884" s="212" t="s">
        <v>454</v>
      </c>
      <c r="AH884" s="212">
        <v>0</v>
      </c>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1" x14ac:dyDescent="0.25">
      <c r="A885" s="234">
        <v>203</v>
      </c>
      <c r="B885" s="235" t="s">
        <v>1294</v>
      </c>
      <c r="C885" s="253" t="s">
        <v>1295</v>
      </c>
      <c r="D885" s="236" t="s">
        <v>506</v>
      </c>
      <c r="E885" s="237">
        <v>142.72125</v>
      </c>
      <c r="F885" s="238"/>
      <c r="G885" s="239">
        <f>ROUND(E885*F885,2)</f>
        <v>0</v>
      </c>
      <c r="H885" s="238"/>
      <c r="I885" s="239">
        <f>ROUND(E885*H885,2)</f>
        <v>0</v>
      </c>
      <c r="J885" s="238"/>
      <c r="K885" s="239">
        <f>ROUND(E885*J885,2)</f>
        <v>0</v>
      </c>
      <c r="L885" s="239">
        <v>21</v>
      </c>
      <c r="M885" s="239">
        <f>G885*(1+L885/100)</f>
        <v>0</v>
      </c>
      <c r="N885" s="237">
        <v>3.0000000000000001E-5</v>
      </c>
      <c r="O885" s="237">
        <f>ROUND(E885*N885,2)</f>
        <v>0</v>
      </c>
      <c r="P885" s="237">
        <v>0</v>
      </c>
      <c r="Q885" s="237">
        <f>ROUND(E885*P885,2)</f>
        <v>0</v>
      </c>
      <c r="R885" s="239" t="s">
        <v>1197</v>
      </c>
      <c r="S885" s="239" t="s">
        <v>388</v>
      </c>
      <c r="T885" s="240" t="s">
        <v>448</v>
      </c>
      <c r="U885" s="222">
        <v>0.44</v>
      </c>
      <c r="V885" s="222">
        <f>ROUND(E885*U885,2)</f>
        <v>62.8</v>
      </c>
      <c r="W885" s="222"/>
      <c r="X885" s="222" t="s">
        <v>449</v>
      </c>
      <c r="Y885" s="222" t="s">
        <v>391</v>
      </c>
      <c r="Z885" s="212"/>
      <c r="AA885" s="212"/>
      <c r="AB885" s="212"/>
      <c r="AC885" s="212"/>
      <c r="AD885" s="212"/>
      <c r="AE885" s="212"/>
      <c r="AF885" s="212"/>
      <c r="AG885" s="212" t="s">
        <v>450</v>
      </c>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2" x14ac:dyDescent="0.25">
      <c r="A886" s="219"/>
      <c r="B886" s="220"/>
      <c r="C886" s="268" t="s">
        <v>1296</v>
      </c>
      <c r="D886" s="260"/>
      <c r="E886" s="261">
        <v>100.155</v>
      </c>
      <c r="F886" s="222"/>
      <c r="G886" s="222"/>
      <c r="H886" s="222"/>
      <c r="I886" s="222"/>
      <c r="J886" s="222"/>
      <c r="K886" s="222"/>
      <c r="L886" s="222"/>
      <c r="M886" s="222"/>
      <c r="N886" s="221"/>
      <c r="O886" s="221"/>
      <c r="P886" s="221"/>
      <c r="Q886" s="221"/>
      <c r="R886" s="222"/>
      <c r="S886" s="222"/>
      <c r="T886" s="222"/>
      <c r="U886" s="222"/>
      <c r="V886" s="222"/>
      <c r="W886" s="222"/>
      <c r="X886" s="222"/>
      <c r="Y886" s="222"/>
      <c r="Z886" s="212"/>
      <c r="AA886" s="212"/>
      <c r="AB886" s="212"/>
      <c r="AC886" s="212"/>
      <c r="AD886" s="212"/>
      <c r="AE886" s="212"/>
      <c r="AF886" s="212"/>
      <c r="AG886" s="212" t="s">
        <v>454</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5">
      <c r="A887" s="219"/>
      <c r="B887" s="220"/>
      <c r="C887" s="268" t="s">
        <v>1297</v>
      </c>
      <c r="D887" s="260"/>
      <c r="E887" s="261">
        <v>37.86</v>
      </c>
      <c r="F887" s="222"/>
      <c r="G887" s="222"/>
      <c r="H887" s="222"/>
      <c r="I887" s="222"/>
      <c r="J887" s="222"/>
      <c r="K887" s="222"/>
      <c r="L887" s="222"/>
      <c r="M887" s="222"/>
      <c r="N887" s="221"/>
      <c r="O887" s="221"/>
      <c r="P887" s="221"/>
      <c r="Q887" s="221"/>
      <c r="R887" s="222"/>
      <c r="S887" s="222"/>
      <c r="T887" s="222"/>
      <c r="U887" s="222"/>
      <c r="V887" s="222"/>
      <c r="W887" s="222"/>
      <c r="X887" s="222"/>
      <c r="Y887" s="222"/>
      <c r="Z887" s="212"/>
      <c r="AA887" s="212"/>
      <c r="AB887" s="212"/>
      <c r="AC887" s="212"/>
      <c r="AD887" s="212"/>
      <c r="AE887" s="212"/>
      <c r="AF887" s="212"/>
      <c r="AG887" s="212" t="s">
        <v>454</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3" x14ac:dyDescent="0.25">
      <c r="A888" s="219"/>
      <c r="B888" s="220"/>
      <c r="C888" s="269" t="s">
        <v>488</v>
      </c>
      <c r="D888" s="262"/>
      <c r="E888" s="263">
        <v>138.01499999999999</v>
      </c>
      <c r="F888" s="222"/>
      <c r="G888" s="222"/>
      <c r="H888" s="222"/>
      <c r="I888" s="222"/>
      <c r="J888" s="222"/>
      <c r="K888" s="222"/>
      <c r="L888" s="222"/>
      <c r="M888" s="222"/>
      <c r="N888" s="221"/>
      <c r="O888" s="221"/>
      <c r="P888" s="221"/>
      <c r="Q888" s="221"/>
      <c r="R888" s="222"/>
      <c r="S888" s="222"/>
      <c r="T888" s="222"/>
      <c r="U888" s="222"/>
      <c r="V888" s="222"/>
      <c r="W888" s="222"/>
      <c r="X888" s="222"/>
      <c r="Y888" s="222"/>
      <c r="Z888" s="212"/>
      <c r="AA888" s="212"/>
      <c r="AB888" s="212"/>
      <c r="AC888" s="212"/>
      <c r="AD888" s="212"/>
      <c r="AE888" s="212"/>
      <c r="AF888" s="212"/>
      <c r="AG888" s="212" t="s">
        <v>454</v>
      </c>
      <c r="AH888" s="212">
        <v>1</v>
      </c>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3" x14ac:dyDescent="0.25">
      <c r="A889" s="219"/>
      <c r="B889" s="220"/>
      <c r="C889" s="268" t="s">
        <v>1298</v>
      </c>
      <c r="D889" s="260"/>
      <c r="E889" s="261">
        <v>2.4750000000000001</v>
      </c>
      <c r="F889" s="222"/>
      <c r="G889" s="222"/>
      <c r="H889" s="222"/>
      <c r="I889" s="222"/>
      <c r="J889" s="222"/>
      <c r="K889" s="222"/>
      <c r="L889" s="222"/>
      <c r="M889" s="222"/>
      <c r="N889" s="221"/>
      <c r="O889" s="221"/>
      <c r="P889" s="221"/>
      <c r="Q889" s="221"/>
      <c r="R889" s="222"/>
      <c r="S889" s="222"/>
      <c r="T889" s="222"/>
      <c r="U889" s="222"/>
      <c r="V889" s="222"/>
      <c r="W889" s="222"/>
      <c r="X889" s="222"/>
      <c r="Y889" s="222"/>
      <c r="Z889" s="212"/>
      <c r="AA889" s="212"/>
      <c r="AB889" s="212"/>
      <c r="AC889" s="212"/>
      <c r="AD889" s="212"/>
      <c r="AE889" s="212"/>
      <c r="AF889" s="212"/>
      <c r="AG889" s="212" t="s">
        <v>454</v>
      </c>
      <c r="AH889" s="212">
        <v>0</v>
      </c>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3" x14ac:dyDescent="0.25">
      <c r="A890" s="219"/>
      <c r="B890" s="220"/>
      <c r="C890" s="268" t="s">
        <v>1299</v>
      </c>
      <c r="D890" s="260"/>
      <c r="E890" s="261">
        <v>0.16875000000000001</v>
      </c>
      <c r="F890" s="222"/>
      <c r="G890" s="222"/>
      <c r="H890" s="222"/>
      <c r="I890" s="222"/>
      <c r="J890" s="222"/>
      <c r="K890" s="222"/>
      <c r="L890" s="222"/>
      <c r="M890" s="222"/>
      <c r="N890" s="221"/>
      <c r="O890" s="221"/>
      <c r="P890" s="221"/>
      <c r="Q890" s="221"/>
      <c r="R890" s="222"/>
      <c r="S890" s="222"/>
      <c r="T890" s="222"/>
      <c r="U890" s="222"/>
      <c r="V890" s="222"/>
      <c r="W890" s="222"/>
      <c r="X890" s="222"/>
      <c r="Y890" s="222"/>
      <c r="Z890" s="212"/>
      <c r="AA890" s="212"/>
      <c r="AB890" s="212"/>
      <c r="AC890" s="212"/>
      <c r="AD890" s="212"/>
      <c r="AE890" s="212"/>
      <c r="AF890" s="212"/>
      <c r="AG890" s="212" t="s">
        <v>454</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5">
      <c r="A891" s="219"/>
      <c r="B891" s="220"/>
      <c r="C891" s="268" t="s">
        <v>1300</v>
      </c>
      <c r="D891" s="260"/>
      <c r="E891" s="261">
        <v>2.0625</v>
      </c>
      <c r="F891" s="222"/>
      <c r="G891" s="222"/>
      <c r="H891" s="222"/>
      <c r="I891" s="222"/>
      <c r="J891" s="222"/>
      <c r="K891" s="222"/>
      <c r="L891" s="222"/>
      <c r="M891" s="222"/>
      <c r="N891" s="221"/>
      <c r="O891" s="221"/>
      <c r="P891" s="221"/>
      <c r="Q891" s="221"/>
      <c r="R891" s="222"/>
      <c r="S891" s="222"/>
      <c r="T891" s="222"/>
      <c r="U891" s="222"/>
      <c r="V891" s="222"/>
      <c r="W891" s="222"/>
      <c r="X891" s="222"/>
      <c r="Y891" s="222"/>
      <c r="Z891" s="212"/>
      <c r="AA891" s="212"/>
      <c r="AB891" s="212"/>
      <c r="AC891" s="212"/>
      <c r="AD891" s="212"/>
      <c r="AE891" s="212"/>
      <c r="AF891" s="212"/>
      <c r="AG891" s="212" t="s">
        <v>454</v>
      </c>
      <c r="AH891" s="212">
        <v>0</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5">
      <c r="A892" s="219"/>
      <c r="B892" s="220"/>
      <c r="C892" s="269" t="s">
        <v>488</v>
      </c>
      <c r="D892" s="262"/>
      <c r="E892" s="263">
        <v>4.7062499999999998</v>
      </c>
      <c r="F892" s="222"/>
      <c r="G892" s="222"/>
      <c r="H892" s="222"/>
      <c r="I892" s="222"/>
      <c r="J892" s="222"/>
      <c r="K892" s="222"/>
      <c r="L892" s="222"/>
      <c r="M892" s="222"/>
      <c r="N892" s="221"/>
      <c r="O892" s="221"/>
      <c r="P892" s="221"/>
      <c r="Q892" s="221"/>
      <c r="R892" s="222"/>
      <c r="S892" s="222"/>
      <c r="T892" s="222"/>
      <c r="U892" s="222"/>
      <c r="V892" s="222"/>
      <c r="W892" s="222"/>
      <c r="X892" s="222"/>
      <c r="Y892" s="222"/>
      <c r="Z892" s="212"/>
      <c r="AA892" s="212"/>
      <c r="AB892" s="212"/>
      <c r="AC892" s="212"/>
      <c r="AD892" s="212"/>
      <c r="AE892" s="212"/>
      <c r="AF892" s="212"/>
      <c r="AG892" s="212" t="s">
        <v>454</v>
      </c>
      <c r="AH892" s="212">
        <v>1</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1" x14ac:dyDescent="0.25">
      <c r="A893" s="234">
        <v>204</v>
      </c>
      <c r="B893" s="235" t="s">
        <v>1301</v>
      </c>
      <c r="C893" s="253" t="s">
        <v>1302</v>
      </c>
      <c r="D893" s="236" t="s">
        <v>506</v>
      </c>
      <c r="E893" s="237">
        <v>127.54625</v>
      </c>
      <c r="F893" s="238"/>
      <c r="G893" s="239">
        <f>ROUND(E893*F893,2)</f>
        <v>0</v>
      </c>
      <c r="H893" s="238"/>
      <c r="I893" s="239">
        <f>ROUND(E893*H893,2)</f>
        <v>0</v>
      </c>
      <c r="J893" s="238"/>
      <c r="K893" s="239">
        <f>ROUND(E893*J893,2)</f>
        <v>0</v>
      </c>
      <c r="L893" s="239">
        <v>21</v>
      </c>
      <c r="M893" s="239">
        <f>G893*(1+L893/100)</f>
        <v>0</v>
      </c>
      <c r="N893" s="237">
        <v>0</v>
      </c>
      <c r="O893" s="237">
        <f>ROUND(E893*N893,2)</f>
        <v>0</v>
      </c>
      <c r="P893" s="237">
        <v>0</v>
      </c>
      <c r="Q893" s="237">
        <f>ROUND(E893*P893,2)</f>
        <v>0</v>
      </c>
      <c r="R893" s="239" t="s">
        <v>1197</v>
      </c>
      <c r="S893" s="239" t="s">
        <v>388</v>
      </c>
      <c r="T893" s="240" t="s">
        <v>448</v>
      </c>
      <c r="U893" s="222">
        <v>0.11</v>
      </c>
      <c r="V893" s="222">
        <f>ROUND(E893*U893,2)</f>
        <v>14.03</v>
      </c>
      <c r="W893" s="222"/>
      <c r="X893" s="222" t="s">
        <v>449</v>
      </c>
      <c r="Y893" s="222" t="s">
        <v>391</v>
      </c>
      <c r="Z893" s="212"/>
      <c r="AA893" s="212"/>
      <c r="AB893" s="212"/>
      <c r="AC893" s="212"/>
      <c r="AD893" s="212"/>
      <c r="AE893" s="212"/>
      <c r="AF893" s="212"/>
      <c r="AG893" s="212" t="s">
        <v>450</v>
      </c>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2" x14ac:dyDescent="0.25">
      <c r="A894" s="219"/>
      <c r="B894" s="220"/>
      <c r="C894" s="268" t="s">
        <v>1303</v>
      </c>
      <c r="D894" s="260"/>
      <c r="E894" s="261">
        <v>84.98</v>
      </c>
      <c r="F894" s="222"/>
      <c r="G894" s="222"/>
      <c r="H894" s="222"/>
      <c r="I894" s="222"/>
      <c r="J894" s="222"/>
      <c r="K894" s="222"/>
      <c r="L894" s="222"/>
      <c r="M894" s="222"/>
      <c r="N894" s="221"/>
      <c r="O894" s="221"/>
      <c r="P894" s="221"/>
      <c r="Q894" s="221"/>
      <c r="R894" s="222"/>
      <c r="S894" s="222"/>
      <c r="T894" s="222"/>
      <c r="U894" s="222"/>
      <c r="V894" s="222"/>
      <c r="W894" s="222"/>
      <c r="X894" s="222"/>
      <c r="Y894" s="222"/>
      <c r="Z894" s="212"/>
      <c r="AA894" s="212"/>
      <c r="AB894" s="212"/>
      <c r="AC894" s="212"/>
      <c r="AD894" s="212"/>
      <c r="AE894" s="212"/>
      <c r="AF894" s="212"/>
      <c r="AG894" s="212" t="s">
        <v>454</v>
      </c>
      <c r="AH894" s="212">
        <v>0</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5">
      <c r="A895" s="219"/>
      <c r="B895" s="220"/>
      <c r="C895" s="268" t="s">
        <v>1297</v>
      </c>
      <c r="D895" s="260"/>
      <c r="E895" s="261">
        <v>37.86</v>
      </c>
      <c r="F895" s="222"/>
      <c r="G895" s="222"/>
      <c r="H895" s="222"/>
      <c r="I895" s="222"/>
      <c r="J895" s="222"/>
      <c r="K895" s="222"/>
      <c r="L895" s="222"/>
      <c r="M895" s="222"/>
      <c r="N895" s="221"/>
      <c r="O895" s="221"/>
      <c r="P895" s="221"/>
      <c r="Q895" s="221"/>
      <c r="R895" s="222"/>
      <c r="S895" s="222"/>
      <c r="T895" s="222"/>
      <c r="U895" s="222"/>
      <c r="V895" s="222"/>
      <c r="W895" s="222"/>
      <c r="X895" s="222"/>
      <c r="Y895" s="222"/>
      <c r="Z895" s="212"/>
      <c r="AA895" s="212"/>
      <c r="AB895" s="212"/>
      <c r="AC895" s="212"/>
      <c r="AD895" s="212"/>
      <c r="AE895" s="212"/>
      <c r="AF895" s="212"/>
      <c r="AG895" s="212" t="s">
        <v>454</v>
      </c>
      <c r="AH895" s="212">
        <v>0</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5">
      <c r="A896" s="219"/>
      <c r="B896" s="220"/>
      <c r="C896" s="269" t="s">
        <v>488</v>
      </c>
      <c r="D896" s="262"/>
      <c r="E896" s="263">
        <v>122.84</v>
      </c>
      <c r="F896" s="222"/>
      <c r="G896" s="222"/>
      <c r="H896" s="222"/>
      <c r="I896" s="222"/>
      <c r="J896" s="222"/>
      <c r="K896" s="222"/>
      <c r="L896" s="222"/>
      <c r="M896" s="222"/>
      <c r="N896" s="221"/>
      <c r="O896" s="221"/>
      <c r="P896" s="221"/>
      <c r="Q896" s="221"/>
      <c r="R896" s="222"/>
      <c r="S896" s="222"/>
      <c r="T896" s="222"/>
      <c r="U896" s="222"/>
      <c r="V896" s="222"/>
      <c r="W896" s="222"/>
      <c r="X896" s="222"/>
      <c r="Y896" s="222"/>
      <c r="Z896" s="212"/>
      <c r="AA896" s="212"/>
      <c r="AB896" s="212"/>
      <c r="AC896" s="212"/>
      <c r="AD896" s="212"/>
      <c r="AE896" s="212"/>
      <c r="AF896" s="212"/>
      <c r="AG896" s="212" t="s">
        <v>454</v>
      </c>
      <c r="AH896" s="212">
        <v>1</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5">
      <c r="A897" s="219"/>
      <c r="B897" s="220"/>
      <c r="C897" s="268" t="s">
        <v>1298</v>
      </c>
      <c r="D897" s="260"/>
      <c r="E897" s="261">
        <v>2.4750000000000001</v>
      </c>
      <c r="F897" s="222"/>
      <c r="G897" s="222"/>
      <c r="H897" s="222"/>
      <c r="I897" s="222"/>
      <c r="J897" s="222"/>
      <c r="K897" s="222"/>
      <c r="L897" s="222"/>
      <c r="M897" s="222"/>
      <c r="N897" s="221"/>
      <c r="O897" s="221"/>
      <c r="P897" s="221"/>
      <c r="Q897" s="221"/>
      <c r="R897" s="222"/>
      <c r="S897" s="222"/>
      <c r="T897" s="222"/>
      <c r="U897" s="222"/>
      <c r="V897" s="222"/>
      <c r="W897" s="222"/>
      <c r="X897" s="222"/>
      <c r="Y897" s="222"/>
      <c r="Z897" s="212"/>
      <c r="AA897" s="212"/>
      <c r="AB897" s="212"/>
      <c r="AC897" s="212"/>
      <c r="AD897" s="212"/>
      <c r="AE897" s="212"/>
      <c r="AF897" s="212"/>
      <c r="AG897" s="212" t="s">
        <v>454</v>
      </c>
      <c r="AH897" s="212">
        <v>0</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3" x14ac:dyDescent="0.25">
      <c r="A898" s="219"/>
      <c r="B898" s="220"/>
      <c r="C898" s="269" t="s">
        <v>488</v>
      </c>
      <c r="D898" s="262"/>
      <c r="E898" s="263">
        <v>2.4750000000000001</v>
      </c>
      <c r="F898" s="222"/>
      <c r="G898" s="222"/>
      <c r="H898" s="222"/>
      <c r="I898" s="222"/>
      <c r="J898" s="222"/>
      <c r="K898" s="222"/>
      <c r="L898" s="222"/>
      <c r="M898" s="222"/>
      <c r="N898" s="221"/>
      <c r="O898" s="221"/>
      <c r="P898" s="221"/>
      <c r="Q898" s="221"/>
      <c r="R898" s="222"/>
      <c r="S898" s="222"/>
      <c r="T898" s="222"/>
      <c r="U898" s="222"/>
      <c r="V898" s="222"/>
      <c r="W898" s="222"/>
      <c r="X898" s="222"/>
      <c r="Y898" s="222"/>
      <c r="Z898" s="212"/>
      <c r="AA898" s="212"/>
      <c r="AB898" s="212"/>
      <c r="AC898" s="212"/>
      <c r="AD898" s="212"/>
      <c r="AE898" s="212"/>
      <c r="AF898" s="212"/>
      <c r="AG898" s="212" t="s">
        <v>454</v>
      </c>
      <c r="AH898" s="212">
        <v>1</v>
      </c>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3" x14ac:dyDescent="0.25">
      <c r="A899" s="219"/>
      <c r="B899" s="220"/>
      <c r="C899" s="268" t="s">
        <v>1299</v>
      </c>
      <c r="D899" s="260"/>
      <c r="E899" s="261">
        <v>0.16875000000000001</v>
      </c>
      <c r="F899" s="222"/>
      <c r="G899" s="222"/>
      <c r="H899" s="222"/>
      <c r="I899" s="222"/>
      <c r="J899" s="222"/>
      <c r="K899" s="222"/>
      <c r="L899" s="222"/>
      <c r="M899" s="222"/>
      <c r="N899" s="221"/>
      <c r="O899" s="221"/>
      <c r="P899" s="221"/>
      <c r="Q899" s="221"/>
      <c r="R899" s="222"/>
      <c r="S899" s="222"/>
      <c r="T899" s="222"/>
      <c r="U899" s="222"/>
      <c r="V899" s="222"/>
      <c r="W899" s="222"/>
      <c r="X899" s="222"/>
      <c r="Y899" s="222"/>
      <c r="Z899" s="212"/>
      <c r="AA899" s="212"/>
      <c r="AB899" s="212"/>
      <c r="AC899" s="212"/>
      <c r="AD899" s="212"/>
      <c r="AE899" s="212"/>
      <c r="AF899" s="212"/>
      <c r="AG899" s="212" t="s">
        <v>454</v>
      </c>
      <c r="AH899" s="212">
        <v>0</v>
      </c>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3" x14ac:dyDescent="0.25">
      <c r="A900" s="219"/>
      <c r="B900" s="220"/>
      <c r="C900" s="269" t="s">
        <v>488</v>
      </c>
      <c r="D900" s="262"/>
      <c r="E900" s="263">
        <v>0.16875000000000001</v>
      </c>
      <c r="F900" s="222"/>
      <c r="G900" s="222"/>
      <c r="H900" s="222"/>
      <c r="I900" s="222"/>
      <c r="J900" s="222"/>
      <c r="K900" s="222"/>
      <c r="L900" s="222"/>
      <c r="M900" s="222"/>
      <c r="N900" s="221"/>
      <c r="O900" s="221"/>
      <c r="P900" s="221"/>
      <c r="Q900" s="221"/>
      <c r="R900" s="222"/>
      <c r="S900" s="222"/>
      <c r="T900" s="222"/>
      <c r="U900" s="222"/>
      <c r="V900" s="222"/>
      <c r="W900" s="222"/>
      <c r="X900" s="222"/>
      <c r="Y900" s="222"/>
      <c r="Z900" s="212"/>
      <c r="AA900" s="212"/>
      <c r="AB900" s="212"/>
      <c r="AC900" s="212"/>
      <c r="AD900" s="212"/>
      <c r="AE900" s="212"/>
      <c r="AF900" s="212"/>
      <c r="AG900" s="212" t="s">
        <v>454</v>
      </c>
      <c r="AH900" s="212">
        <v>1</v>
      </c>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3" x14ac:dyDescent="0.25">
      <c r="A901" s="219"/>
      <c r="B901" s="220"/>
      <c r="C901" s="268" t="s">
        <v>1300</v>
      </c>
      <c r="D901" s="260"/>
      <c r="E901" s="261">
        <v>2.0625</v>
      </c>
      <c r="F901" s="222"/>
      <c r="G901" s="222"/>
      <c r="H901" s="222"/>
      <c r="I901" s="222"/>
      <c r="J901" s="222"/>
      <c r="K901" s="222"/>
      <c r="L901" s="222"/>
      <c r="M901" s="222"/>
      <c r="N901" s="221"/>
      <c r="O901" s="221"/>
      <c r="P901" s="221"/>
      <c r="Q901" s="221"/>
      <c r="R901" s="222"/>
      <c r="S901" s="222"/>
      <c r="T901" s="222"/>
      <c r="U901" s="222"/>
      <c r="V901" s="222"/>
      <c r="W901" s="222"/>
      <c r="X901" s="222"/>
      <c r="Y901" s="222"/>
      <c r="Z901" s="212"/>
      <c r="AA901" s="212"/>
      <c r="AB901" s="212"/>
      <c r="AC901" s="212"/>
      <c r="AD901" s="212"/>
      <c r="AE901" s="212"/>
      <c r="AF901" s="212"/>
      <c r="AG901" s="212" t="s">
        <v>454</v>
      </c>
      <c r="AH901" s="212">
        <v>0</v>
      </c>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3" x14ac:dyDescent="0.25">
      <c r="A902" s="219"/>
      <c r="B902" s="220"/>
      <c r="C902" s="269" t="s">
        <v>488</v>
      </c>
      <c r="D902" s="262"/>
      <c r="E902" s="263">
        <v>2.0625</v>
      </c>
      <c r="F902" s="222"/>
      <c r="G902" s="222"/>
      <c r="H902" s="222"/>
      <c r="I902" s="222"/>
      <c r="J902" s="222"/>
      <c r="K902" s="222"/>
      <c r="L902" s="222"/>
      <c r="M902" s="222"/>
      <c r="N902" s="221"/>
      <c r="O902" s="221"/>
      <c r="P902" s="221"/>
      <c r="Q902" s="221"/>
      <c r="R902" s="222"/>
      <c r="S902" s="222"/>
      <c r="T902" s="222"/>
      <c r="U902" s="222"/>
      <c r="V902" s="222"/>
      <c r="W902" s="222"/>
      <c r="X902" s="222"/>
      <c r="Y902" s="222"/>
      <c r="Z902" s="212"/>
      <c r="AA902" s="212"/>
      <c r="AB902" s="212"/>
      <c r="AC902" s="212"/>
      <c r="AD902" s="212"/>
      <c r="AE902" s="212"/>
      <c r="AF902" s="212"/>
      <c r="AG902" s="212" t="s">
        <v>454</v>
      </c>
      <c r="AH902" s="212">
        <v>1</v>
      </c>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ht="20.399999999999999" outlineLevel="1" x14ac:dyDescent="0.25">
      <c r="A903" s="234">
        <v>205</v>
      </c>
      <c r="B903" s="235" t="s">
        <v>1304</v>
      </c>
      <c r="C903" s="253" t="s">
        <v>1305</v>
      </c>
      <c r="D903" s="236" t="s">
        <v>807</v>
      </c>
      <c r="E903" s="237">
        <v>2</v>
      </c>
      <c r="F903" s="238"/>
      <c r="G903" s="239">
        <f>ROUND(E903*F903,2)</f>
        <v>0</v>
      </c>
      <c r="H903" s="238"/>
      <c r="I903" s="239">
        <f>ROUND(E903*H903,2)</f>
        <v>0</v>
      </c>
      <c r="J903" s="238"/>
      <c r="K903" s="239">
        <f>ROUND(E903*J903,2)</f>
        <v>0</v>
      </c>
      <c r="L903" s="239">
        <v>21</v>
      </c>
      <c r="M903" s="239">
        <f>G903*(1+L903/100)</f>
        <v>0</v>
      </c>
      <c r="N903" s="237">
        <v>0</v>
      </c>
      <c r="O903" s="237">
        <f>ROUND(E903*N903,2)</f>
        <v>0</v>
      </c>
      <c r="P903" s="237">
        <v>0</v>
      </c>
      <c r="Q903" s="237">
        <f>ROUND(E903*P903,2)</f>
        <v>0</v>
      </c>
      <c r="R903" s="239"/>
      <c r="S903" s="239" t="s">
        <v>435</v>
      </c>
      <c r="T903" s="240" t="s">
        <v>389</v>
      </c>
      <c r="U903" s="222">
        <v>0</v>
      </c>
      <c r="V903" s="222">
        <f>ROUND(E903*U903,2)</f>
        <v>0</v>
      </c>
      <c r="W903" s="222"/>
      <c r="X903" s="222" t="s">
        <v>449</v>
      </c>
      <c r="Y903" s="222" t="s">
        <v>391</v>
      </c>
      <c r="Z903" s="212"/>
      <c r="AA903" s="212"/>
      <c r="AB903" s="212"/>
      <c r="AC903" s="212"/>
      <c r="AD903" s="212"/>
      <c r="AE903" s="212"/>
      <c r="AF903" s="212"/>
      <c r="AG903" s="212" t="s">
        <v>450</v>
      </c>
      <c r="AH903" s="212"/>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2" x14ac:dyDescent="0.25">
      <c r="A904" s="219"/>
      <c r="B904" s="220"/>
      <c r="C904" s="254" t="s">
        <v>1262</v>
      </c>
      <c r="D904" s="248"/>
      <c r="E904" s="248"/>
      <c r="F904" s="248"/>
      <c r="G904" s="248"/>
      <c r="H904" s="222"/>
      <c r="I904" s="222"/>
      <c r="J904" s="222"/>
      <c r="K904" s="222"/>
      <c r="L904" s="222"/>
      <c r="M904" s="222"/>
      <c r="N904" s="221"/>
      <c r="O904" s="221"/>
      <c r="P904" s="221"/>
      <c r="Q904" s="221"/>
      <c r="R904" s="222"/>
      <c r="S904" s="222"/>
      <c r="T904" s="222"/>
      <c r="U904" s="222"/>
      <c r="V904" s="222"/>
      <c r="W904" s="222"/>
      <c r="X904" s="222"/>
      <c r="Y904" s="222"/>
      <c r="Z904" s="212"/>
      <c r="AA904" s="212"/>
      <c r="AB904" s="212"/>
      <c r="AC904" s="212"/>
      <c r="AD904" s="212"/>
      <c r="AE904" s="212"/>
      <c r="AF904" s="212"/>
      <c r="AG904" s="212" t="s">
        <v>395</v>
      </c>
      <c r="AH904" s="212"/>
      <c r="AI904" s="212"/>
      <c r="AJ904" s="212"/>
      <c r="AK904" s="212"/>
      <c r="AL904" s="212"/>
      <c r="AM904" s="212"/>
      <c r="AN904" s="212"/>
      <c r="AO904" s="212"/>
      <c r="AP904" s="212"/>
      <c r="AQ904" s="212"/>
      <c r="AR904" s="212"/>
      <c r="AS904" s="212"/>
      <c r="AT904" s="212"/>
      <c r="AU904" s="212"/>
      <c r="AV904" s="212"/>
      <c r="AW904" s="212"/>
      <c r="AX904" s="212"/>
      <c r="AY904" s="212"/>
      <c r="AZ904" s="212"/>
      <c r="BA904" s="249" t="str">
        <f>C904</f>
        <v>ukotvení kotevní desky šrouby, utěsnění kolem prostupu PU pěnou, natavení manžety prostupu k parozábraně</v>
      </c>
      <c r="BB904" s="212"/>
      <c r="BC904" s="212"/>
      <c r="BD904" s="212"/>
      <c r="BE904" s="212"/>
      <c r="BF904" s="212"/>
      <c r="BG904" s="212"/>
      <c r="BH904" s="212"/>
    </row>
    <row r="905" spans="1:60" outlineLevel="2" x14ac:dyDescent="0.25">
      <c r="A905" s="219"/>
      <c r="B905" s="220"/>
      <c r="C905" s="268" t="s">
        <v>1306</v>
      </c>
      <c r="D905" s="260"/>
      <c r="E905" s="261">
        <v>2</v>
      </c>
      <c r="F905" s="222"/>
      <c r="G905" s="222"/>
      <c r="H905" s="222"/>
      <c r="I905" s="222"/>
      <c r="J905" s="222"/>
      <c r="K905" s="222"/>
      <c r="L905" s="222"/>
      <c r="M905" s="222"/>
      <c r="N905" s="221"/>
      <c r="O905" s="221"/>
      <c r="P905" s="221"/>
      <c r="Q905" s="221"/>
      <c r="R905" s="222"/>
      <c r="S905" s="222"/>
      <c r="T905" s="222"/>
      <c r="U905" s="222"/>
      <c r="V905" s="222"/>
      <c r="W905" s="222"/>
      <c r="X905" s="222"/>
      <c r="Y905" s="222"/>
      <c r="Z905" s="212"/>
      <c r="AA905" s="212"/>
      <c r="AB905" s="212"/>
      <c r="AC905" s="212"/>
      <c r="AD905" s="212"/>
      <c r="AE905" s="212"/>
      <c r="AF905" s="212"/>
      <c r="AG905" s="212" t="s">
        <v>454</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1" x14ac:dyDescent="0.25">
      <c r="A906" s="234">
        <v>206</v>
      </c>
      <c r="B906" s="235" t="s">
        <v>1307</v>
      </c>
      <c r="C906" s="253" t="s">
        <v>1308</v>
      </c>
      <c r="D906" s="236" t="s">
        <v>807</v>
      </c>
      <c r="E906" s="237">
        <v>1</v>
      </c>
      <c r="F906" s="238"/>
      <c r="G906" s="239">
        <f>ROUND(E906*F906,2)</f>
        <v>0</v>
      </c>
      <c r="H906" s="238"/>
      <c r="I906" s="239">
        <f>ROUND(E906*H906,2)</f>
        <v>0</v>
      </c>
      <c r="J906" s="238"/>
      <c r="K906" s="239">
        <f>ROUND(E906*J906,2)</f>
        <v>0</v>
      </c>
      <c r="L906" s="239">
        <v>21</v>
      </c>
      <c r="M906" s="239">
        <f>G906*(1+L906/100)</f>
        <v>0</v>
      </c>
      <c r="N906" s="237">
        <v>0</v>
      </c>
      <c r="O906" s="237">
        <f>ROUND(E906*N906,2)</f>
        <v>0</v>
      </c>
      <c r="P906" s="237">
        <v>0</v>
      </c>
      <c r="Q906" s="237">
        <f>ROUND(E906*P906,2)</f>
        <v>0</v>
      </c>
      <c r="R906" s="239"/>
      <c r="S906" s="239" t="s">
        <v>435</v>
      </c>
      <c r="T906" s="240" t="s">
        <v>389</v>
      </c>
      <c r="U906" s="222">
        <v>0</v>
      </c>
      <c r="V906" s="222">
        <f>ROUND(E906*U906,2)</f>
        <v>0</v>
      </c>
      <c r="W906" s="222"/>
      <c r="X906" s="222" t="s">
        <v>449</v>
      </c>
      <c r="Y906" s="222" t="s">
        <v>391</v>
      </c>
      <c r="Z906" s="212"/>
      <c r="AA906" s="212"/>
      <c r="AB906" s="212"/>
      <c r="AC906" s="212"/>
      <c r="AD906" s="212"/>
      <c r="AE906" s="212"/>
      <c r="AF906" s="212"/>
      <c r="AG906" s="212" t="s">
        <v>450</v>
      </c>
      <c r="AH906" s="212"/>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2" x14ac:dyDescent="0.25">
      <c r="A907" s="219"/>
      <c r="B907" s="220"/>
      <c r="C907" s="254" t="s">
        <v>1266</v>
      </c>
      <c r="D907" s="248"/>
      <c r="E907" s="248"/>
      <c r="F907" s="248"/>
      <c r="G907" s="248"/>
      <c r="H907" s="222"/>
      <c r="I907" s="222"/>
      <c r="J907" s="222"/>
      <c r="K907" s="222"/>
      <c r="L907" s="222"/>
      <c r="M907" s="222"/>
      <c r="N907" s="221"/>
      <c r="O907" s="221"/>
      <c r="P907" s="221"/>
      <c r="Q907" s="221"/>
      <c r="R907" s="222"/>
      <c r="S907" s="222"/>
      <c r="T907" s="222"/>
      <c r="U907" s="222"/>
      <c r="V907" s="222"/>
      <c r="W907" s="222"/>
      <c r="X907" s="222"/>
      <c r="Y907" s="222"/>
      <c r="Z907" s="212"/>
      <c r="AA907" s="212"/>
      <c r="AB907" s="212"/>
      <c r="AC907" s="212"/>
      <c r="AD907" s="212"/>
      <c r="AE907" s="212"/>
      <c r="AF907" s="212"/>
      <c r="AG907" s="212" t="s">
        <v>395</v>
      </c>
      <c r="AH907" s="212"/>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outlineLevel="2" x14ac:dyDescent="0.25">
      <c r="A908" s="219"/>
      <c r="B908" s="220"/>
      <c r="C908" s="268" t="s">
        <v>1309</v>
      </c>
      <c r="D908" s="260"/>
      <c r="E908" s="261">
        <v>1</v>
      </c>
      <c r="F908" s="222"/>
      <c r="G908" s="222"/>
      <c r="H908" s="222"/>
      <c r="I908" s="222"/>
      <c r="J908" s="222"/>
      <c r="K908" s="222"/>
      <c r="L908" s="222"/>
      <c r="M908" s="222"/>
      <c r="N908" s="221"/>
      <c r="O908" s="221"/>
      <c r="P908" s="221"/>
      <c r="Q908" s="221"/>
      <c r="R908" s="222"/>
      <c r="S908" s="222"/>
      <c r="T908" s="222"/>
      <c r="U908" s="222"/>
      <c r="V908" s="222"/>
      <c r="W908" s="222"/>
      <c r="X908" s="222"/>
      <c r="Y908" s="222"/>
      <c r="Z908" s="212"/>
      <c r="AA908" s="212"/>
      <c r="AB908" s="212"/>
      <c r="AC908" s="212"/>
      <c r="AD908" s="212"/>
      <c r="AE908" s="212"/>
      <c r="AF908" s="212"/>
      <c r="AG908" s="212" t="s">
        <v>454</v>
      </c>
      <c r="AH908" s="212">
        <v>0</v>
      </c>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1" x14ac:dyDescent="0.25">
      <c r="A909" s="234">
        <v>207</v>
      </c>
      <c r="B909" s="235" t="s">
        <v>1310</v>
      </c>
      <c r="C909" s="253" t="s">
        <v>1311</v>
      </c>
      <c r="D909" s="236" t="s">
        <v>807</v>
      </c>
      <c r="E909" s="237">
        <v>1</v>
      </c>
      <c r="F909" s="238"/>
      <c r="G909" s="239">
        <f>ROUND(E909*F909,2)</f>
        <v>0</v>
      </c>
      <c r="H909" s="238"/>
      <c r="I909" s="239">
        <f>ROUND(E909*H909,2)</f>
        <v>0</v>
      </c>
      <c r="J909" s="238"/>
      <c r="K909" s="239">
        <f>ROUND(E909*J909,2)</f>
        <v>0</v>
      </c>
      <c r="L909" s="239">
        <v>21</v>
      </c>
      <c r="M909" s="239">
        <f>G909*(1+L909/100)</f>
        <v>0</v>
      </c>
      <c r="N909" s="237">
        <v>0</v>
      </c>
      <c r="O909" s="237">
        <f>ROUND(E909*N909,2)</f>
        <v>0</v>
      </c>
      <c r="P909" s="237">
        <v>0</v>
      </c>
      <c r="Q909" s="237">
        <f>ROUND(E909*P909,2)</f>
        <v>0</v>
      </c>
      <c r="R909" s="239"/>
      <c r="S909" s="239" t="s">
        <v>435</v>
      </c>
      <c r="T909" s="240" t="s">
        <v>389</v>
      </c>
      <c r="U909" s="222">
        <v>0</v>
      </c>
      <c r="V909" s="222">
        <f>ROUND(E909*U909,2)</f>
        <v>0</v>
      </c>
      <c r="W909" s="222"/>
      <c r="X909" s="222" t="s">
        <v>449</v>
      </c>
      <c r="Y909" s="222" t="s">
        <v>391</v>
      </c>
      <c r="Z909" s="212"/>
      <c r="AA909" s="212"/>
      <c r="AB909" s="212"/>
      <c r="AC909" s="212"/>
      <c r="AD909" s="212"/>
      <c r="AE909" s="212"/>
      <c r="AF909" s="212"/>
      <c r="AG909" s="212" t="s">
        <v>450</v>
      </c>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2" x14ac:dyDescent="0.25">
      <c r="A910" s="219"/>
      <c r="B910" s="220"/>
      <c r="C910" s="254" t="s">
        <v>1312</v>
      </c>
      <c r="D910" s="248"/>
      <c r="E910" s="248"/>
      <c r="F910" s="248"/>
      <c r="G910" s="248"/>
      <c r="H910" s="222"/>
      <c r="I910" s="222"/>
      <c r="J910" s="222"/>
      <c r="K910" s="222"/>
      <c r="L910" s="222"/>
      <c r="M910" s="222"/>
      <c r="N910" s="221"/>
      <c r="O910" s="221"/>
      <c r="P910" s="221"/>
      <c r="Q910" s="221"/>
      <c r="R910" s="222"/>
      <c r="S910" s="222"/>
      <c r="T910" s="222"/>
      <c r="U910" s="222"/>
      <c r="V910" s="222"/>
      <c r="W910" s="222"/>
      <c r="X910" s="222"/>
      <c r="Y910" s="222"/>
      <c r="Z910" s="212"/>
      <c r="AA910" s="212"/>
      <c r="AB910" s="212"/>
      <c r="AC910" s="212"/>
      <c r="AD910" s="212"/>
      <c r="AE910" s="212"/>
      <c r="AF910" s="212"/>
      <c r="AG910" s="212" t="s">
        <v>395</v>
      </c>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2" x14ac:dyDescent="0.25">
      <c r="A911" s="219"/>
      <c r="B911" s="220"/>
      <c r="C911" s="268" t="s">
        <v>1313</v>
      </c>
      <c r="D911" s="260"/>
      <c r="E911" s="261">
        <v>1</v>
      </c>
      <c r="F911" s="222"/>
      <c r="G911" s="222"/>
      <c r="H911" s="222"/>
      <c r="I911" s="222"/>
      <c r="J911" s="222"/>
      <c r="K911" s="222"/>
      <c r="L911" s="222"/>
      <c r="M911" s="222"/>
      <c r="N911" s="221"/>
      <c r="O911" s="221"/>
      <c r="P911" s="221"/>
      <c r="Q911" s="221"/>
      <c r="R911" s="222"/>
      <c r="S911" s="222"/>
      <c r="T911" s="222"/>
      <c r="U911" s="222"/>
      <c r="V911" s="222"/>
      <c r="W911" s="222"/>
      <c r="X911" s="222"/>
      <c r="Y911" s="222"/>
      <c r="Z911" s="212"/>
      <c r="AA911" s="212"/>
      <c r="AB911" s="212"/>
      <c r="AC911" s="212"/>
      <c r="AD911" s="212"/>
      <c r="AE911" s="212"/>
      <c r="AF911" s="212"/>
      <c r="AG911" s="212" t="s">
        <v>454</v>
      </c>
      <c r="AH911" s="212">
        <v>0</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outlineLevel="1" x14ac:dyDescent="0.25">
      <c r="A912" s="234">
        <v>208</v>
      </c>
      <c r="B912" s="235" t="s">
        <v>1314</v>
      </c>
      <c r="C912" s="253" t="s">
        <v>1315</v>
      </c>
      <c r="D912" s="236" t="s">
        <v>807</v>
      </c>
      <c r="E912" s="237">
        <v>12</v>
      </c>
      <c r="F912" s="238"/>
      <c r="G912" s="239">
        <f>ROUND(E912*F912,2)</f>
        <v>0</v>
      </c>
      <c r="H912" s="238"/>
      <c r="I912" s="239">
        <f>ROUND(E912*H912,2)</f>
        <v>0</v>
      </c>
      <c r="J912" s="238"/>
      <c r="K912" s="239">
        <f>ROUND(E912*J912,2)</f>
        <v>0</v>
      </c>
      <c r="L912" s="239">
        <v>21</v>
      </c>
      <c r="M912" s="239">
        <f>G912*(1+L912/100)</f>
        <v>0</v>
      </c>
      <c r="N912" s="237">
        <v>0</v>
      </c>
      <c r="O912" s="237">
        <f>ROUND(E912*N912,2)</f>
        <v>0</v>
      </c>
      <c r="P912" s="237">
        <v>0</v>
      </c>
      <c r="Q912" s="237">
        <f>ROUND(E912*P912,2)</f>
        <v>0</v>
      </c>
      <c r="R912" s="239"/>
      <c r="S912" s="239" t="s">
        <v>435</v>
      </c>
      <c r="T912" s="240" t="s">
        <v>389</v>
      </c>
      <c r="U912" s="222">
        <v>0</v>
      </c>
      <c r="V912" s="222">
        <f>ROUND(E912*U912,2)</f>
        <v>0</v>
      </c>
      <c r="W912" s="222"/>
      <c r="X912" s="222" t="s">
        <v>449</v>
      </c>
      <c r="Y912" s="222" t="s">
        <v>391</v>
      </c>
      <c r="Z912" s="212"/>
      <c r="AA912" s="212"/>
      <c r="AB912" s="212"/>
      <c r="AC912" s="212"/>
      <c r="AD912" s="212"/>
      <c r="AE912" s="212"/>
      <c r="AF912" s="212"/>
      <c r="AG912" s="212" t="s">
        <v>450</v>
      </c>
      <c r="AH912" s="212"/>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2" x14ac:dyDescent="0.25">
      <c r="A913" s="219"/>
      <c r="B913" s="220"/>
      <c r="C913" s="268" t="s">
        <v>1316</v>
      </c>
      <c r="D913" s="260"/>
      <c r="E913" s="261">
        <v>12</v>
      </c>
      <c r="F913" s="222"/>
      <c r="G913" s="222"/>
      <c r="H913" s="222"/>
      <c r="I913" s="222"/>
      <c r="J913" s="222"/>
      <c r="K913" s="222"/>
      <c r="L913" s="222"/>
      <c r="M913" s="222"/>
      <c r="N913" s="221"/>
      <c r="O913" s="221"/>
      <c r="P913" s="221"/>
      <c r="Q913" s="221"/>
      <c r="R913" s="222"/>
      <c r="S913" s="222"/>
      <c r="T913" s="222"/>
      <c r="U913" s="222"/>
      <c r="V913" s="222"/>
      <c r="W913" s="222"/>
      <c r="X913" s="222"/>
      <c r="Y913" s="222"/>
      <c r="Z913" s="212"/>
      <c r="AA913" s="212"/>
      <c r="AB913" s="212"/>
      <c r="AC913" s="212"/>
      <c r="AD913" s="212"/>
      <c r="AE913" s="212"/>
      <c r="AF913" s="212"/>
      <c r="AG913" s="212" t="s">
        <v>454</v>
      </c>
      <c r="AH913" s="212">
        <v>0</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ht="20.399999999999999" outlineLevel="1" x14ac:dyDescent="0.25">
      <c r="A914" s="234">
        <v>209</v>
      </c>
      <c r="B914" s="235" t="s">
        <v>1317</v>
      </c>
      <c r="C914" s="253" t="s">
        <v>1318</v>
      </c>
      <c r="D914" s="236" t="s">
        <v>506</v>
      </c>
      <c r="E914" s="237">
        <v>544.45414000000005</v>
      </c>
      <c r="F914" s="238"/>
      <c r="G914" s="239">
        <f>ROUND(E914*F914,2)</f>
        <v>0</v>
      </c>
      <c r="H914" s="238"/>
      <c r="I914" s="239">
        <f>ROUND(E914*H914,2)</f>
        <v>0</v>
      </c>
      <c r="J914" s="238"/>
      <c r="K914" s="239">
        <f>ROUND(E914*J914,2)</f>
        <v>0</v>
      </c>
      <c r="L914" s="239">
        <v>21</v>
      </c>
      <c r="M914" s="239">
        <f>G914*(1+L914/100)</f>
        <v>0</v>
      </c>
      <c r="N914" s="237">
        <v>1.8E-3</v>
      </c>
      <c r="O914" s="237">
        <f>ROUND(E914*N914,2)</f>
        <v>0.98</v>
      </c>
      <c r="P914" s="237">
        <v>0</v>
      </c>
      <c r="Q914" s="237">
        <f>ROUND(E914*P914,2)</f>
        <v>0</v>
      </c>
      <c r="R914" s="239" t="s">
        <v>603</v>
      </c>
      <c r="S914" s="239" t="s">
        <v>388</v>
      </c>
      <c r="T914" s="240" t="s">
        <v>448</v>
      </c>
      <c r="U914" s="222">
        <v>0</v>
      </c>
      <c r="V914" s="222">
        <f>ROUND(E914*U914,2)</f>
        <v>0</v>
      </c>
      <c r="W914" s="222"/>
      <c r="X914" s="222" t="s">
        <v>604</v>
      </c>
      <c r="Y914" s="222" t="s">
        <v>391</v>
      </c>
      <c r="Z914" s="212"/>
      <c r="AA914" s="212"/>
      <c r="AB914" s="212"/>
      <c r="AC914" s="212"/>
      <c r="AD914" s="212"/>
      <c r="AE914" s="212"/>
      <c r="AF914" s="212"/>
      <c r="AG914" s="212" t="s">
        <v>605</v>
      </c>
      <c r="AH914" s="212"/>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2" x14ac:dyDescent="0.25">
      <c r="A915" s="219"/>
      <c r="B915" s="220"/>
      <c r="C915" s="268" t="s">
        <v>1319</v>
      </c>
      <c r="D915" s="260"/>
      <c r="E915" s="261">
        <v>351.93060000000003</v>
      </c>
      <c r="F915" s="222"/>
      <c r="G915" s="222"/>
      <c r="H915" s="222"/>
      <c r="I915" s="222"/>
      <c r="J915" s="222"/>
      <c r="K915" s="222"/>
      <c r="L915" s="222"/>
      <c r="M915" s="222"/>
      <c r="N915" s="221"/>
      <c r="O915" s="221"/>
      <c r="P915" s="221"/>
      <c r="Q915" s="221"/>
      <c r="R915" s="222"/>
      <c r="S915" s="222"/>
      <c r="T915" s="222"/>
      <c r="U915" s="222"/>
      <c r="V915" s="222"/>
      <c r="W915" s="222"/>
      <c r="X915" s="222"/>
      <c r="Y915" s="222"/>
      <c r="Z915" s="212"/>
      <c r="AA915" s="212"/>
      <c r="AB915" s="212"/>
      <c r="AC915" s="212"/>
      <c r="AD915" s="212"/>
      <c r="AE915" s="212"/>
      <c r="AF915" s="212"/>
      <c r="AG915" s="212" t="s">
        <v>454</v>
      </c>
      <c r="AH915" s="212">
        <v>0</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3" x14ac:dyDescent="0.25">
      <c r="A916" s="219"/>
      <c r="B916" s="220"/>
      <c r="C916" s="268" t="s">
        <v>1320</v>
      </c>
      <c r="D916" s="260"/>
      <c r="E916" s="261">
        <v>115.17825000000001</v>
      </c>
      <c r="F916" s="222"/>
      <c r="G916" s="222"/>
      <c r="H916" s="222"/>
      <c r="I916" s="222"/>
      <c r="J916" s="222"/>
      <c r="K916" s="222"/>
      <c r="L916" s="222"/>
      <c r="M916" s="222"/>
      <c r="N916" s="221"/>
      <c r="O916" s="221"/>
      <c r="P916" s="221"/>
      <c r="Q916" s="221"/>
      <c r="R916" s="222"/>
      <c r="S916" s="222"/>
      <c r="T916" s="222"/>
      <c r="U916" s="222"/>
      <c r="V916" s="222"/>
      <c r="W916" s="222"/>
      <c r="X916" s="222"/>
      <c r="Y916" s="222"/>
      <c r="Z916" s="212"/>
      <c r="AA916" s="212"/>
      <c r="AB916" s="212"/>
      <c r="AC916" s="212"/>
      <c r="AD916" s="212"/>
      <c r="AE916" s="212"/>
      <c r="AF916" s="212"/>
      <c r="AG916" s="212" t="s">
        <v>454</v>
      </c>
      <c r="AH916" s="212">
        <v>0</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3" x14ac:dyDescent="0.25">
      <c r="A917" s="219"/>
      <c r="B917" s="220"/>
      <c r="C917" s="268" t="s">
        <v>1321</v>
      </c>
      <c r="D917" s="260"/>
      <c r="E917" s="261">
        <v>43.539000000000001</v>
      </c>
      <c r="F917" s="222"/>
      <c r="G917" s="222"/>
      <c r="H917" s="222"/>
      <c r="I917" s="222"/>
      <c r="J917" s="222"/>
      <c r="K917" s="222"/>
      <c r="L917" s="222"/>
      <c r="M917" s="222"/>
      <c r="N917" s="221"/>
      <c r="O917" s="221"/>
      <c r="P917" s="221"/>
      <c r="Q917" s="221"/>
      <c r="R917" s="222"/>
      <c r="S917" s="222"/>
      <c r="T917" s="222"/>
      <c r="U917" s="222"/>
      <c r="V917" s="222"/>
      <c r="W917" s="222"/>
      <c r="X917" s="222"/>
      <c r="Y917" s="222"/>
      <c r="Z917" s="212"/>
      <c r="AA917" s="212"/>
      <c r="AB917" s="212"/>
      <c r="AC917" s="212"/>
      <c r="AD917" s="212"/>
      <c r="AE917" s="212"/>
      <c r="AF917" s="212"/>
      <c r="AG917" s="212" t="s">
        <v>454</v>
      </c>
      <c r="AH917" s="212">
        <v>0</v>
      </c>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3" x14ac:dyDescent="0.25">
      <c r="A918" s="219"/>
      <c r="B918" s="220"/>
      <c r="C918" s="269" t="s">
        <v>488</v>
      </c>
      <c r="D918" s="262"/>
      <c r="E918" s="263">
        <v>510.64785000000001</v>
      </c>
      <c r="F918" s="222"/>
      <c r="G918" s="222"/>
      <c r="H918" s="222"/>
      <c r="I918" s="222"/>
      <c r="J918" s="222"/>
      <c r="K918" s="222"/>
      <c r="L918" s="222"/>
      <c r="M918" s="222"/>
      <c r="N918" s="221"/>
      <c r="O918" s="221"/>
      <c r="P918" s="221"/>
      <c r="Q918" s="221"/>
      <c r="R918" s="222"/>
      <c r="S918" s="222"/>
      <c r="T918" s="222"/>
      <c r="U918" s="222"/>
      <c r="V918" s="222"/>
      <c r="W918" s="222"/>
      <c r="X918" s="222"/>
      <c r="Y918" s="222"/>
      <c r="Z918" s="212"/>
      <c r="AA918" s="212"/>
      <c r="AB918" s="212"/>
      <c r="AC918" s="212"/>
      <c r="AD918" s="212"/>
      <c r="AE918" s="212"/>
      <c r="AF918" s="212"/>
      <c r="AG918" s="212" t="s">
        <v>454</v>
      </c>
      <c r="AH918" s="212">
        <v>1</v>
      </c>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outlineLevel="3" x14ac:dyDescent="0.25">
      <c r="A919" s="219"/>
      <c r="B919" s="220"/>
      <c r="C919" s="268" t="s">
        <v>1322</v>
      </c>
      <c r="D919" s="260"/>
      <c r="E919" s="261">
        <v>17.9816</v>
      </c>
      <c r="F919" s="222"/>
      <c r="G919" s="222"/>
      <c r="H919" s="222"/>
      <c r="I919" s="222"/>
      <c r="J919" s="222"/>
      <c r="K919" s="222"/>
      <c r="L919" s="222"/>
      <c r="M919" s="222"/>
      <c r="N919" s="221"/>
      <c r="O919" s="221"/>
      <c r="P919" s="221"/>
      <c r="Q919" s="221"/>
      <c r="R919" s="222"/>
      <c r="S919" s="222"/>
      <c r="T919" s="222"/>
      <c r="U919" s="222"/>
      <c r="V919" s="222"/>
      <c r="W919" s="222"/>
      <c r="X919" s="222"/>
      <c r="Y919" s="222"/>
      <c r="Z919" s="212"/>
      <c r="AA919" s="212"/>
      <c r="AB919" s="212"/>
      <c r="AC919" s="212"/>
      <c r="AD919" s="212"/>
      <c r="AE919" s="212"/>
      <c r="AF919" s="212"/>
      <c r="AG919" s="212" t="s">
        <v>454</v>
      </c>
      <c r="AH919" s="212">
        <v>0</v>
      </c>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3" x14ac:dyDescent="0.25">
      <c r="A920" s="219"/>
      <c r="B920" s="220"/>
      <c r="C920" s="268" t="s">
        <v>1323</v>
      </c>
      <c r="D920" s="260"/>
      <c r="E920" s="261">
        <v>2.8462499999999999</v>
      </c>
      <c r="F920" s="222"/>
      <c r="G920" s="222"/>
      <c r="H920" s="222"/>
      <c r="I920" s="222"/>
      <c r="J920" s="222"/>
      <c r="K920" s="222"/>
      <c r="L920" s="222"/>
      <c r="M920" s="222"/>
      <c r="N920" s="221"/>
      <c r="O920" s="221"/>
      <c r="P920" s="221"/>
      <c r="Q920" s="221"/>
      <c r="R920" s="222"/>
      <c r="S920" s="222"/>
      <c r="T920" s="222"/>
      <c r="U920" s="222"/>
      <c r="V920" s="222"/>
      <c r="W920" s="222"/>
      <c r="X920" s="222"/>
      <c r="Y920" s="222"/>
      <c r="Z920" s="212"/>
      <c r="AA920" s="212"/>
      <c r="AB920" s="212"/>
      <c r="AC920" s="212"/>
      <c r="AD920" s="212"/>
      <c r="AE920" s="212"/>
      <c r="AF920" s="212"/>
      <c r="AG920" s="212" t="s">
        <v>454</v>
      </c>
      <c r="AH920" s="212">
        <v>0</v>
      </c>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5">
      <c r="A921" s="219"/>
      <c r="B921" s="220"/>
      <c r="C921" s="269" t="s">
        <v>488</v>
      </c>
      <c r="D921" s="262"/>
      <c r="E921" s="263">
        <v>20.827850000000002</v>
      </c>
      <c r="F921" s="222"/>
      <c r="G921" s="222"/>
      <c r="H921" s="222"/>
      <c r="I921" s="222"/>
      <c r="J921" s="222"/>
      <c r="K921" s="222"/>
      <c r="L921" s="222"/>
      <c r="M921" s="222"/>
      <c r="N921" s="221"/>
      <c r="O921" s="221"/>
      <c r="P921" s="221"/>
      <c r="Q921" s="221"/>
      <c r="R921" s="222"/>
      <c r="S921" s="222"/>
      <c r="T921" s="222"/>
      <c r="U921" s="222"/>
      <c r="V921" s="222"/>
      <c r="W921" s="222"/>
      <c r="X921" s="222"/>
      <c r="Y921" s="222"/>
      <c r="Z921" s="212"/>
      <c r="AA921" s="212"/>
      <c r="AB921" s="212"/>
      <c r="AC921" s="212"/>
      <c r="AD921" s="212"/>
      <c r="AE921" s="212"/>
      <c r="AF921" s="212"/>
      <c r="AG921" s="212" t="s">
        <v>454</v>
      </c>
      <c r="AH921" s="212">
        <v>1</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3" x14ac:dyDescent="0.25">
      <c r="A922" s="219"/>
      <c r="B922" s="220"/>
      <c r="C922" s="268" t="s">
        <v>1324</v>
      </c>
      <c r="D922" s="260"/>
      <c r="E922" s="261">
        <v>0.19406000000000001</v>
      </c>
      <c r="F922" s="222"/>
      <c r="G922" s="222"/>
      <c r="H922" s="222"/>
      <c r="I922" s="222"/>
      <c r="J922" s="222"/>
      <c r="K922" s="222"/>
      <c r="L922" s="222"/>
      <c r="M922" s="222"/>
      <c r="N922" s="221"/>
      <c r="O922" s="221"/>
      <c r="P922" s="221"/>
      <c r="Q922" s="221"/>
      <c r="R922" s="222"/>
      <c r="S922" s="222"/>
      <c r="T922" s="222"/>
      <c r="U922" s="222"/>
      <c r="V922" s="222"/>
      <c r="W922" s="222"/>
      <c r="X922" s="222"/>
      <c r="Y922" s="222"/>
      <c r="Z922" s="212"/>
      <c r="AA922" s="212"/>
      <c r="AB922" s="212"/>
      <c r="AC922" s="212"/>
      <c r="AD922" s="212"/>
      <c r="AE922" s="212"/>
      <c r="AF922" s="212"/>
      <c r="AG922" s="212" t="s">
        <v>454</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3" x14ac:dyDescent="0.25">
      <c r="A923" s="219"/>
      <c r="B923" s="220"/>
      <c r="C923" s="268" t="s">
        <v>1325</v>
      </c>
      <c r="D923" s="260"/>
      <c r="E923" s="261">
        <v>0.78749999999999998</v>
      </c>
      <c r="F923" s="222"/>
      <c r="G923" s="222"/>
      <c r="H923" s="222"/>
      <c r="I923" s="222"/>
      <c r="J923" s="222"/>
      <c r="K923" s="222"/>
      <c r="L923" s="222"/>
      <c r="M923" s="222"/>
      <c r="N923" s="221"/>
      <c r="O923" s="221"/>
      <c r="P923" s="221"/>
      <c r="Q923" s="221"/>
      <c r="R923" s="222"/>
      <c r="S923" s="222"/>
      <c r="T923" s="222"/>
      <c r="U923" s="222"/>
      <c r="V923" s="222"/>
      <c r="W923" s="222"/>
      <c r="X923" s="222"/>
      <c r="Y923" s="222"/>
      <c r="Z923" s="212"/>
      <c r="AA923" s="212"/>
      <c r="AB923" s="212"/>
      <c r="AC923" s="212"/>
      <c r="AD923" s="212"/>
      <c r="AE923" s="212"/>
      <c r="AF923" s="212"/>
      <c r="AG923" s="212" t="s">
        <v>454</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outlineLevel="3" x14ac:dyDescent="0.25">
      <c r="A924" s="219"/>
      <c r="B924" s="220"/>
      <c r="C924" s="269" t="s">
        <v>488</v>
      </c>
      <c r="D924" s="262"/>
      <c r="E924" s="263">
        <v>0.98155999999999999</v>
      </c>
      <c r="F924" s="222"/>
      <c r="G924" s="222"/>
      <c r="H924" s="222"/>
      <c r="I924" s="222"/>
      <c r="J924" s="222"/>
      <c r="K924" s="222"/>
      <c r="L924" s="222"/>
      <c r="M924" s="222"/>
      <c r="N924" s="221"/>
      <c r="O924" s="221"/>
      <c r="P924" s="221"/>
      <c r="Q924" s="221"/>
      <c r="R924" s="222"/>
      <c r="S924" s="222"/>
      <c r="T924" s="222"/>
      <c r="U924" s="222"/>
      <c r="V924" s="222"/>
      <c r="W924" s="222"/>
      <c r="X924" s="222"/>
      <c r="Y924" s="222"/>
      <c r="Z924" s="212"/>
      <c r="AA924" s="212"/>
      <c r="AB924" s="212"/>
      <c r="AC924" s="212"/>
      <c r="AD924" s="212"/>
      <c r="AE924" s="212"/>
      <c r="AF924" s="212"/>
      <c r="AG924" s="212" t="s">
        <v>454</v>
      </c>
      <c r="AH924" s="212">
        <v>1</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3" x14ac:dyDescent="0.25">
      <c r="A925" s="219"/>
      <c r="B925" s="220"/>
      <c r="C925" s="268" t="s">
        <v>1326</v>
      </c>
      <c r="D925" s="260"/>
      <c r="E925" s="261">
        <v>2.37188</v>
      </c>
      <c r="F925" s="222"/>
      <c r="G925" s="222"/>
      <c r="H925" s="222"/>
      <c r="I925" s="222"/>
      <c r="J925" s="222"/>
      <c r="K925" s="222"/>
      <c r="L925" s="222"/>
      <c r="M925" s="222"/>
      <c r="N925" s="221"/>
      <c r="O925" s="221"/>
      <c r="P925" s="221"/>
      <c r="Q925" s="221"/>
      <c r="R925" s="222"/>
      <c r="S925" s="222"/>
      <c r="T925" s="222"/>
      <c r="U925" s="222"/>
      <c r="V925" s="222"/>
      <c r="W925" s="222"/>
      <c r="X925" s="222"/>
      <c r="Y925" s="222"/>
      <c r="Z925" s="212"/>
      <c r="AA925" s="212"/>
      <c r="AB925" s="212"/>
      <c r="AC925" s="212"/>
      <c r="AD925" s="212"/>
      <c r="AE925" s="212"/>
      <c r="AF925" s="212"/>
      <c r="AG925" s="212" t="s">
        <v>454</v>
      </c>
      <c r="AH925" s="212">
        <v>0</v>
      </c>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outlineLevel="3" x14ac:dyDescent="0.25">
      <c r="A926" s="219"/>
      <c r="B926" s="220"/>
      <c r="C926" s="268" t="s">
        <v>1327</v>
      </c>
      <c r="D926" s="260"/>
      <c r="E926" s="261">
        <v>9.625</v>
      </c>
      <c r="F926" s="222"/>
      <c r="G926" s="222"/>
      <c r="H926" s="222"/>
      <c r="I926" s="222"/>
      <c r="J926" s="222"/>
      <c r="K926" s="222"/>
      <c r="L926" s="222"/>
      <c r="M926" s="222"/>
      <c r="N926" s="221"/>
      <c r="O926" s="221"/>
      <c r="P926" s="221"/>
      <c r="Q926" s="221"/>
      <c r="R926" s="222"/>
      <c r="S926" s="222"/>
      <c r="T926" s="222"/>
      <c r="U926" s="222"/>
      <c r="V926" s="222"/>
      <c r="W926" s="222"/>
      <c r="X926" s="222"/>
      <c r="Y926" s="222"/>
      <c r="Z926" s="212"/>
      <c r="AA926" s="212"/>
      <c r="AB926" s="212"/>
      <c r="AC926" s="212"/>
      <c r="AD926" s="212"/>
      <c r="AE926" s="212"/>
      <c r="AF926" s="212"/>
      <c r="AG926" s="212" t="s">
        <v>454</v>
      </c>
      <c r="AH926" s="212">
        <v>0</v>
      </c>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outlineLevel="3" x14ac:dyDescent="0.25">
      <c r="A927" s="219"/>
      <c r="B927" s="220"/>
      <c r="C927" s="269" t="s">
        <v>488</v>
      </c>
      <c r="D927" s="262"/>
      <c r="E927" s="263">
        <v>11.996880000000001</v>
      </c>
      <c r="F927" s="222"/>
      <c r="G927" s="222"/>
      <c r="H927" s="222"/>
      <c r="I927" s="222"/>
      <c r="J927" s="222"/>
      <c r="K927" s="222"/>
      <c r="L927" s="222"/>
      <c r="M927" s="222"/>
      <c r="N927" s="221"/>
      <c r="O927" s="221"/>
      <c r="P927" s="221"/>
      <c r="Q927" s="221"/>
      <c r="R927" s="222"/>
      <c r="S927" s="222"/>
      <c r="T927" s="222"/>
      <c r="U927" s="222"/>
      <c r="V927" s="222"/>
      <c r="W927" s="222"/>
      <c r="X927" s="222"/>
      <c r="Y927" s="222"/>
      <c r="Z927" s="212"/>
      <c r="AA927" s="212"/>
      <c r="AB927" s="212"/>
      <c r="AC927" s="212"/>
      <c r="AD927" s="212"/>
      <c r="AE927" s="212"/>
      <c r="AF927" s="212"/>
      <c r="AG927" s="212" t="s">
        <v>454</v>
      </c>
      <c r="AH927" s="212">
        <v>1</v>
      </c>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ht="20.399999999999999" outlineLevel="1" x14ac:dyDescent="0.25">
      <c r="A928" s="234">
        <v>210</v>
      </c>
      <c r="B928" s="235" t="s">
        <v>1328</v>
      </c>
      <c r="C928" s="253" t="s">
        <v>1329</v>
      </c>
      <c r="D928" s="236" t="s">
        <v>807</v>
      </c>
      <c r="E928" s="237">
        <v>2</v>
      </c>
      <c r="F928" s="238"/>
      <c r="G928" s="239">
        <f>ROUND(E928*F928,2)</f>
        <v>0</v>
      </c>
      <c r="H928" s="238"/>
      <c r="I928" s="239">
        <f>ROUND(E928*H928,2)</f>
        <v>0</v>
      </c>
      <c r="J928" s="238"/>
      <c r="K928" s="239">
        <f>ROUND(E928*J928,2)</f>
        <v>0</v>
      </c>
      <c r="L928" s="239">
        <v>21</v>
      </c>
      <c r="M928" s="239">
        <f>G928*(1+L928/100)</f>
        <v>0</v>
      </c>
      <c r="N928" s="237">
        <v>0</v>
      </c>
      <c r="O928" s="237">
        <f>ROUND(E928*N928,2)</f>
        <v>0</v>
      </c>
      <c r="P928" s="237">
        <v>0</v>
      </c>
      <c r="Q928" s="237">
        <f>ROUND(E928*P928,2)</f>
        <v>0</v>
      </c>
      <c r="R928" s="239"/>
      <c r="S928" s="239" t="s">
        <v>435</v>
      </c>
      <c r="T928" s="240" t="s">
        <v>389</v>
      </c>
      <c r="U928" s="222">
        <v>0</v>
      </c>
      <c r="V928" s="222">
        <f>ROUND(E928*U928,2)</f>
        <v>0</v>
      </c>
      <c r="W928" s="222"/>
      <c r="X928" s="222" t="s">
        <v>604</v>
      </c>
      <c r="Y928" s="222" t="s">
        <v>391</v>
      </c>
      <c r="Z928" s="212"/>
      <c r="AA928" s="212"/>
      <c r="AB928" s="212"/>
      <c r="AC928" s="212"/>
      <c r="AD928" s="212"/>
      <c r="AE928" s="212"/>
      <c r="AF928" s="212"/>
      <c r="AG928" s="212" t="s">
        <v>605</v>
      </c>
      <c r="AH928" s="212"/>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outlineLevel="2" x14ac:dyDescent="0.25">
      <c r="A929" s="219"/>
      <c r="B929" s="220"/>
      <c r="C929" s="268" t="s">
        <v>1306</v>
      </c>
      <c r="D929" s="260"/>
      <c r="E929" s="261">
        <v>2</v>
      </c>
      <c r="F929" s="222"/>
      <c r="G929" s="222"/>
      <c r="H929" s="222"/>
      <c r="I929" s="222"/>
      <c r="J929" s="222"/>
      <c r="K929" s="222"/>
      <c r="L929" s="222"/>
      <c r="M929" s="222"/>
      <c r="N929" s="221"/>
      <c r="O929" s="221"/>
      <c r="P929" s="221"/>
      <c r="Q929" s="221"/>
      <c r="R929" s="222"/>
      <c r="S929" s="222"/>
      <c r="T929" s="222"/>
      <c r="U929" s="222"/>
      <c r="V929" s="222"/>
      <c r="W929" s="222"/>
      <c r="X929" s="222"/>
      <c r="Y929" s="222"/>
      <c r="Z929" s="212"/>
      <c r="AA929" s="212"/>
      <c r="AB929" s="212"/>
      <c r="AC929" s="212"/>
      <c r="AD929" s="212"/>
      <c r="AE929" s="212"/>
      <c r="AF929" s="212"/>
      <c r="AG929" s="212" t="s">
        <v>454</v>
      </c>
      <c r="AH929" s="212">
        <v>0</v>
      </c>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ht="20.399999999999999" outlineLevel="1" x14ac:dyDescent="0.25">
      <c r="A930" s="234">
        <v>211</v>
      </c>
      <c r="B930" s="235" t="s">
        <v>1330</v>
      </c>
      <c r="C930" s="253" t="s">
        <v>1331</v>
      </c>
      <c r="D930" s="236" t="s">
        <v>585</v>
      </c>
      <c r="E930" s="237">
        <v>1</v>
      </c>
      <c r="F930" s="238"/>
      <c r="G930" s="239">
        <f>ROUND(E930*F930,2)</f>
        <v>0</v>
      </c>
      <c r="H930" s="238"/>
      <c r="I930" s="239">
        <f>ROUND(E930*H930,2)</f>
        <v>0</v>
      </c>
      <c r="J930" s="238"/>
      <c r="K930" s="239">
        <f>ROUND(E930*J930,2)</f>
        <v>0</v>
      </c>
      <c r="L930" s="239">
        <v>21</v>
      </c>
      <c r="M930" s="239">
        <f>G930*(1+L930/100)</f>
        <v>0</v>
      </c>
      <c r="N930" s="237">
        <v>2.16E-3</v>
      </c>
      <c r="O930" s="237">
        <f>ROUND(E930*N930,2)</f>
        <v>0</v>
      </c>
      <c r="P930" s="237">
        <v>0</v>
      </c>
      <c r="Q930" s="237">
        <f>ROUND(E930*P930,2)</f>
        <v>0</v>
      </c>
      <c r="R930" s="239" t="s">
        <v>603</v>
      </c>
      <c r="S930" s="239" t="s">
        <v>388</v>
      </c>
      <c r="T930" s="240" t="s">
        <v>448</v>
      </c>
      <c r="U930" s="222">
        <v>0</v>
      </c>
      <c r="V930" s="222">
        <f>ROUND(E930*U930,2)</f>
        <v>0</v>
      </c>
      <c r="W930" s="222"/>
      <c r="X930" s="222" t="s">
        <v>604</v>
      </c>
      <c r="Y930" s="222" t="s">
        <v>391</v>
      </c>
      <c r="Z930" s="212"/>
      <c r="AA930" s="212"/>
      <c r="AB930" s="212"/>
      <c r="AC930" s="212"/>
      <c r="AD930" s="212"/>
      <c r="AE930" s="212"/>
      <c r="AF930" s="212"/>
      <c r="AG930" s="212" t="s">
        <v>605</v>
      </c>
      <c r="AH930" s="212"/>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row>
    <row r="931" spans="1:60" outlineLevel="2" x14ac:dyDescent="0.25">
      <c r="A931" s="219"/>
      <c r="B931" s="220"/>
      <c r="C931" s="268" t="s">
        <v>1313</v>
      </c>
      <c r="D931" s="260"/>
      <c r="E931" s="261">
        <v>1</v>
      </c>
      <c r="F931" s="222"/>
      <c r="G931" s="222"/>
      <c r="H931" s="222"/>
      <c r="I931" s="222"/>
      <c r="J931" s="222"/>
      <c r="K931" s="222"/>
      <c r="L931" s="222"/>
      <c r="M931" s="222"/>
      <c r="N931" s="221"/>
      <c r="O931" s="221"/>
      <c r="P931" s="221"/>
      <c r="Q931" s="221"/>
      <c r="R931" s="222"/>
      <c r="S931" s="222"/>
      <c r="T931" s="222"/>
      <c r="U931" s="222"/>
      <c r="V931" s="222"/>
      <c r="W931" s="222"/>
      <c r="X931" s="222"/>
      <c r="Y931" s="222"/>
      <c r="Z931" s="212"/>
      <c r="AA931" s="212"/>
      <c r="AB931" s="212"/>
      <c r="AC931" s="212"/>
      <c r="AD931" s="212"/>
      <c r="AE931" s="212"/>
      <c r="AF931" s="212"/>
      <c r="AG931" s="212" t="s">
        <v>454</v>
      </c>
      <c r="AH931" s="212">
        <v>0</v>
      </c>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ht="20.399999999999999" outlineLevel="1" x14ac:dyDescent="0.25">
      <c r="A932" s="234">
        <v>212</v>
      </c>
      <c r="B932" s="235" t="s">
        <v>1332</v>
      </c>
      <c r="C932" s="253" t="s">
        <v>1333</v>
      </c>
      <c r="D932" s="236" t="s">
        <v>585</v>
      </c>
      <c r="E932" s="237">
        <v>1</v>
      </c>
      <c r="F932" s="238"/>
      <c r="G932" s="239">
        <f>ROUND(E932*F932,2)</f>
        <v>0</v>
      </c>
      <c r="H932" s="238"/>
      <c r="I932" s="239">
        <f>ROUND(E932*H932,2)</f>
        <v>0</v>
      </c>
      <c r="J932" s="238"/>
      <c r="K932" s="239">
        <f>ROUND(E932*J932,2)</f>
        <v>0</v>
      </c>
      <c r="L932" s="239">
        <v>21</v>
      </c>
      <c r="M932" s="239">
        <f>G932*(1+L932/100)</f>
        <v>0</v>
      </c>
      <c r="N932" s="237">
        <v>3.6800000000000001E-3</v>
      </c>
      <c r="O932" s="237">
        <f>ROUND(E932*N932,2)</f>
        <v>0</v>
      </c>
      <c r="P932" s="237">
        <v>0</v>
      </c>
      <c r="Q932" s="237">
        <f>ROUND(E932*P932,2)</f>
        <v>0</v>
      </c>
      <c r="R932" s="239" t="s">
        <v>603</v>
      </c>
      <c r="S932" s="239" t="s">
        <v>388</v>
      </c>
      <c r="T932" s="240" t="s">
        <v>448</v>
      </c>
      <c r="U932" s="222">
        <v>0</v>
      </c>
      <c r="V932" s="222">
        <f>ROUND(E932*U932,2)</f>
        <v>0</v>
      </c>
      <c r="W932" s="222"/>
      <c r="X932" s="222" t="s">
        <v>604</v>
      </c>
      <c r="Y932" s="222" t="s">
        <v>391</v>
      </c>
      <c r="Z932" s="212"/>
      <c r="AA932" s="212"/>
      <c r="AB932" s="212"/>
      <c r="AC932" s="212"/>
      <c r="AD932" s="212"/>
      <c r="AE932" s="212"/>
      <c r="AF932" s="212"/>
      <c r="AG932" s="212" t="s">
        <v>605</v>
      </c>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2" x14ac:dyDescent="0.25">
      <c r="A933" s="219"/>
      <c r="B933" s="220"/>
      <c r="C933" s="268" t="s">
        <v>1309</v>
      </c>
      <c r="D933" s="260"/>
      <c r="E933" s="261">
        <v>1</v>
      </c>
      <c r="F933" s="222"/>
      <c r="G933" s="222"/>
      <c r="H933" s="222"/>
      <c r="I933" s="222"/>
      <c r="J933" s="222"/>
      <c r="K933" s="222"/>
      <c r="L933" s="222"/>
      <c r="M933" s="222"/>
      <c r="N933" s="221"/>
      <c r="O933" s="221"/>
      <c r="P933" s="221"/>
      <c r="Q933" s="221"/>
      <c r="R933" s="222"/>
      <c r="S933" s="222"/>
      <c r="T933" s="222"/>
      <c r="U933" s="222"/>
      <c r="V933" s="222"/>
      <c r="W933" s="222"/>
      <c r="X933" s="222"/>
      <c r="Y933" s="222"/>
      <c r="Z933" s="212"/>
      <c r="AA933" s="212"/>
      <c r="AB933" s="212"/>
      <c r="AC933" s="212"/>
      <c r="AD933" s="212"/>
      <c r="AE933" s="212"/>
      <c r="AF933" s="212"/>
      <c r="AG933" s="212" t="s">
        <v>454</v>
      </c>
      <c r="AH933" s="212">
        <v>0</v>
      </c>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ht="20.399999999999999" outlineLevel="1" x14ac:dyDescent="0.25">
      <c r="A934" s="234">
        <v>213</v>
      </c>
      <c r="B934" s="235" t="s">
        <v>1334</v>
      </c>
      <c r="C934" s="253" t="s">
        <v>1335</v>
      </c>
      <c r="D934" s="236" t="s">
        <v>506</v>
      </c>
      <c r="E934" s="237">
        <v>444.39044000000001</v>
      </c>
      <c r="F934" s="238"/>
      <c r="G934" s="239">
        <f>ROUND(E934*F934,2)</f>
        <v>0</v>
      </c>
      <c r="H934" s="238"/>
      <c r="I934" s="239">
        <f>ROUND(E934*H934,2)</f>
        <v>0</v>
      </c>
      <c r="J934" s="238"/>
      <c r="K934" s="239">
        <f>ROUND(E934*J934,2)</f>
        <v>0</v>
      </c>
      <c r="L934" s="239">
        <v>21</v>
      </c>
      <c r="M934" s="239">
        <f>G934*(1+L934/100)</f>
        <v>0</v>
      </c>
      <c r="N934" s="237">
        <v>4.4999999999999997E-3</v>
      </c>
      <c r="O934" s="237">
        <f>ROUND(E934*N934,2)</f>
        <v>2</v>
      </c>
      <c r="P934" s="237">
        <v>0</v>
      </c>
      <c r="Q934" s="237">
        <f>ROUND(E934*P934,2)</f>
        <v>0</v>
      </c>
      <c r="R934" s="239" t="s">
        <v>603</v>
      </c>
      <c r="S934" s="239" t="s">
        <v>388</v>
      </c>
      <c r="T934" s="240" t="s">
        <v>448</v>
      </c>
      <c r="U934" s="222">
        <v>0</v>
      </c>
      <c r="V934" s="222">
        <f>ROUND(E934*U934,2)</f>
        <v>0</v>
      </c>
      <c r="W934" s="222"/>
      <c r="X934" s="222" t="s">
        <v>604</v>
      </c>
      <c r="Y934" s="222" t="s">
        <v>391</v>
      </c>
      <c r="Z934" s="212"/>
      <c r="AA934" s="212"/>
      <c r="AB934" s="212"/>
      <c r="AC934" s="212"/>
      <c r="AD934" s="212"/>
      <c r="AE934" s="212"/>
      <c r="AF934" s="212"/>
      <c r="AG934" s="212" t="s">
        <v>605</v>
      </c>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outlineLevel="2" x14ac:dyDescent="0.25">
      <c r="A935" s="219"/>
      <c r="B935" s="220"/>
      <c r="C935" s="268" t="s">
        <v>1336</v>
      </c>
      <c r="D935" s="260"/>
      <c r="E935" s="261">
        <v>366.82844</v>
      </c>
      <c r="F935" s="222"/>
      <c r="G935" s="222"/>
      <c r="H935" s="222"/>
      <c r="I935" s="222"/>
      <c r="J935" s="222"/>
      <c r="K935" s="222"/>
      <c r="L935" s="222"/>
      <c r="M935" s="222"/>
      <c r="N935" s="221"/>
      <c r="O935" s="221"/>
      <c r="P935" s="221"/>
      <c r="Q935" s="221"/>
      <c r="R935" s="222"/>
      <c r="S935" s="222"/>
      <c r="T935" s="222"/>
      <c r="U935" s="222"/>
      <c r="V935" s="222"/>
      <c r="W935" s="222"/>
      <c r="X935" s="222"/>
      <c r="Y935" s="222"/>
      <c r="Z935" s="212"/>
      <c r="AA935" s="212"/>
      <c r="AB935" s="212"/>
      <c r="AC935" s="212"/>
      <c r="AD935" s="212"/>
      <c r="AE935" s="212"/>
      <c r="AF935" s="212"/>
      <c r="AG935" s="212" t="s">
        <v>454</v>
      </c>
      <c r="AH935" s="212">
        <v>0</v>
      </c>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3" x14ac:dyDescent="0.25">
      <c r="A936" s="219"/>
      <c r="B936" s="220"/>
      <c r="C936" s="268" t="s">
        <v>1337</v>
      </c>
      <c r="D936" s="260"/>
      <c r="E936" s="261">
        <v>54.99</v>
      </c>
      <c r="F936" s="222"/>
      <c r="G936" s="222"/>
      <c r="H936" s="222"/>
      <c r="I936" s="222"/>
      <c r="J936" s="222"/>
      <c r="K936" s="222"/>
      <c r="L936" s="222"/>
      <c r="M936" s="222"/>
      <c r="N936" s="221"/>
      <c r="O936" s="221"/>
      <c r="P936" s="221"/>
      <c r="Q936" s="221"/>
      <c r="R936" s="222"/>
      <c r="S936" s="222"/>
      <c r="T936" s="222"/>
      <c r="U936" s="222"/>
      <c r="V936" s="222"/>
      <c r="W936" s="222"/>
      <c r="X936" s="222"/>
      <c r="Y936" s="222"/>
      <c r="Z936" s="212"/>
      <c r="AA936" s="212"/>
      <c r="AB936" s="212"/>
      <c r="AC936" s="212"/>
      <c r="AD936" s="212"/>
      <c r="AE936" s="212"/>
      <c r="AF936" s="212"/>
      <c r="AG936" s="212" t="s">
        <v>454</v>
      </c>
      <c r="AH936" s="212">
        <v>0</v>
      </c>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outlineLevel="3" x14ac:dyDescent="0.25">
      <c r="A937" s="219"/>
      <c r="B937" s="220"/>
      <c r="C937" s="268" t="s">
        <v>1338</v>
      </c>
      <c r="D937" s="260"/>
      <c r="E937" s="261">
        <v>22.571999999999999</v>
      </c>
      <c r="F937" s="222"/>
      <c r="G937" s="222"/>
      <c r="H937" s="222"/>
      <c r="I937" s="222"/>
      <c r="J937" s="222"/>
      <c r="K937" s="222"/>
      <c r="L937" s="222"/>
      <c r="M937" s="222"/>
      <c r="N937" s="221"/>
      <c r="O937" s="221"/>
      <c r="P937" s="221"/>
      <c r="Q937" s="221"/>
      <c r="R937" s="222"/>
      <c r="S937" s="222"/>
      <c r="T937" s="222"/>
      <c r="U937" s="222"/>
      <c r="V937" s="222"/>
      <c r="W937" s="222"/>
      <c r="X937" s="222"/>
      <c r="Y937" s="222"/>
      <c r="Z937" s="212"/>
      <c r="AA937" s="212"/>
      <c r="AB937" s="212"/>
      <c r="AC937" s="212"/>
      <c r="AD937" s="212"/>
      <c r="AE937" s="212"/>
      <c r="AF937" s="212"/>
      <c r="AG937" s="212" t="s">
        <v>454</v>
      </c>
      <c r="AH937" s="212">
        <v>0</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ht="20.399999999999999" outlineLevel="1" x14ac:dyDescent="0.25">
      <c r="A938" s="234">
        <v>214</v>
      </c>
      <c r="B938" s="235" t="s">
        <v>1339</v>
      </c>
      <c r="C938" s="253" t="s">
        <v>1340</v>
      </c>
      <c r="D938" s="236" t="s">
        <v>506</v>
      </c>
      <c r="E938" s="237">
        <v>31.561029999999999</v>
      </c>
      <c r="F938" s="238"/>
      <c r="G938" s="239">
        <f>ROUND(E938*F938,2)</f>
        <v>0</v>
      </c>
      <c r="H938" s="238"/>
      <c r="I938" s="239">
        <f>ROUND(E938*H938,2)</f>
        <v>0</v>
      </c>
      <c r="J938" s="238"/>
      <c r="K938" s="239">
        <f>ROUND(E938*J938,2)</f>
        <v>0</v>
      </c>
      <c r="L938" s="239">
        <v>21</v>
      </c>
      <c r="M938" s="239">
        <f>G938*(1+L938/100)</f>
        <v>0</v>
      </c>
      <c r="N938" s="237">
        <v>2.9999999999999997E-4</v>
      </c>
      <c r="O938" s="237">
        <f>ROUND(E938*N938,2)</f>
        <v>0.01</v>
      </c>
      <c r="P938" s="237">
        <v>0</v>
      </c>
      <c r="Q938" s="237">
        <f>ROUND(E938*P938,2)</f>
        <v>0</v>
      </c>
      <c r="R938" s="239" t="s">
        <v>603</v>
      </c>
      <c r="S938" s="239" t="s">
        <v>388</v>
      </c>
      <c r="T938" s="240" t="s">
        <v>448</v>
      </c>
      <c r="U938" s="222">
        <v>0</v>
      </c>
      <c r="V938" s="222">
        <f>ROUND(E938*U938,2)</f>
        <v>0</v>
      </c>
      <c r="W938" s="222"/>
      <c r="X938" s="222" t="s">
        <v>604</v>
      </c>
      <c r="Y938" s="222" t="s">
        <v>391</v>
      </c>
      <c r="Z938" s="212"/>
      <c r="AA938" s="212"/>
      <c r="AB938" s="212"/>
      <c r="AC938" s="212"/>
      <c r="AD938" s="212"/>
      <c r="AE938" s="212"/>
      <c r="AF938" s="212"/>
      <c r="AG938" s="212" t="s">
        <v>605</v>
      </c>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outlineLevel="2" x14ac:dyDescent="0.25">
      <c r="A939" s="219"/>
      <c r="B939" s="220"/>
      <c r="C939" s="268" t="s">
        <v>1341</v>
      </c>
      <c r="D939" s="260"/>
      <c r="E939" s="261">
        <v>16.857749999999999</v>
      </c>
      <c r="F939" s="222"/>
      <c r="G939" s="222"/>
      <c r="H939" s="222"/>
      <c r="I939" s="222"/>
      <c r="J939" s="222"/>
      <c r="K939" s="222"/>
      <c r="L939" s="222"/>
      <c r="M939" s="222"/>
      <c r="N939" s="221"/>
      <c r="O939" s="221"/>
      <c r="P939" s="221"/>
      <c r="Q939" s="221"/>
      <c r="R939" s="222"/>
      <c r="S939" s="222"/>
      <c r="T939" s="222"/>
      <c r="U939" s="222"/>
      <c r="V939" s="222"/>
      <c r="W939" s="222"/>
      <c r="X939" s="222"/>
      <c r="Y939" s="222"/>
      <c r="Z939" s="212"/>
      <c r="AA939" s="212"/>
      <c r="AB939" s="212"/>
      <c r="AC939" s="212"/>
      <c r="AD939" s="212"/>
      <c r="AE939" s="212"/>
      <c r="AF939" s="212"/>
      <c r="AG939" s="212" t="s">
        <v>454</v>
      </c>
      <c r="AH939" s="212">
        <v>0</v>
      </c>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outlineLevel="3" x14ac:dyDescent="0.25">
      <c r="A940" s="219"/>
      <c r="B940" s="220"/>
      <c r="C940" s="268" t="s">
        <v>1342</v>
      </c>
      <c r="D940" s="260"/>
      <c r="E940" s="261">
        <v>2.5987499999999999</v>
      </c>
      <c r="F940" s="222"/>
      <c r="G940" s="222"/>
      <c r="H940" s="222"/>
      <c r="I940" s="222"/>
      <c r="J940" s="222"/>
      <c r="K940" s="222"/>
      <c r="L940" s="222"/>
      <c r="M940" s="222"/>
      <c r="N940" s="221"/>
      <c r="O940" s="221"/>
      <c r="P940" s="221"/>
      <c r="Q940" s="221"/>
      <c r="R940" s="222"/>
      <c r="S940" s="222"/>
      <c r="T940" s="222"/>
      <c r="U940" s="222"/>
      <c r="V940" s="222"/>
      <c r="W940" s="222"/>
      <c r="X940" s="222"/>
      <c r="Y940" s="222"/>
      <c r="Z940" s="212"/>
      <c r="AA940" s="212"/>
      <c r="AB940" s="212"/>
      <c r="AC940" s="212"/>
      <c r="AD940" s="212"/>
      <c r="AE940" s="212"/>
      <c r="AF940" s="212"/>
      <c r="AG940" s="212" t="s">
        <v>454</v>
      </c>
      <c r="AH940" s="212">
        <v>0</v>
      </c>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outlineLevel="3" x14ac:dyDescent="0.25">
      <c r="A941" s="219"/>
      <c r="B941" s="220"/>
      <c r="C941" s="269" t="s">
        <v>488</v>
      </c>
      <c r="D941" s="262"/>
      <c r="E941" s="263">
        <v>19.456499999999998</v>
      </c>
      <c r="F941" s="222"/>
      <c r="G941" s="222"/>
      <c r="H941" s="222"/>
      <c r="I941" s="222"/>
      <c r="J941" s="222"/>
      <c r="K941" s="222"/>
      <c r="L941" s="222"/>
      <c r="M941" s="222"/>
      <c r="N941" s="221"/>
      <c r="O941" s="221"/>
      <c r="P941" s="221"/>
      <c r="Q941" s="221"/>
      <c r="R941" s="222"/>
      <c r="S941" s="222"/>
      <c r="T941" s="222"/>
      <c r="U941" s="222"/>
      <c r="V941" s="222"/>
      <c r="W941" s="222"/>
      <c r="X941" s="222"/>
      <c r="Y941" s="222"/>
      <c r="Z941" s="212"/>
      <c r="AA941" s="212"/>
      <c r="AB941" s="212"/>
      <c r="AC941" s="212"/>
      <c r="AD941" s="212"/>
      <c r="AE941" s="212"/>
      <c r="AF941" s="212"/>
      <c r="AG941" s="212" t="s">
        <v>454</v>
      </c>
      <c r="AH941" s="212">
        <v>1</v>
      </c>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3" x14ac:dyDescent="0.25">
      <c r="A942" s="219"/>
      <c r="B942" s="220"/>
      <c r="C942" s="268" t="s">
        <v>1343</v>
      </c>
      <c r="D942" s="260"/>
      <c r="E942" s="261">
        <v>0.73828000000000005</v>
      </c>
      <c r="F942" s="222"/>
      <c r="G942" s="222"/>
      <c r="H942" s="222"/>
      <c r="I942" s="222"/>
      <c r="J942" s="222"/>
      <c r="K942" s="222"/>
      <c r="L942" s="222"/>
      <c r="M942" s="222"/>
      <c r="N942" s="221"/>
      <c r="O942" s="221"/>
      <c r="P942" s="221"/>
      <c r="Q942" s="221"/>
      <c r="R942" s="222"/>
      <c r="S942" s="222"/>
      <c r="T942" s="222"/>
      <c r="U942" s="222"/>
      <c r="V942" s="222"/>
      <c r="W942" s="222"/>
      <c r="X942" s="222"/>
      <c r="Y942" s="222"/>
      <c r="Z942" s="212"/>
      <c r="AA942" s="212"/>
      <c r="AB942" s="212"/>
      <c r="AC942" s="212"/>
      <c r="AD942" s="212"/>
      <c r="AE942" s="212"/>
      <c r="AF942" s="212"/>
      <c r="AG942" s="212" t="s">
        <v>454</v>
      </c>
      <c r="AH942" s="212">
        <v>0</v>
      </c>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outlineLevel="3" x14ac:dyDescent="0.25">
      <c r="A943" s="219"/>
      <c r="B943" s="220"/>
      <c r="C943" s="268" t="s">
        <v>1344</v>
      </c>
      <c r="D943" s="260"/>
      <c r="E943" s="261">
        <v>0.17718999999999999</v>
      </c>
      <c r="F943" s="222"/>
      <c r="G943" s="222"/>
      <c r="H943" s="222"/>
      <c r="I943" s="222"/>
      <c r="J943" s="222"/>
      <c r="K943" s="222"/>
      <c r="L943" s="222"/>
      <c r="M943" s="222"/>
      <c r="N943" s="221"/>
      <c r="O943" s="221"/>
      <c r="P943" s="221"/>
      <c r="Q943" s="221"/>
      <c r="R943" s="222"/>
      <c r="S943" s="222"/>
      <c r="T943" s="222"/>
      <c r="U943" s="222"/>
      <c r="V943" s="222"/>
      <c r="W943" s="222"/>
      <c r="X943" s="222"/>
      <c r="Y943" s="222"/>
      <c r="Z943" s="212"/>
      <c r="AA943" s="212"/>
      <c r="AB943" s="212"/>
      <c r="AC943" s="212"/>
      <c r="AD943" s="212"/>
      <c r="AE943" s="212"/>
      <c r="AF943" s="212"/>
      <c r="AG943" s="212" t="s">
        <v>454</v>
      </c>
      <c r="AH943" s="212">
        <v>0</v>
      </c>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3" x14ac:dyDescent="0.25">
      <c r="A944" s="219"/>
      <c r="B944" s="220"/>
      <c r="C944" s="269" t="s">
        <v>488</v>
      </c>
      <c r="D944" s="262"/>
      <c r="E944" s="263">
        <v>0.91547000000000001</v>
      </c>
      <c r="F944" s="222"/>
      <c r="G944" s="222"/>
      <c r="H944" s="222"/>
      <c r="I944" s="222"/>
      <c r="J944" s="222"/>
      <c r="K944" s="222"/>
      <c r="L944" s="222"/>
      <c r="M944" s="222"/>
      <c r="N944" s="221"/>
      <c r="O944" s="221"/>
      <c r="P944" s="221"/>
      <c r="Q944" s="221"/>
      <c r="R944" s="222"/>
      <c r="S944" s="222"/>
      <c r="T944" s="222"/>
      <c r="U944" s="222"/>
      <c r="V944" s="222"/>
      <c r="W944" s="222"/>
      <c r="X944" s="222"/>
      <c r="Y944" s="222"/>
      <c r="Z944" s="212"/>
      <c r="AA944" s="212"/>
      <c r="AB944" s="212"/>
      <c r="AC944" s="212"/>
      <c r="AD944" s="212"/>
      <c r="AE944" s="212"/>
      <c r="AF944" s="212"/>
      <c r="AG944" s="212" t="s">
        <v>454</v>
      </c>
      <c r="AH944" s="212">
        <v>1</v>
      </c>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3" x14ac:dyDescent="0.25">
      <c r="A945" s="219"/>
      <c r="B945" s="220"/>
      <c r="C945" s="268" t="s">
        <v>1345</v>
      </c>
      <c r="D945" s="260"/>
      <c r="E945" s="261">
        <v>9.0234400000000008</v>
      </c>
      <c r="F945" s="222"/>
      <c r="G945" s="222"/>
      <c r="H945" s="222"/>
      <c r="I945" s="222"/>
      <c r="J945" s="222"/>
      <c r="K945" s="222"/>
      <c r="L945" s="222"/>
      <c r="M945" s="222"/>
      <c r="N945" s="221"/>
      <c r="O945" s="221"/>
      <c r="P945" s="221"/>
      <c r="Q945" s="221"/>
      <c r="R945" s="222"/>
      <c r="S945" s="222"/>
      <c r="T945" s="222"/>
      <c r="U945" s="222"/>
      <c r="V945" s="222"/>
      <c r="W945" s="222"/>
      <c r="X945" s="222"/>
      <c r="Y945" s="222"/>
      <c r="Z945" s="212"/>
      <c r="AA945" s="212"/>
      <c r="AB945" s="212"/>
      <c r="AC945" s="212"/>
      <c r="AD945" s="212"/>
      <c r="AE945" s="212"/>
      <c r="AF945" s="212"/>
      <c r="AG945" s="212" t="s">
        <v>454</v>
      </c>
      <c r="AH945" s="212">
        <v>0</v>
      </c>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outlineLevel="3" x14ac:dyDescent="0.25">
      <c r="A946" s="219"/>
      <c r="B946" s="220"/>
      <c r="C946" s="268" t="s">
        <v>1346</v>
      </c>
      <c r="D946" s="260"/>
      <c r="E946" s="261">
        <v>2.1656300000000002</v>
      </c>
      <c r="F946" s="222"/>
      <c r="G946" s="222"/>
      <c r="H946" s="222"/>
      <c r="I946" s="222"/>
      <c r="J946" s="222"/>
      <c r="K946" s="222"/>
      <c r="L946" s="222"/>
      <c r="M946" s="222"/>
      <c r="N946" s="221"/>
      <c r="O946" s="221"/>
      <c r="P946" s="221"/>
      <c r="Q946" s="221"/>
      <c r="R946" s="222"/>
      <c r="S946" s="222"/>
      <c r="T946" s="222"/>
      <c r="U946" s="222"/>
      <c r="V946" s="222"/>
      <c r="W946" s="222"/>
      <c r="X946" s="222"/>
      <c r="Y946" s="222"/>
      <c r="Z946" s="212"/>
      <c r="AA946" s="212"/>
      <c r="AB946" s="212"/>
      <c r="AC946" s="212"/>
      <c r="AD946" s="212"/>
      <c r="AE946" s="212"/>
      <c r="AF946" s="212"/>
      <c r="AG946" s="212" t="s">
        <v>454</v>
      </c>
      <c r="AH946" s="212">
        <v>0</v>
      </c>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outlineLevel="3" x14ac:dyDescent="0.25">
      <c r="A947" s="219"/>
      <c r="B947" s="220"/>
      <c r="C947" s="269" t="s">
        <v>488</v>
      </c>
      <c r="D947" s="262"/>
      <c r="E947" s="263">
        <v>11.18906</v>
      </c>
      <c r="F947" s="222"/>
      <c r="G947" s="222"/>
      <c r="H947" s="222"/>
      <c r="I947" s="222"/>
      <c r="J947" s="222"/>
      <c r="K947" s="222"/>
      <c r="L947" s="222"/>
      <c r="M947" s="222"/>
      <c r="N947" s="221"/>
      <c r="O947" s="221"/>
      <c r="P947" s="221"/>
      <c r="Q947" s="221"/>
      <c r="R947" s="222"/>
      <c r="S947" s="222"/>
      <c r="T947" s="222"/>
      <c r="U947" s="222"/>
      <c r="V947" s="222"/>
      <c r="W947" s="222"/>
      <c r="X947" s="222"/>
      <c r="Y947" s="222"/>
      <c r="Z947" s="212"/>
      <c r="AA947" s="212"/>
      <c r="AB947" s="212"/>
      <c r="AC947" s="212"/>
      <c r="AD947" s="212"/>
      <c r="AE947" s="212"/>
      <c r="AF947" s="212"/>
      <c r="AG947" s="212" t="s">
        <v>454</v>
      </c>
      <c r="AH947" s="212">
        <v>1</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ht="20.399999999999999" outlineLevel="1" x14ac:dyDescent="0.25">
      <c r="A948" s="234">
        <v>215</v>
      </c>
      <c r="B948" s="235" t="s">
        <v>1347</v>
      </c>
      <c r="C948" s="253" t="s">
        <v>1348</v>
      </c>
      <c r="D948" s="236" t="s">
        <v>506</v>
      </c>
      <c r="E948" s="237">
        <v>458.91694000000001</v>
      </c>
      <c r="F948" s="238"/>
      <c r="G948" s="239">
        <f>ROUND(E948*F948,2)</f>
        <v>0</v>
      </c>
      <c r="H948" s="238"/>
      <c r="I948" s="239">
        <f>ROUND(E948*H948,2)</f>
        <v>0</v>
      </c>
      <c r="J948" s="238"/>
      <c r="K948" s="239">
        <f>ROUND(E948*J948,2)</f>
        <v>0</v>
      </c>
      <c r="L948" s="239">
        <v>21</v>
      </c>
      <c r="M948" s="239">
        <f>G948*(1+L948/100)</f>
        <v>0</v>
      </c>
      <c r="N948" s="237">
        <v>5.0000000000000001E-4</v>
      </c>
      <c r="O948" s="237">
        <f>ROUND(E948*N948,2)</f>
        <v>0.23</v>
      </c>
      <c r="P948" s="237">
        <v>0</v>
      </c>
      <c r="Q948" s="237">
        <f>ROUND(E948*P948,2)</f>
        <v>0</v>
      </c>
      <c r="R948" s="239" t="s">
        <v>603</v>
      </c>
      <c r="S948" s="239" t="s">
        <v>388</v>
      </c>
      <c r="T948" s="240" t="s">
        <v>448</v>
      </c>
      <c r="U948" s="222">
        <v>0</v>
      </c>
      <c r="V948" s="222">
        <f>ROUND(E948*U948,2)</f>
        <v>0</v>
      </c>
      <c r="W948" s="222"/>
      <c r="X948" s="222" t="s">
        <v>604</v>
      </c>
      <c r="Y948" s="222" t="s">
        <v>391</v>
      </c>
      <c r="Z948" s="212"/>
      <c r="AA948" s="212"/>
      <c r="AB948" s="212"/>
      <c r="AC948" s="212"/>
      <c r="AD948" s="212"/>
      <c r="AE948" s="212"/>
      <c r="AF948" s="212"/>
      <c r="AG948" s="212" t="s">
        <v>605</v>
      </c>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2" x14ac:dyDescent="0.25">
      <c r="A949" s="219"/>
      <c r="B949" s="220"/>
      <c r="C949" s="268" t="s">
        <v>1349</v>
      </c>
      <c r="D949" s="260"/>
      <c r="E949" s="261">
        <v>329.93493999999998</v>
      </c>
      <c r="F949" s="222"/>
      <c r="G949" s="222"/>
      <c r="H949" s="222"/>
      <c r="I949" s="222"/>
      <c r="J949" s="222"/>
      <c r="K949" s="222"/>
      <c r="L949" s="222"/>
      <c r="M949" s="222"/>
      <c r="N949" s="221"/>
      <c r="O949" s="221"/>
      <c r="P949" s="221"/>
      <c r="Q949" s="221"/>
      <c r="R949" s="222"/>
      <c r="S949" s="222"/>
      <c r="T949" s="222"/>
      <c r="U949" s="222"/>
      <c r="V949" s="222"/>
      <c r="W949" s="222"/>
      <c r="X949" s="222"/>
      <c r="Y949" s="222"/>
      <c r="Z949" s="212"/>
      <c r="AA949" s="212"/>
      <c r="AB949" s="212"/>
      <c r="AC949" s="212"/>
      <c r="AD949" s="212"/>
      <c r="AE949" s="212"/>
      <c r="AF949" s="212"/>
      <c r="AG949" s="212" t="s">
        <v>454</v>
      </c>
      <c r="AH949" s="212">
        <v>0</v>
      </c>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3" x14ac:dyDescent="0.25">
      <c r="A950" s="219"/>
      <c r="B950" s="220"/>
      <c r="C950" s="268" t="s">
        <v>1350</v>
      </c>
      <c r="D950" s="260"/>
      <c r="E950" s="261">
        <v>89.228999999999999</v>
      </c>
      <c r="F950" s="222"/>
      <c r="G950" s="222"/>
      <c r="H950" s="222"/>
      <c r="I950" s="222"/>
      <c r="J950" s="222"/>
      <c r="K950" s="222"/>
      <c r="L950" s="222"/>
      <c r="M950" s="222"/>
      <c r="N950" s="221"/>
      <c r="O950" s="221"/>
      <c r="P950" s="221"/>
      <c r="Q950" s="221"/>
      <c r="R950" s="222"/>
      <c r="S950" s="222"/>
      <c r="T950" s="222"/>
      <c r="U950" s="222"/>
      <c r="V950" s="222"/>
      <c r="W950" s="222"/>
      <c r="X950" s="222"/>
      <c r="Y950" s="222"/>
      <c r="Z950" s="212"/>
      <c r="AA950" s="212"/>
      <c r="AB950" s="212"/>
      <c r="AC950" s="212"/>
      <c r="AD950" s="212"/>
      <c r="AE950" s="212"/>
      <c r="AF950" s="212"/>
      <c r="AG950" s="212" t="s">
        <v>454</v>
      </c>
      <c r="AH950" s="212">
        <v>0</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3" x14ac:dyDescent="0.25">
      <c r="A951" s="219"/>
      <c r="B951" s="220"/>
      <c r="C951" s="268" t="s">
        <v>1351</v>
      </c>
      <c r="D951" s="260"/>
      <c r="E951" s="261">
        <v>39.753</v>
      </c>
      <c r="F951" s="222"/>
      <c r="G951" s="222"/>
      <c r="H951" s="222"/>
      <c r="I951" s="222"/>
      <c r="J951" s="222"/>
      <c r="K951" s="222"/>
      <c r="L951" s="222"/>
      <c r="M951" s="222"/>
      <c r="N951" s="221"/>
      <c r="O951" s="221"/>
      <c r="P951" s="221"/>
      <c r="Q951" s="221"/>
      <c r="R951" s="222"/>
      <c r="S951" s="222"/>
      <c r="T951" s="222"/>
      <c r="U951" s="222"/>
      <c r="V951" s="222"/>
      <c r="W951" s="222"/>
      <c r="X951" s="222"/>
      <c r="Y951" s="222"/>
      <c r="Z951" s="212"/>
      <c r="AA951" s="212"/>
      <c r="AB951" s="212"/>
      <c r="AC951" s="212"/>
      <c r="AD951" s="212"/>
      <c r="AE951" s="212"/>
      <c r="AF951" s="212"/>
      <c r="AG951" s="212" t="s">
        <v>454</v>
      </c>
      <c r="AH951" s="212">
        <v>0</v>
      </c>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outlineLevel="1" x14ac:dyDescent="0.25">
      <c r="A952" s="234">
        <v>216</v>
      </c>
      <c r="B952" s="235" t="s">
        <v>1352</v>
      </c>
      <c r="C952" s="253" t="s">
        <v>1353</v>
      </c>
      <c r="D952" s="236" t="s">
        <v>562</v>
      </c>
      <c r="E952" s="237">
        <v>29.349920000000001</v>
      </c>
      <c r="F952" s="238"/>
      <c r="G952" s="239">
        <f>ROUND(E952*F952,2)</f>
        <v>0</v>
      </c>
      <c r="H952" s="238"/>
      <c r="I952" s="239">
        <f>ROUND(E952*H952,2)</f>
        <v>0</v>
      </c>
      <c r="J952" s="238"/>
      <c r="K952" s="239">
        <f>ROUND(E952*J952,2)</f>
        <v>0</v>
      </c>
      <c r="L952" s="239">
        <v>21</v>
      </c>
      <c r="M952" s="239">
        <f>G952*(1+L952/100)</f>
        <v>0</v>
      </c>
      <c r="N952" s="237">
        <v>0</v>
      </c>
      <c r="O952" s="237">
        <f>ROUND(E952*N952,2)</f>
        <v>0</v>
      </c>
      <c r="P952" s="237">
        <v>0</v>
      </c>
      <c r="Q952" s="237">
        <f>ROUND(E952*P952,2)</f>
        <v>0</v>
      </c>
      <c r="R952" s="239" t="s">
        <v>1197</v>
      </c>
      <c r="S952" s="239" t="s">
        <v>388</v>
      </c>
      <c r="T952" s="240" t="s">
        <v>448</v>
      </c>
      <c r="U952" s="222">
        <v>2.048</v>
      </c>
      <c r="V952" s="222">
        <f>ROUND(E952*U952,2)</f>
        <v>60.11</v>
      </c>
      <c r="W952" s="222"/>
      <c r="X952" s="222" t="s">
        <v>262</v>
      </c>
      <c r="Y952" s="222" t="s">
        <v>391</v>
      </c>
      <c r="Z952" s="212"/>
      <c r="AA952" s="212"/>
      <c r="AB952" s="212"/>
      <c r="AC952" s="212"/>
      <c r="AD952" s="212"/>
      <c r="AE952" s="212"/>
      <c r="AF952" s="212"/>
      <c r="AG952" s="212" t="s">
        <v>1186</v>
      </c>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2" x14ac:dyDescent="0.25">
      <c r="A953" s="219"/>
      <c r="B953" s="220"/>
      <c r="C953" s="267" t="s">
        <v>1354</v>
      </c>
      <c r="D953" s="266"/>
      <c r="E953" s="266"/>
      <c r="F953" s="266"/>
      <c r="G953" s="266"/>
      <c r="H953" s="222"/>
      <c r="I953" s="222"/>
      <c r="J953" s="222"/>
      <c r="K953" s="222"/>
      <c r="L953" s="222"/>
      <c r="M953" s="222"/>
      <c r="N953" s="221"/>
      <c r="O953" s="221"/>
      <c r="P953" s="221"/>
      <c r="Q953" s="221"/>
      <c r="R953" s="222"/>
      <c r="S953" s="222"/>
      <c r="T953" s="222"/>
      <c r="U953" s="222"/>
      <c r="V953" s="222"/>
      <c r="W953" s="222"/>
      <c r="X953" s="222"/>
      <c r="Y953" s="222"/>
      <c r="Z953" s="212"/>
      <c r="AA953" s="212"/>
      <c r="AB953" s="212"/>
      <c r="AC953" s="212"/>
      <c r="AD953" s="212"/>
      <c r="AE953" s="212"/>
      <c r="AF953" s="212"/>
      <c r="AG953" s="212" t="s">
        <v>452</v>
      </c>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outlineLevel="2" x14ac:dyDescent="0.25">
      <c r="A954" s="219"/>
      <c r="B954" s="220"/>
      <c r="C954" s="268" t="s">
        <v>1188</v>
      </c>
      <c r="D954" s="260"/>
      <c r="E954" s="261"/>
      <c r="F954" s="222"/>
      <c r="G954" s="222"/>
      <c r="H954" s="222"/>
      <c r="I954" s="222"/>
      <c r="J954" s="222"/>
      <c r="K954" s="222"/>
      <c r="L954" s="222"/>
      <c r="M954" s="222"/>
      <c r="N954" s="221"/>
      <c r="O954" s="221"/>
      <c r="P954" s="221"/>
      <c r="Q954" s="221"/>
      <c r="R954" s="222"/>
      <c r="S954" s="222"/>
      <c r="T954" s="222"/>
      <c r="U954" s="222"/>
      <c r="V954" s="222"/>
      <c r="W954" s="222"/>
      <c r="X954" s="222"/>
      <c r="Y954" s="222"/>
      <c r="Z954" s="212"/>
      <c r="AA954" s="212"/>
      <c r="AB954" s="212"/>
      <c r="AC954" s="212"/>
      <c r="AD954" s="212"/>
      <c r="AE954" s="212"/>
      <c r="AF954" s="212"/>
      <c r="AG954" s="212" t="s">
        <v>454</v>
      </c>
      <c r="AH954" s="212">
        <v>0</v>
      </c>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outlineLevel="3" x14ac:dyDescent="0.25">
      <c r="A955" s="219"/>
      <c r="B955" s="220"/>
      <c r="C955" s="268" t="s">
        <v>1355</v>
      </c>
      <c r="D955" s="260"/>
      <c r="E955" s="261"/>
      <c r="F955" s="222"/>
      <c r="G955" s="222"/>
      <c r="H955" s="222"/>
      <c r="I955" s="222"/>
      <c r="J955" s="222"/>
      <c r="K955" s="222"/>
      <c r="L955" s="222"/>
      <c r="M955" s="222"/>
      <c r="N955" s="221"/>
      <c r="O955" s="221"/>
      <c r="P955" s="221"/>
      <c r="Q955" s="221"/>
      <c r="R955" s="222"/>
      <c r="S955" s="222"/>
      <c r="T955" s="222"/>
      <c r="U955" s="222"/>
      <c r="V955" s="222"/>
      <c r="W955" s="222"/>
      <c r="X955" s="222"/>
      <c r="Y955" s="222"/>
      <c r="Z955" s="212"/>
      <c r="AA955" s="212"/>
      <c r="AB955" s="212"/>
      <c r="AC955" s="212"/>
      <c r="AD955" s="212"/>
      <c r="AE955" s="212"/>
      <c r="AF955" s="212"/>
      <c r="AG955" s="212" t="s">
        <v>454</v>
      </c>
      <c r="AH955" s="212">
        <v>0</v>
      </c>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3" x14ac:dyDescent="0.25">
      <c r="A956" s="219"/>
      <c r="B956" s="220"/>
      <c r="C956" s="268" t="s">
        <v>1356</v>
      </c>
      <c r="D956" s="260"/>
      <c r="E956" s="261">
        <v>29.349920000000001</v>
      </c>
      <c r="F956" s="222"/>
      <c r="G956" s="222"/>
      <c r="H956" s="222"/>
      <c r="I956" s="222"/>
      <c r="J956" s="222"/>
      <c r="K956" s="222"/>
      <c r="L956" s="222"/>
      <c r="M956" s="222"/>
      <c r="N956" s="221"/>
      <c r="O956" s="221"/>
      <c r="P956" s="221"/>
      <c r="Q956" s="221"/>
      <c r="R956" s="222"/>
      <c r="S956" s="222"/>
      <c r="T956" s="222"/>
      <c r="U956" s="222"/>
      <c r="V956" s="222"/>
      <c r="W956" s="222"/>
      <c r="X956" s="222"/>
      <c r="Y956" s="222"/>
      <c r="Z956" s="212"/>
      <c r="AA956" s="212"/>
      <c r="AB956" s="212"/>
      <c r="AC956" s="212"/>
      <c r="AD956" s="212"/>
      <c r="AE956" s="212"/>
      <c r="AF956" s="212"/>
      <c r="AG956" s="212" t="s">
        <v>454</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x14ac:dyDescent="0.25">
      <c r="A957" s="227" t="s">
        <v>383</v>
      </c>
      <c r="B957" s="228" t="s">
        <v>297</v>
      </c>
      <c r="C957" s="251" t="s">
        <v>298</v>
      </c>
      <c r="D957" s="229"/>
      <c r="E957" s="230"/>
      <c r="F957" s="231"/>
      <c r="G957" s="231">
        <f>SUMIF(AG958:AG1045,"&lt;&gt;NOR",G958:G1045)</f>
        <v>0</v>
      </c>
      <c r="H957" s="231"/>
      <c r="I957" s="231">
        <f>SUM(I958:I1045)</f>
        <v>0</v>
      </c>
      <c r="J957" s="231"/>
      <c r="K957" s="231">
        <f>SUM(K958:K1045)</f>
        <v>0</v>
      </c>
      <c r="L957" s="231"/>
      <c r="M957" s="231">
        <f>SUM(M958:M1045)</f>
        <v>0</v>
      </c>
      <c r="N957" s="230"/>
      <c r="O957" s="230">
        <f>SUM(O958:O1045)</f>
        <v>5.5499999999999989</v>
      </c>
      <c r="P957" s="230"/>
      <c r="Q957" s="230">
        <f>SUM(Q958:Q1045)</f>
        <v>0</v>
      </c>
      <c r="R957" s="231"/>
      <c r="S957" s="231"/>
      <c r="T957" s="232"/>
      <c r="U957" s="226"/>
      <c r="V957" s="226">
        <f>SUM(V958:V1045)</f>
        <v>187.99</v>
      </c>
      <c r="W957" s="226"/>
      <c r="X957" s="226"/>
      <c r="Y957" s="226"/>
      <c r="AG957" t="s">
        <v>384</v>
      </c>
    </row>
    <row r="958" spans="1:60" outlineLevel="1" x14ac:dyDescent="0.25">
      <c r="A958" s="234">
        <v>217</v>
      </c>
      <c r="B958" s="235" t="s">
        <v>1357</v>
      </c>
      <c r="C958" s="253" t="s">
        <v>1358</v>
      </c>
      <c r="D958" s="236" t="s">
        <v>506</v>
      </c>
      <c r="E958" s="237">
        <v>4.2720000000000002</v>
      </c>
      <c r="F958" s="238"/>
      <c r="G958" s="239">
        <f>ROUND(E958*F958,2)</f>
        <v>0</v>
      </c>
      <c r="H958" s="238"/>
      <c r="I958" s="239">
        <f>ROUND(E958*H958,2)</f>
        <v>0</v>
      </c>
      <c r="J958" s="238"/>
      <c r="K958" s="239">
        <f>ROUND(E958*J958,2)</f>
        <v>0</v>
      </c>
      <c r="L958" s="239">
        <v>21</v>
      </c>
      <c r="M958" s="239">
        <f>G958*(1+L958/100)</f>
        <v>0</v>
      </c>
      <c r="N958" s="237">
        <v>8.3000000000000001E-4</v>
      </c>
      <c r="O958" s="237">
        <f>ROUND(E958*N958,2)</f>
        <v>0</v>
      </c>
      <c r="P958" s="237">
        <v>0</v>
      </c>
      <c r="Q958" s="237">
        <f>ROUND(E958*P958,2)</f>
        <v>0</v>
      </c>
      <c r="R958" s="239" t="s">
        <v>1359</v>
      </c>
      <c r="S958" s="239" t="s">
        <v>388</v>
      </c>
      <c r="T958" s="240" t="s">
        <v>448</v>
      </c>
      <c r="U958" s="222">
        <v>0.30099999999999999</v>
      </c>
      <c r="V958" s="222">
        <f>ROUND(E958*U958,2)</f>
        <v>1.29</v>
      </c>
      <c r="W958" s="222"/>
      <c r="X958" s="222" t="s">
        <v>449</v>
      </c>
      <c r="Y958" s="222" t="s">
        <v>391</v>
      </c>
      <c r="Z958" s="212"/>
      <c r="AA958" s="212"/>
      <c r="AB958" s="212"/>
      <c r="AC958" s="212"/>
      <c r="AD958" s="212"/>
      <c r="AE958" s="212"/>
      <c r="AF958" s="212"/>
      <c r="AG958" s="212" t="s">
        <v>450</v>
      </c>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2" x14ac:dyDescent="0.25">
      <c r="A959" s="219"/>
      <c r="B959" s="220"/>
      <c r="C959" s="268" t="s">
        <v>1360</v>
      </c>
      <c r="D959" s="260"/>
      <c r="E959" s="261">
        <v>4.2720000000000002</v>
      </c>
      <c r="F959" s="222"/>
      <c r="G959" s="222"/>
      <c r="H959" s="222"/>
      <c r="I959" s="222"/>
      <c r="J959" s="222"/>
      <c r="K959" s="222"/>
      <c r="L959" s="222"/>
      <c r="M959" s="222"/>
      <c r="N959" s="221"/>
      <c r="O959" s="221"/>
      <c r="P959" s="221"/>
      <c r="Q959" s="221"/>
      <c r="R959" s="222"/>
      <c r="S959" s="222"/>
      <c r="T959" s="222"/>
      <c r="U959" s="222"/>
      <c r="V959" s="222"/>
      <c r="W959" s="222"/>
      <c r="X959" s="222"/>
      <c r="Y959" s="222"/>
      <c r="Z959" s="212"/>
      <c r="AA959" s="212"/>
      <c r="AB959" s="212"/>
      <c r="AC959" s="212"/>
      <c r="AD959" s="212"/>
      <c r="AE959" s="212"/>
      <c r="AF959" s="212"/>
      <c r="AG959" s="212" t="s">
        <v>454</v>
      </c>
      <c r="AH959" s="212">
        <v>0</v>
      </c>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1" x14ac:dyDescent="0.25">
      <c r="A960" s="234">
        <v>218</v>
      </c>
      <c r="B960" s="235" t="s">
        <v>1361</v>
      </c>
      <c r="C960" s="253" t="s">
        <v>1362</v>
      </c>
      <c r="D960" s="236" t="s">
        <v>506</v>
      </c>
      <c r="E960" s="237">
        <v>12.428000000000001</v>
      </c>
      <c r="F960" s="238"/>
      <c r="G960" s="239">
        <f>ROUND(E960*F960,2)</f>
        <v>0</v>
      </c>
      <c r="H960" s="238"/>
      <c r="I960" s="239">
        <f>ROUND(E960*H960,2)</f>
        <v>0</v>
      </c>
      <c r="J960" s="238"/>
      <c r="K960" s="239">
        <f>ROUND(E960*J960,2)</f>
        <v>0</v>
      </c>
      <c r="L960" s="239">
        <v>21</v>
      </c>
      <c r="M960" s="239">
        <f>G960*(1+L960/100)</f>
        <v>0</v>
      </c>
      <c r="N960" s="237">
        <v>5.2999999999999998E-4</v>
      </c>
      <c r="O960" s="237">
        <f>ROUND(E960*N960,2)</f>
        <v>0.01</v>
      </c>
      <c r="P960" s="237">
        <v>0</v>
      </c>
      <c r="Q960" s="237">
        <f>ROUND(E960*P960,2)</f>
        <v>0</v>
      </c>
      <c r="R960" s="239" t="s">
        <v>1359</v>
      </c>
      <c r="S960" s="239" t="s">
        <v>388</v>
      </c>
      <c r="T960" s="240" t="s">
        <v>448</v>
      </c>
      <c r="U960" s="222">
        <v>0.23100000000000001</v>
      </c>
      <c r="V960" s="222">
        <f>ROUND(E960*U960,2)</f>
        <v>2.87</v>
      </c>
      <c r="W960" s="222"/>
      <c r="X960" s="222" t="s">
        <v>449</v>
      </c>
      <c r="Y960" s="222" t="s">
        <v>391</v>
      </c>
      <c r="Z960" s="212"/>
      <c r="AA960" s="212"/>
      <c r="AB960" s="212"/>
      <c r="AC960" s="212"/>
      <c r="AD960" s="212"/>
      <c r="AE960" s="212"/>
      <c r="AF960" s="212"/>
      <c r="AG960" s="212" t="s">
        <v>450</v>
      </c>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outlineLevel="2" x14ac:dyDescent="0.25">
      <c r="A961" s="219"/>
      <c r="B961" s="220"/>
      <c r="C961" s="268" t="s">
        <v>1363</v>
      </c>
      <c r="D961" s="260"/>
      <c r="E961" s="261">
        <v>0.9</v>
      </c>
      <c r="F961" s="222"/>
      <c r="G961" s="222"/>
      <c r="H961" s="222"/>
      <c r="I961" s="222"/>
      <c r="J961" s="222"/>
      <c r="K961" s="222"/>
      <c r="L961" s="222"/>
      <c r="M961" s="222"/>
      <c r="N961" s="221"/>
      <c r="O961" s="221"/>
      <c r="P961" s="221"/>
      <c r="Q961" s="221"/>
      <c r="R961" s="222"/>
      <c r="S961" s="222"/>
      <c r="T961" s="222"/>
      <c r="U961" s="222"/>
      <c r="V961" s="222"/>
      <c r="W961" s="222"/>
      <c r="X961" s="222"/>
      <c r="Y961" s="222"/>
      <c r="Z961" s="212"/>
      <c r="AA961" s="212"/>
      <c r="AB961" s="212"/>
      <c r="AC961" s="212"/>
      <c r="AD961" s="212"/>
      <c r="AE961" s="212"/>
      <c r="AF961" s="212"/>
      <c r="AG961" s="212" t="s">
        <v>454</v>
      </c>
      <c r="AH961" s="212">
        <v>0</v>
      </c>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3" x14ac:dyDescent="0.25">
      <c r="A962" s="219"/>
      <c r="B962" s="220"/>
      <c r="C962" s="268" t="s">
        <v>1364</v>
      </c>
      <c r="D962" s="260"/>
      <c r="E962" s="261">
        <v>0.26400000000000001</v>
      </c>
      <c r="F962" s="222"/>
      <c r="G962" s="222"/>
      <c r="H962" s="222"/>
      <c r="I962" s="222"/>
      <c r="J962" s="222"/>
      <c r="K962" s="222"/>
      <c r="L962" s="222"/>
      <c r="M962" s="222"/>
      <c r="N962" s="221"/>
      <c r="O962" s="221"/>
      <c r="P962" s="221"/>
      <c r="Q962" s="221"/>
      <c r="R962" s="222"/>
      <c r="S962" s="222"/>
      <c r="T962" s="222"/>
      <c r="U962" s="222"/>
      <c r="V962" s="222"/>
      <c r="W962" s="222"/>
      <c r="X962" s="222"/>
      <c r="Y962" s="222"/>
      <c r="Z962" s="212"/>
      <c r="AA962" s="212"/>
      <c r="AB962" s="212"/>
      <c r="AC962" s="212"/>
      <c r="AD962" s="212"/>
      <c r="AE962" s="212"/>
      <c r="AF962" s="212"/>
      <c r="AG962" s="212" t="s">
        <v>454</v>
      </c>
      <c r="AH962" s="212">
        <v>0</v>
      </c>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3" x14ac:dyDescent="0.25">
      <c r="A963" s="219"/>
      <c r="B963" s="220"/>
      <c r="C963" s="268" t="s">
        <v>1365</v>
      </c>
      <c r="D963" s="260"/>
      <c r="E963" s="261">
        <v>11</v>
      </c>
      <c r="F963" s="222"/>
      <c r="G963" s="222"/>
      <c r="H963" s="222"/>
      <c r="I963" s="222"/>
      <c r="J963" s="222"/>
      <c r="K963" s="222"/>
      <c r="L963" s="222"/>
      <c r="M963" s="222"/>
      <c r="N963" s="221"/>
      <c r="O963" s="221"/>
      <c r="P963" s="221"/>
      <c r="Q963" s="221"/>
      <c r="R963" s="222"/>
      <c r="S963" s="222"/>
      <c r="T963" s="222"/>
      <c r="U963" s="222"/>
      <c r="V963" s="222"/>
      <c r="W963" s="222"/>
      <c r="X963" s="222"/>
      <c r="Y963" s="222"/>
      <c r="Z963" s="212"/>
      <c r="AA963" s="212"/>
      <c r="AB963" s="212"/>
      <c r="AC963" s="212"/>
      <c r="AD963" s="212"/>
      <c r="AE963" s="212"/>
      <c r="AF963" s="212"/>
      <c r="AG963" s="212" t="s">
        <v>454</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5">
      <c r="A964" s="219"/>
      <c r="B964" s="220"/>
      <c r="C964" s="268" t="s">
        <v>1364</v>
      </c>
      <c r="D964" s="260"/>
      <c r="E964" s="261">
        <v>0.26400000000000001</v>
      </c>
      <c r="F964" s="222"/>
      <c r="G964" s="222"/>
      <c r="H964" s="222"/>
      <c r="I964" s="222"/>
      <c r="J964" s="222"/>
      <c r="K964" s="222"/>
      <c r="L964" s="222"/>
      <c r="M964" s="222"/>
      <c r="N964" s="221"/>
      <c r="O964" s="221"/>
      <c r="P964" s="221"/>
      <c r="Q964" s="221"/>
      <c r="R964" s="222"/>
      <c r="S964" s="222"/>
      <c r="T964" s="222"/>
      <c r="U964" s="222"/>
      <c r="V964" s="222"/>
      <c r="W964" s="222"/>
      <c r="X964" s="222"/>
      <c r="Y964" s="222"/>
      <c r="Z964" s="212"/>
      <c r="AA964" s="212"/>
      <c r="AB964" s="212"/>
      <c r="AC964" s="212"/>
      <c r="AD964" s="212"/>
      <c r="AE964" s="212"/>
      <c r="AF964" s="212"/>
      <c r="AG964" s="212" t="s">
        <v>454</v>
      </c>
      <c r="AH964" s="212">
        <v>0</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1" x14ac:dyDescent="0.25">
      <c r="A965" s="234">
        <v>219</v>
      </c>
      <c r="B965" s="235" t="s">
        <v>1366</v>
      </c>
      <c r="C965" s="253" t="s">
        <v>1367</v>
      </c>
      <c r="D965" s="236" t="s">
        <v>506</v>
      </c>
      <c r="E965" s="237">
        <v>210.42625000000001</v>
      </c>
      <c r="F965" s="238"/>
      <c r="G965" s="239">
        <f>ROUND(E965*F965,2)</f>
        <v>0</v>
      </c>
      <c r="H965" s="238"/>
      <c r="I965" s="239">
        <f>ROUND(E965*H965,2)</f>
        <v>0</v>
      </c>
      <c r="J965" s="238"/>
      <c r="K965" s="239">
        <f>ROUND(E965*J965,2)</f>
        <v>0</v>
      </c>
      <c r="L965" s="239">
        <v>21</v>
      </c>
      <c r="M965" s="239">
        <f>G965*(1+L965/100)</f>
        <v>0</v>
      </c>
      <c r="N965" s="237">
        <v>0</v>
      </c>
      <c r="O965" s="237">
        <f>ROUND(E965*N965,2)</f>
        <v>0</v>
      </c>
      <c r="P965" s="237">
        <v>0</v>
      </c>
      <c r="Q965" s="237">
        <f>ROUND(E965*P965,2)</f>
        <v>0</v>
      </c>
      <c r="R965" s="239" t="s">
        <v>1359</v>
      </c>
      <c r="S965" s="239" t="s">
        <v>388</v>
      </c>
      <c r="T965" s="240" t="s">
        <v>448</v>
      </c>
      <c r="U965" s="222">
        <v>0.15</v>
      </c>
      <c r="V965" s="222">
        <f>ROUND(E965*U965,2)</f>
        <v>31.56</v>
      </c>
      <c r="W965" s="222"/>
      <c r="X965" s="222" t="s">
        <v>449</v>
      </c>
      <c r="Y965" s="222" t="s">
        <v>391</v>
      </c>
      <c r="Z965" s="212"/>
      <c r="AA965" s="212"/>
      <c r="AB965" s="212"/>
      <c r="AC965" s="212"/>
      <c r="AD965" s="212"/>
      <c r="AE965" s="212"/>
      <c r="AF965" s="212"/>
      <c r="AG965" s="212" t="s">
        <v>450</v>
      </c>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2" x14ac:dyDescent="0.25">
      <c r="A966" s="219"/>
      <c r="B966" s="220"/>
      <c r="C966" s="254" t="s">
        <v>1368</v>
      </c>
      <c r="D966" s="248"/>
      <c r="E966" s="248"/>
      <c r="F966" s="248"/>
      <c r="G966" s="248"/>
      <c r="H966" s="222"/>
      <c r="I966" s="222"/>
      <c r="J966" s="222"/>
      <c r="K966" s="222"/>
      <c r="L966" s="222"/>
      <c r="M966" s="222"/>
      <c r="N966" s="221"/>
      <c r="O966" s="221"/>
      <c r="P966" s="221"/>
      <c r="Q966" s="221"/>
      <c r="R966" s="222"/>
      <c r="S966" s="222"/>
      <c r="T966" s="222"/>
      <c r="U966" s="222"/>
      <c r="V966" s="222"/>
      <c r="W966" s="222"/>
      <c r="X966" s="222"/>
      <c r="Y966" s="222"/>
      <c r="Z966" s="212"/>
      <c r="AA966" s="212"/>
      <c r="AB966" s="212"/>
      <c r="AC966" s="212"/>
      <c r="AD966" s="212"/>
      <c r="AE966" s="212"/>
      <c r="AF966" s="212"/>
      <c r="AG966" s="212" t="s">
        <v>395</v>
      </c>
      <c r="AH966" s="212"/>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2" x14ac:dyDescent="0.25">
      <c r="A967" s="219"/>
      <c r="B967" s="220"/>
      <c r="C967" s="268" t="s">
        <v>1060</v>
      </c>
      <c r="D967" s="260"/>
      <c r="E967" s="261">
        <v>12.2225</v>
      </c>
      <c r="F967" s="222"/>
      <c r="G967" s="222"/>
      <c r="H967" s="222"/>
      <c r="I967" s="222"/>
      <c r="J967" s="222"/>
      <c r="K967" s="222"/>
      <c r="L967" s="222"/>
      <c r="M967" s="222"/>
      <c r="N967" s="221"/>
      <c r="O967" s="221"/>
      <c r="P967" s="221"/>
      <c r="Q967" s="221"/>
      <c r="R967" s="222"/>
      <c r="S967" s="222"/>
      <c r="T967" s="222"/>
      <c r="U967" s="222"/>
      <c r="V967" s="222"/>
      <c r="W967" s="222"/>
      <c r="X967" s="222"/>
      <c r="Y967" s="222"/>
      <c r="Z967" s="212"/>
      <c r="AA967" s="212"/>
      <c r="AB967" s="212"/>
      <c r="AC967" s="212"/>
      <c r="AD967" s="212"/>
      <c r="AE967" s="212"/>
      <c r="AF967" s="212"/>
      <c r="AG967" s="212" t="s">
        <v>454</v>
      </c>
      <c r="AH967" s="212">
        <v>0</v>
      </c>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3" x14ac:dyDescent="0.25">
      <c r="A968" s="219"/>
      <c r="B968" s="220"/>
      <c r="C968" s="269" t="s">
        <v>488</v>
      </c>
      <c r="D968" s="262"/>
      <c r="E968" s="263">
        <v>12.2225</v>
      </c>
      <c r="F968" s="222"/>
      <c r="G968" s="222"/>
      <c r="H968" s="222"/>
      <c r="I968" s="222"/>
      <c r="J968" s="222"/>
      <c r="K968" s="222"/>
      <c r="L968" s="222"/>
      <c r="M968" s="222"/>
      <c r="N968" s="221"/>
      <c r="O968" s="221"/>
      <c r="P968" s="221"/>
      <c r="Q968" s="221"/>
      <c r="R968" s="222"/>
      <c r="S968" s="222"/>
      <c r="T968" s="222"/>
      <c r="U968" s="222"/>
      <c r="V968" s="222"/>
      <c r="W968" s="222"/>
      <c r="X968" s="222"/>
      <c r="Y968" s="222"/>
      <c r="Z968" s="212"/>
      <c r="AA968" s="212"/>
      <c r="AB968" s="212"/>
      <c r="AC968" s="212"/>
      <c r="AD968" s="212"/>
      <c r="AE968" s="212"/>
      <c r="AF968" s="212"/>
      <c r="AG968" s="212" t="s">
        <v>454</v>
      </c>
      <c r="AH968" s="212">
        <v>1</v>
      </c>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3" x14ac:dyDescent="0.25">
      <c r="A969" s="219"/>
      <c r="B969" s="220"/>
      <c r="C969" s="268" t="s">
        <v>1063</v>
      </c>
      <c r="D969" s="260"/>
      <c r="E969" s="261">
        <v>7.4950000000000001</v>
      </c>
      <c r="F969" s="222"/>
      <c r="G969" s="222"/>
      <c r="H969" s="222"/>
      <c r="I969" s="222"/>
      <c r="J969" s="222"/>
      <c r="K969" s="222"/>
      <c r="L969" s="222"/>
      <c r="M969" s="222"/>
      <c r="N969" s="221"/>
      <c r="O969" s="221"/>
      <c r="P969" s="221"/>
      <c r="Q969" s="221"/>
      <c r="R969" s="222"/>
      <c r="S969" s="222"/>
      <c r="T969" s="222"/>
      <c r="U969" s="222"/>
      <c r="V969" s="222"/>
      <c r="W969" s="222"/>
      <c r="X969" s="222"/>
      <c r="Y969" s="222"/>
      <c r="Z969" s="212"/>
      <c r="AA969" s="212"/>
      <c r="AB969" s="212"/>
      <c r="AC969" s="212"/>
      <c r="AD969" s="212"/>
      <c r="AE969" s="212"/>
      <c r="AF969" s="212"/>
      <c r="AG969" s="212" t="s">
        <v>454</v>
      </c>
      <c r="AH969" s="212">
        <v>0</v>
      </c>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outlineLevel="3" x14ac:dyDescent="0.25">
      <c r="A970" s="219"/>
      <c r="B970" s="220"/>
      <c r="C970" s="268" t="s">
        <v>1064</v>
      </c>
      <c r="D970" s="260"/>
      <c r="E970" s="261">
        <v>16.96</v>
      </c>
      <c r="F970" s="222"/>
      <c r="G970" s="222"/>
      <c r="H970" s="222"/>
      <c r="I970" s="222"/>
      <c r="J970" s="222"/>
      <c r="K970" s="222"/>
      <c r="L970" s="222"/>
      <c r="M970" s="222"/>
      <c r="N970" s="221"/>
      <c r="O970" s="221"/>
      <c r="P970" s="221"/>
      <c r="Q970" s="221"/>
      <c r="R970" s="222"/>
      <c r="S970" s="222"/>
      <c r="T970" s="222"/>
      <c r="U970" s="222"/>
      <c r="V970" s="222"/>
      <c r="W970" s="222"/>
      <c r="X970" s="222"/>
      <c r="Y970" s="222"/>
      <c r="Z970" s="212"/>
      <c r="AA970" s="212"/>
      <c r="AB970" s="212"/>
      <c r="AC970" s="212"/>
      <c r="AD970" s="212"/>
      <c r="AE970" s="212"/>
      <c r="AF970" s="212"/>
      <c r="AG970" s="212" t="s">
        <v>454</v>
      </c>
      <c r="AH970" s="212">
        <v>0</v>
      </c>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3" x14ac:dyDescent="0.25">
      <c r="A971" s="219"/>
      <c r="B971" s="220"/>
      <c r="C971" s="268" t="s">
        <v>1065</v>
      </c>
      <c r="D971" s="260"/>
      <c r="E971" s="261">
        <v>25.247499999999999</v>
      </c>
      <c r="F971" s="222"/>
      <c r="G971" s="222"/>
      <c r="H971" s="222"/>
      <c r="I971" s="222"/>
      <c r="J971" s="222"/>
      <c r="K971" s="222"/>
      <c r="L971" s="222"/>
      <c r="M971" s="222"/>
      <c r="N971" s="221"/>
      <c r="O971" s="221"/>
      <c r="P971" s="221"/>
      <c r="Q971" s="221"/>
      <c r="R971" s="222"/>
      <c r="S971" s="222"/>
      <c r="T971" s="222"/>
      <c r="U971" s="222"/>
      <c r="V971" s="222"/>
      <c r="W971" s="222"/>
      <c r="X971" s="222"/>
      <c r="Y971" s="222"/>
      <c r="Z971" s="212"/>
      <c r="AA971" s="212"/>
      <c r="AB971" s="212"/>
      <c r="AC971" s="212"/>
      <c r="AD971" s="212"/>
      <c r="AE971" s="212"/>
      <c r="AF971" s="212"/>
      <c r="AG971" s="212" t="s">
        <v>454</v>
      </c>
      <c r="AH971" s="212">
        <v>0</v>
      </c>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outlineLevel="3" x14ac:dyDescent="0.25">
      <c r="A972" s="219"/>
      <c r="B972" s="220"/>
      <c r="C972" s="268" t="s">
        <v>1066</v>
      </c>
      <c r="D972" s="260"/>
      <c r="E972" s="261">
        <v>105.15</v>
      </c>
      <c r="F972" s="222"/>
      <c r="G972" s="222"/>
      <c r="H972" s="222"/>
      <c r="I972" s="222"/>
      <c r="J972" s="222"/>
      <c r="K972" s="222"/>
      <c r="L972" s="222"/>
      <c r="M972" s="222"/>
      <c r="N972" s="221"/>
      <c r="O972" s="221"/>
      <c r="P972" s="221"/>
      <c r="Q972" s="221"/>
      <c r="R972" s="222"/>
      <c r="S972" s="222"/>
      <c r="T972" s="222"/>
      <c r="U972" s="222"/>
      <c r="V972" s="222"/>
      <c r="W972" s="222"/>
      <c r="X972" s="222"/>
      <c r="Y972" s="222"/>
      <c r="Z972" s="212"/>
      <c r="AA972" s="212"/>
      <c r="AB972" s="212"/>
      <c r="AC972" s="212"/>
      <c r="AD972" s="212"/>
      <c r="AE972" s="212"/>
      <c r="AF972" s="212"/>
      <c r="AG972" s="212" t="s">
        <v>454</v>
      </c>
      <c r="AH972" s="212">
        <v>0</v>
      </c>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outlineLevel="3" x14ac:dyDescent="0.25">
      <c r="A973" s="219"/>
      <c r="B973" s="220"/>
      <c r="C973" s="268" t="s">
        <v>1067</v>
      </c>
      <c r="D973" s="260"/>
      <c r="E973" s="261">
        <v>6.45</v>
      </c>
      <c r="F973" s="222"/>
      <c r="G973" s="222"/>
      <c r="H973" s="222"/>
      <c r="I973" s="222"/>
      <c r="J973" s="222"/>
      <c r="K973" s="222"/>
      <c r="L973" s="222"/>
      <c r="M973" s="222"/>
      <c r="N973" s="221"/>
      <c r="O973" s="221"/>
      <c r="P973" s="221"/>
      <c r="Q973" s="221"/>
      <c r="R973" s="222"/>
      <c r="S973" s="222"/>
      <c r="T973" s="222"/>
      <c r="U973" s="222"/>
      <c r="V973" s="222"/>
      <c r="W973" s="222"/>
      <c r="X973" s="222"/>
      <c r="Y973" s="222"/>
      <c r="Z973" s="212"/>
      <c r="AA973" s="212"/>
      <c r="AB973" s="212"/>
      <c r="AC973" s="212"/>
      <c r="AD973" s="212"/>
      <c r="AE973" s="212"/>
      <c r="AF973" s="212"/>
      <c r="AG973" s="212" t="s">
        <v>454</v>
      </c>
      <c r="AH973" s="212">
        <v>0</v>
      </c>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3" x14ac:dyDescent="0.25">
      <c r="A974" s="219"/>
      <c r="B974" s="220"/>
      <c r="C974" s="269" t="s">
        <v>488</v>
      </c>
      <c r="D974" s="262"/>
      <c r="E974" s="263">
        <v>161.30250000000001</v>
      </c>
      <c r="F974" s="222"/>
      <c r="G974" s="222"/>
      <c r="H974" s="222"/>
      <c r="I974" s="222"/>
      <c r="J974" s="222"/>
      <c r="K974" s="222"/>
      <c r="L974" s="222"/>
      <c r="M974" s="222"/>
      <c r="N974" s="221"/>
      <c r="O974" s="221"/>
      <c r="P974" s="221"/>
      <c r="Q974" s="221"/>
      <c r="R974" s="222"/>
      <c r="S974" s="222"/>
      <c r="T974" s="222"/>
      <c r="U974" s="222"/>
      <c r="V974" s="222"/>
      <c r="W974" s="222"/>
      <c r="X974" s="222"/>
      <c r="Y974" s="222"/>
      <c r="Z974" s="212"/>
      <c r="AA974" s="212"/>
      <c r="AB974" s="212"/>
      <c r="AC974" s="212"/>
      <c r="AD974" s="212"/>
      <c r="AE974" s="212"/>
      <c r="AF974" s="212"/>
      <c r="AG974" s="212" t="s">
        <v>454</v>
      </c>
      <c r="AH974" s="212">
        <v>1</v>
      </c>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3" x14ac:dyDescent="0.25">
      <c r="A975" s="219"/>
      <c r="B975" s="220"/>
      <c r="C975" s="268" t="s">
        <v>1055</v>
      </c>
      <c r="D975" s="260"/>
      <c r="E975" s="261">
        <v>20.260000000000002</v>
      </c>
      <c r="F975" s="222"/>
      <c r="G975" s="222"/>
      <c r="H975" s="222"/>
      <c r="I975" s="222"/>
      <c r="J975" s="222"/>
      <c r="K975" s="222"/>
      <c r="L975" s="222"/>
      <c r="M975" s="222"/>
      <c r="N975" s="221"/>
      <c r="O975" s="221"/>
      <c r="P975" s="221"/>
      <c r="Q975" s="221"/>
      <c r="R975" s="222"/>
      <c r="S975" s="222"/>
      <c r="T975" s="222"/>
      <c r="U975" s="222"/>
      <c r="V975" s="222"/>
      <c r="W975" s="222"/>
      <c r="X975" s="222"/>
      <c r="Y975" s="222"/>
      <c r="Z975" s="212"/>
      <c r="AA975" s="212"/>
      <c r="AB975" s="212"/>
      <c r="AC975" s="212"/>
      <c r="AD975" s="212"/>
      <c r="AE975" s="212"/>
      <c r="AF975" s="212"/>
      <c r="AG975" s="212" t="s">
        <v>454</v>
      </c>
      <c r="AH975" s="212">
        <v>0</v>
      </c>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3" x14ac:dyDescent="0.25">
      <c r="A976" s="219"/>
      <c r="B976" s="220"/>
      <c r="C976" s="268" t="s">
        <v>1056</v>
      </c>
      <c r="D976" s="260"/>
      <c r="E976" s="261">
        <v>2.1</v>
      </c>
      <c r="F976" s="222"/>
      <c r="G976" s="222"/>
      <c r="H976" s="222"/>
      <c r="I976" s="222"/>
      <c r="J976" s="222"/>
      <c r="K976" s="222"/>
      <c r="L976" s="222"/>
      <c r="M976" s="222"/>
      <c r="N976" s="221"/>
      <c r="O976" s="221"/>
      <c r="P976" s="221"/>
      <c r="Q976" s="221"/>
      <c r="R976" s="222"/>
      <c r="S976" s="222"/>
      <c r="T976" s="222"/>
      <c r="U976" s="222"/>
      <c r="V976" s="222"/>
      <c r="W976" s="222"/>
      <c r="X976" s="222"/>
      <c r="Y976" s="222"/>
      <c r="Z976" s="212"/>
      <c r="AA976" s="212"/>
      <c r="AB976" s="212"/>
      <c r="AC976" s="212"/>
      <c r="AD976" s="212"/>
      <c r="AE976" s="212"/>
      <c r="AF976" s="212"/>
      <c r="AG976" s="212" t="s">
        <v>454</v>
      </c>
      <c r="AH976" s="212">
        <v>0</v>
      </c>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outlineLevel="3" x14ac:dyDescent="0.25">
      <c r="A977" s="219"/>
      <c r="B977" s="220"/>
      <c r="C977" s="268" t="s">
        <v>1057</v>
      </c>
      <c r="D977" s="260"/>
      <c r="E977" s="261">
        <v>14.54125</v>
      </c>
      <c r="F977" s="222"/>
      <c r="G977" s="222"/>
      <c r="H977" s="222"/>
      <c r="I977" s="222"/>
      <c r="J977" s="222"/>
      <c r="K977" s="222"/>
      <c r="L977" s="222"/>
      <c r="M977" s="222"/>
      <c r="N977" s="221"/>
      <c r="O977" s="221"/>
      <c r="P977" s="221"/>
      <c r="Q977" s="221"/>
      <c r="R977" s="222"/>
      <c r="S977" s="222"/>
      <c r="T977" s="222"/>
      <c r="U977" s="222"/>
      <c r="V977" s="222"/>
      <c r="W977" s="222"/>
      <c r="X977" s="222"/>
      <c r="Y977" s="222"/>
      <c r="Z977" s="212"/>
      <c r="AA977" s="212"/>
      <c r="AB977" s="212"/>
      <c r="AC977" s="212"/>
      <c r="AD977" s="212"/>
      <c r="AE977" s="212"/>
      <c r="AF977" s="212"/>
      <c r="AG977" s="212" t="s">
        <v>454</v>
      </c>
      <c r="AH977" s="212">
        <v>0</v>
      </c>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outlineLevel="3" x14ac:dyDescent="0.25">
      <c r="A978" s="219"/>
      <c r="B978" s="220"/>
      <c r="C978" s="269" t="s">
        <v>488</v>
      </c>
      <c r="D978" s="262"/>
      <c r="E978" s="263">
        <v>36.901249999999997</v>
      </c>
      <c r="F978" s="222"/>
      <c r="G978" s="222"/>
      <c r="H978" s="222"/>
      <c r="I978" s="222"/>
      <c r="J978" s="222"/>
      <c r="K978" s="222"/>
      <c r="L978" s="222"/>
      <c r="M978" s="222"/>
      <c r="N978" s="221"/>
      <c r="O978" s="221"/>
      <c r="P978" s="221"/>
      <c r="Q978" s="221"/>
      <c r="R978" s="222"/>
      <c r="S978" s="222"/>
      <c r="T978" s="222"/>
      <c r="U978" s="222"/>
      <c r="V978" s="222"/>
      <c r="W978" s="222"/>
      <c r="X978" s="222"/>
      <c r="Y978" s="222"/>
      <c r="Z978" s="212"/>
      <c r="AA978" s="212"/>
      <c r="AB978" s="212"/>
      <c r="AC978" s="212"/>
      <c r="AD978" s="212"/>
      <c r="AE978" s="212"/>
      <c r="AF978" s="212"/>
      <c r="AG978" s="212" t="s">
        <v>454</v>
      </c>
      <c r="AH978" s="212">
        <v>1</v>
      </c>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1" x14ac:dyDescent="0.25">
      <c r="A979" s="234">
        <v>220</v>
      </c>
      <c r="B979" s="235" t="s">
        <v>1369</v>
      </c>
      <c r="C979" s="253" t="s">
        <v>1370</v>
      </c>
      <c r="D979" s="236" t="s">
        <v>517</v>
      </c>
      <c r="E979" s="237">
        <v>15.4</v>
      </c>
      <c r="F979" s="238"/>
      <c r="G979" s="239">
        <f>ROUND(E979*F979,2)</f>
        <v>0</v>
      </c>
      <c r="H979" s="238"/>
      <c r="I979" s="239">
        <f>ROUND(E979*H979,2)</f>
        <v>0</v>
      </c>
      <c r="J979" s="238"/>
      <c r="K979" s="239">
        <f>ROUND(E979*J979,2)</f>
        <v>0</v>
      </c>
      <c r="L979" s="239">
        <v>21</v>
      </c>
      <c r="M979" s="239">
        <f>G979*(1+L979/100)</f>
        <v>0</v>
      </c>
      <c r="N979" s="237">
        <v>1.6000000000000001E-4</v>
      </c>
      <c r="O979" s="237">
        <f>ROUND(E979*N979,2)</f>
        <v>0</v>
      </c>
      <c r="P979" s="237">
        <v>0</v>
      </c>
      <c r="Q979" s="237">
        <f>ROUND(E979*P979,2)</f>
        <v>0</v>
      </c>
      <c r="R979" s="239" t="s">
        <v>1359</v>
      </c>
      <c r="S979" s="239" t="s">
        <v>388</v>
      </c>
      <c r="T979" s="240" t="s">
        <v>448</v>
      </c>
      <c r="U979" s="222">
        <v>0.05</v>
      </c>
      <c r="V979" s="222">
        <f>ROUND(E979*U979,2)</f>
        <v>0.77</v>
      </c>
      <c r="W979" s="222"/>
      <c r="X979" s="222" t="s">
        <v>449</v>
      </c>
      <c r="Y979" s="222" t="s">
        <v>391</v>
      </c>
      <c r="Z979" s="212"/>
      <c r="AA979" s="212"/>
      <c r="AB979" s="212"/>
      <c r="AC979" s="212"/>
      <c r="AD979" s="212"/>
      <c r="AE979" s="212"/>
      <c r="AF979" s="212"/>
      <c r="AG979" s="212" t="s">
        <v>450</v>
      </c>
      <c r="AH979" s="212"/>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2" x14ac:dyDescent="0.25">
      <c r="A980" s="219"/>
      <c r="B980" s="220"/>
      <c r="C980" s="268" t="s">
        <v>1371</v>
      </c>
      <c r="D980" s="260"/>
      <c r="E980" s="261">
        <v>15.4</v>
      </c>
      <c r="F980" s="222"/>
      <c r="G980" s="222"/>
      <c r="H980" s="222"/>
      <c r="I980" s="222"/>
      <c r="J980" s="222"/>
      <c r="K980" s="222"/>
      <c r="L980" s="222"/>
      <c r="M980" s="222"/>
      <c r="N980" s="221"/>
      <c r="O980" s="221"/>
      <c r="P980" s="221"/>
      <c r="Q980" s="221"/>
      <c r="R980" s="222"/>
      <c r="S980" s="222"/>
      <c r="T980" s="222"/>
      <c r="U980" s="222"/>
      <c r="V980" s="222"/>
      <c r="W980" s="222"/>
      <c r="X980" s="222"/>
      <c r="Y980" s="222"/>
      <c r="Z980" s="212"/>
      <c r="AA980" s="212"/>
      <c r="AB980" s="212"/>
      <c r="AC980" s="212"/>
      <c r="AD980" s="212"/>
      <c r="AE980" s="212"/>
      <c r="AF980" s="212"/>
      <c r="AG980" s="212" t="s">
        <v>454</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1" x14ac:dyDescent="0.25">
      <c r="A981" s="234">
        <v>221</v>
      </c>
      <c r="B981" s="235" t="s">
        <v>1372</v>
      </c>
      <c r="C981" s="253" t="s">
        <v>1373</v>
      </c>
      <c r="D981" s="236" t="s">
        <v>506</v>
      </c>
      <c r="E981" s="237">
        <v>49.171999999999997</v>
      </c>
      <c r="F981" s="238"/>
      <c r="G981" s="239">
        <f>ROUND(E981*F981,2)</f>
        <v>0</v>
      </c>
      <c r="H981" s="238"/>
      <c r="I981" s="239">
        <f>ROUND(E981*H981,2)</f>
        <v>0</v>
      </c>
      <c r="J981" s="238"/>
      <c r="K981" s="239">
        <f>ROUND(E981*J981,2)</f>
        <v>0</v>
      </c>
      <c r="L981" s="239">
        <v>21</v>
      </c>
      <c r="M981" s="239">
        <f>G981*(1+L981/100)</f>
        <v>0</v>
      </c>
      <c r="N981" s="237">
        <v>2.9399999999999999E-3</v>
      </c>
      <c r="O981" s="237">
        <f>ROUND(E981*N981,2)</f>
        <v>0.14000000000000001</v>
      </c>
      <c r="P981" s="237">
        <v>0</v>
      </c>
      <c r="Q981" s="237">
        <f>ROUND(E981*P981,2)</f>
        <v>0</v>
      </c>
      <c r="R981" s="239" t="s">
        <v>1359</v>
      </c>
      <c r="S981" s="239" t="s">
        <v>388</v>
      </c>
      <c r="T981" s="240" t="s">
        <v>448</v>
      </c>
      <c r="U981" s="222">
        <v>0.28000000000000003</v>
      </c>
      <c r="V981" s="222">
        <f>ROUND(E981*U981,2)</f>
        <v>13.77</v>
      </c>
      <c r="W981" s="222"/>
      <c r="X981" s="222" t="s">
        <v>449</v>
      </c>
      <c r="Y981" s="222" t="s">
        <v>391</v>
      </c>
      <c r="Z981" s="212"/>
      <c r="AA981" s="212"/>
      <c r="AB981" s="212"/>
      <c r="AC981" s="212"/>
      <c r="AD981" s="212"/>
      <c r="AE981" s="212"/>
      <c r="AF981" s="212"/>
      <c r="AG981" s="212" t="s">
        <v>450</v>
      </c>
      <c r="AH981" s="212"/>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2" x14ac:dyDescent="0.25">
      <c r="A982" s="219"/>
      <c r="B982" s="220"/>
      <c r="C982" s="254" t="s">
        <v>1374</v>
      </c>
      <c r="D982" s="248"/>
      <c r="E982" s="248"/>
      <c r="F982" s="248"/>
      <c r="G982" s="248"/>
      <c r="H982" s="222"/>
      <c r="I982" s="222"/>
      <c r="J982" s="222"/>
      <c r="K982" s="222"/>
      <c r="L982" s="222"/>
      <c r="M982" s="222"/>
      <c r="N982" s="221"/>
      <c r="O982" s="221"/>
      <c r="P982" s="221"/>
      <c r="Q982" s="221"/>
      <c r="R982" s="222"/>
      <c r="S982" s="222"/>
      <c r="T982" s="222"/>
      <c r="U982" s="222"/>
      <c r="V982" s="222"/>
      <c r="W982" s="222"/>
      <c r="X982" s="222"/>
      <c r="Y982" s="222"/>
      <c r="Z982" s="212"/>
      <c r="AA982" s="212"/>
      <c r="AB982" s="212"/>
      <c r="AC982" s="212"/>
      <c r="AD982" s="212"/>
      <c r="AE982" s="212"/>
      <c r="AF982" s="212"/>
      <c r="AG982" s="212" t="s">
        <v>395</v>
      </c>
      <c r="AH982" s="212"/>
      <c r="AI982" s="212"/>
      <c r="AJ982" s="212"/>
      <c r="AK982" s="212"/>
      <c r="AL982" s="212"/>
      <c r="AM982" s="212"/>
      <c r="AN982" s="212"/>
      <c r="AO982" s="212"/>
      <c r="AP982" s="212"/>
      <c r="AQ982" s="212"/>
      <c r="AR982" s="212"/>
      <c r="AS982" s="212"/>
      <c r="AT982" s="212"/>
      <c r="AU982" s="212"/>
      <c r="AV982" s="212"/>
      <c r="AW982" s="212"/>
      <c r="AX982" s="212"/>
      <c r="AY982" s="212"/>
      <c r="AZ982" s="212"/>
      <c r="BA982" s="249" t="str">
        <f>C982</f>
        <v>Očištění povrchu stěny od prachu, nařezání izolačních desek na požadovaný rozměr, nanesení lepicího tmelu, osazení desek.</v>
      </c>
      <c r="BB982" s="212"/>
      <c r="BC982" s="212"/>
      <c r="BD982" s="212"/>
      <c r="BE982" s="212"/>
      <c r="BF982" s="212"/>
      <c r="BG982" s="212"/>
      <c r="BH982" s="212"/>
    </row>
    <row r="983" spans="1:60" outlineLevel="2" x14ac:dyDescent="0.25">
      <c r="A983" s="219"/>
      <c r="B983" s="220"/>
      <c r="C983" s="268" t="s">
        <v>1375</v>
      </c>
      <c r="D983" s="260"/>
      <c r="E983" s="261">
        <v>49.171999999999997</v>
      </c>
      <c r="F983" s="222"/>
      <c r="G983" s="222"/>
      <c r="H983" s="222"/>
      <c r="I983" s="222"/>
      <c r="J983" s="222"/>
      <c r="K983" s="222"/>
      <c r="L983" s="222"/>
      <c r="M983" s="222"/>
      <c r="N983" s="221"/>
      <c r="O983" s="221"/>
      <c r="P983" s="221"/>
      <c r="Q983" s="221"/>
      <c r="R983" s="222"/>
      <c r="S983" s="222"/>
      <c r="T983" s="222"/>
      <c r="U983" s="222"/>
      <c r="V983" s="222"/>
      <c r="W983" s="222"/>
      <c r="X983" s="222"/>
      <c r="Y983" s="222"/>
      <c r="Z983" s="212"/>
      <c r="AA983" s="212"/>
      <c r="AB983" s="212"/>
      <c r="AC983" s="212"/>
      <c r="AD983" s="212"/>
      <c r="AE983" s="212"/>
      <c r="AF983" s="212"/>
      <c r="AG983" s="212" t="s">
        <v>454</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1" x14ac:dyDescent="0.25">
      <c r="A984" s="234">
        <v>222</v>
      </c>
      <c r="B984" s="235" t="s">
        <v>1376</v>
      </c>
      <c r="C984" s="253" t="s">
        <v>1377</v>
      </c>
      <c r="D984" s="236" t="s">
        <v>506</v>
      </c>
      <c r="E984" s="237">
        <v>52.348750000000003</v>
      </c>
      <c r="F984" s="238"/>
      <c r="G984" s="239">
        <f>ROUND(E984*F984,2)</f>
        <v>0</v>
      </c>
      <c r="H984" s="238"/>
      <c r="I984" s="239">
        <f>ROUND(E984*H984,2)</f>
        <v>0</v>
      </c>
      <c r="J984" s="238"/>
      <c r="K984" s="239">
        <f>ROUND(E984*J984,2)</f>
        <v>0</v>
      </c>
      <c r="L984" s="239">
        <v>21</v>
      </c>
      <c r="M984" s="239">
        <f>G984*(1+L984/100)</f>
        <v>0</v>
      </c>
      <c r="N984" s="237">
        <v>0</v>
      </c>
      <c r="O984" s="237">
        <f>ROUND(E984*N984,2)</f>
        <v>0</v>
      </c>
      <c r="P984" s="237">
        <v>0</v>
      </c>
      <c r="Q984" s="237">
        <f>ROUND(E984*P984,2)</f>
        <v>0</v>
      </c>
      <c r="R984" s="239" t="s">
        <v>1359</v>
      </c>
      <c r="S984" s="239" t="s">
        <v>388</v>
      </c>
      <c r="T984" s="240" t="s">
        <v>448</v>
      </c>
      <c r="U984" s="222">
        <v>0.44</v>
      </c>
      <c r="V984" s="222">
        <f>ROUND(E984*U984,2)</f>
        <v>23.03</v>
      </c>
      <c r="W984" s="222"/>
      <c r="X984" s="222" t="s">
        <v>449</v>
      </c>
      <c r="Y984" s="222" t="s">
        <v>391</v>
      </c>
      <c r="Z984" s="212"/>
      <c r="AA984" s="212"/>
      <c r="AB984" s="212"/>
      <c r="AC984" s="212"/>
      <c r="AD984" s="212"/>
      <c r="AE984" s="212"/>
      <c r="AF984" s="212"/>
      <c r="AG984" s="212" t="s">
        <v>450</v>
      </c>
      <c r="AH984" s="212"/>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2" x14ac:dyDescent="0.25">
      <c r="A985" s="219"/>
      <c r="B985" s="220"/>
      <c r="C985" s="268" t="s">
        <v>1378</v>
      </c>
      <c r="D985" s="260"/>
      <c r="E985" s="261">
        <v>48.88</v>
      </c>
      <c r="F985" s="222"/>
      <c r="G985" s="222"/>
      <c r="H985" s="222"/>
      <c r="I985" s="222"/>
      <c r="J985" s="222"/>
      <c r="K985" s="222"/>
      <c r="L985" s="222"/>
      <c r="M985" s="222"/>
      <c r="N985" s="221"/>
      <c r="O985" s="221"/>
      <c r="P985" s="221"/>
      <c r="Q985" s="221"/>
      <c r="R985" s="222"/>
      <c r="S985" s="222"/>
      <c r="T985" s="222"/>
      <c r="U985" s="222"/>
      <c r="V985" s="222"/>
      <c r="W985" s="222"/>
      <c r="X985" s="222"/>
      <c r="Y985" s="222"/>
      <c r="Z985" s="212"/>
      <c r="AA985" s="212"/>
      <c r="AB985" s="212"/>
      <c r="AC985" s="212"/>
      <c r="AD985" s="212"/>
      <c r="AE985" s="212"/>
      <c r="AF985" s="212"/>
      <c r="AG985" s="212" t="s">
        <v>454</v>
      </c>
      <c r="AH985" s="212">
        <v>0</v>
      </c>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outlineLevel="3" x14ac:dyDescent="0.25">
      <c r="A986" s="219"/>
      <c r="B986" s="220"/>
      <c r="C986" s="269" t="s">
        <v>488</v>
      </c>
      <c r="D986" s="262"/>
      <c r="E986" s="263">
        <v>48.88</v>
      </c>
      <c r="F986" s="222"/>
      <c r="G986" s="222"/>
      <c r="H986" s="222"/>
      <c r="I986" s="222"/>
      <c r="J986" s="222"/>
      <c r="K986" s="222"/>
      <c r="L986" s="222"/>
      <c r="M986" s="222"/>
      <c r="N986" s="221"/>
      <c r="O986" s="221"/>
      <c r="P986" s="221"/>
      <c r="Q986" s="221"/>
      <c r="R986" s="222"/>
      <c r="S986" s="222"/>
      <c r="T986" s="222"/>
      <c r="U986" s="222"/>
      <c r="V986" s="222"/>
      <c r="W986" s="222"/>
      <c r="X986" s="222"/>
      <c r="Y986" s="222"/>
      <c r="Z986" s="212"/>
      <c r="AA986" s="212"/>
      <c r="AB986" s="212"/>
      <c r="AC986" s="212"/>
      <c r="AD986" s="212"/>
      <c r="AE986" s="212"/>
      <c r="AF986" s="212"/>
      <c r="AG986" s="212" t="s">
        <v>454</v>
      </c>
      <c r="AH986" s="212">
        <v>1</v>
      </c>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3" x14ac:dyDescent="0.25">
      <c r="A987" s="219"/>
      <c r="B987" s="220"/>
      <c r="C987" s="268" t="s">
        <v>1379</v>
      </c>
      <c r="D987" s="260"/>
      <c r="E987" s="261">
        <v>1.2375</v>
      </c>
      <c r="F987" s="222"/>
      <c r="G987" s="222"/>
      <c r="H987" s="222"/>
      <c r="I987" s="222"/>
      <c r="J987" s="222"/>
      <c r="K987" s="222"/>
      <c r="L987" s="222"/>
      <c r="M987" s="222"/>
      <c r="N987" s="221"/>
      <c r="O987" s="221"/>
      <c r="P987" s="221"/>
      <c r="Q987" s="221"/>
      <c r="R987" s="222"/>
      <c r="S987" s="222"/>
      <c r="T987" s="222"/>
      <c r="U987" s="222"/>
      <c r="V987" s="222"/>
      <c r="W987" s="222"/>
      <c r="X987" s="222"/>
      <c r="Y987" s="222"/>
      <c r="Z987" s="212"/>
      <c r="AA987" s="212"/>
      <c r="AB987" s="212"/>
      <c r="AC987" s="212"/>
      <c r="AD987" s="212"/>
      <c r="AE987" s="212"/>
      <c r="AF987" s="212"/>
      <c r="AG987" s="212" t="s">
        <v>454</v>
      </c>
      <c r="AH987" s="212">
        <v>0</v>
      </c>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3" x14ac:dyDescent="0.25">
      <c r="A988" s="219"/>
      <c r="B988" s="220"/>
      <c r="C988" s="268" t="s">
        <v>1299</v>
      </c>
      <c r="D988" s="260"/>
      <c r="E988" s="261">
        <v>0.16875000000000001</v>
      </c>
      <c r="F988" s="222"/>
      <c r="G988" s="222"/>
      <c r="H988" s="222"/>
      <c r="I988" s="222"/>
      <c r="J988" s="222"/>
      <c r="K988" s="222"/>
      <c r="L988" s="222"/>
      <c r="M988" s="222"/>
      <c r="N988" s="221"/>
      <c r="O988" s="221"/>
      <c r="P988" s="221"/>
      <c r="Q988" s="221"/>
      <c r="R988" s="222"/>
      <c r="S988" s="222"/>
      <c r="T988" s="222"/>
      <c r="U988" s="222"/>
      <c r="V988" s="222"/>
      <c r="W988" s="222"/>
      <c r="X988" s="222"/>
      <c r="Y988" s="222"/>
      <c r="Z988" s="212"/>
      <c r="AA988" s="212"/>
      <c r="AB988" s="212"/>
      <c r="AC988" s="212"/>
      <c r="AD988" s="212"/>
      <c r="AE988" s="212"/>
      <c r="AF988" s="212"/>
      <c r="AG988" s="212" t="s">
        <v>454</v>
      </c>
      <c r="AH988" s="212">
        <v>0</v>
      </c>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3" x14ac:dyDescent="0.25">
      <c r="A989" s="219"/>
      <c r="B989" s="220"/>
      <c r="C989" s="268" t="s">
        <v>1300</v>
      </c>
      <c r="D989" s="260"/>
      <c r="E989" s="261">
        <v>2.0625</v>
      </c>
      <c r="F989" s="222"/>
      <c r="G989" s="222"/>
      <c r="H989" s="222"/>
      <c r="I989" s="222"/>
      <c r="J989" s="222"/>
      <c r="K989" s="222"/>
      <c r="L989" s="222"/>
      <c r="M989" s="222"/>
      <c r="N989" s="221"/>
      <c r="O989" s="221"/>
      <c r="P989" s="221"/>
      <c r="Q989" s="221"/>
      <c r="R989" s="222"/>
      <c r="S989" s="222"/>
      <c r="T989" s="222"/>
      <c r="U989" s="222"/>
      <c r="V989" s="222"/>
      <c r="W989" s="222"/>
      <c r="X989" s="222"/>
      <c r="Y989" s="222"/>
      <c r="Z989" s="212"/>
      <c r="AA989" s="212"/>
      <c r="AB989" s="212"/>
      <c r="AC989" s="212"/>
      <c r="AD989" s="212"/>
      <c r="AE989" s="212"/>
      <c r="AF989" s="212"/>
      <c r="AG989" s="212" t="s">
        <v>454</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3" x14ac:dyDescent="0.25">
      <c r="A990" s="219"/>
      <c r="B990" s="220"/>
      <c r="C990" s="269" t="s">
        <v>488</v>
      </c>
      <c r="D990" s="262"/>
      <c r="E990" s="263">
        <v>3.46875</v>
      </c>
      <c r="F990" s="222"/>
      <c r="G990" s="222"/>
      <c r="H990" s="222"/>
      <c r="I990" s="222"/>
      <c r="J990" s="222"/>
      <c r="K990" s="222"/>
      <c r="L990" s="222"/>
      <c r="M990" s="222"/>
      <c r="N990" s="221"/>
      <c r="O990" s="221"/>
      <c r="P990" s="221"/>
      <c r="Q990" s="221"/>
      <c r="R990" s="222"/>
      <c r="S990" s="222"/>
      <c r="T990" s="222"/>
      <c r="U990" s="222"/>
      <c r="V990" s="222"/>
      <c r="W990" s="222"/>
      <c r="X990" s="222"/>
      <c r="Y990" s="222"/>
      <c r="Z990" s="212"/>
      <c r="AA990" s="212"/>
      <c r="AB990" s="212"/>
      <c r="AC990" s="212"/>
      <c r="AD990" s="212"/>
      <c r="AE990" s="212"/>
      <c r="AF990" s="212"/>
      <c r="AG990" s="212" t="s">
        <v>454</v>
      </c>
      <c r="AH990" s="212">
        <v>1</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outlineLevel="1" x14ac:dyDescent="0.25">
      <c r="A991" s="234">
        <v>223</v>
      </c>
      <c r="B991" s="235" t="s">
        <v>1380</v>
      </c>
      <c r="C991" s="253" t="s">
        <v>1381</v>
      </c>
      <c r="D991" s="236" t="s">
        <v>506</v>
      </c>
      <c r="E991" s="237">
        <v>314.22375</v>
      </c>
      <c r="F991" s="238"/>
      <c r="G991" s="239">
        <f>ROUND(E991*F991,2)</f>
        <v>0</v>
      </c>
      <c r="H991" s="238"/>
      <c r="I991" s="239">
        <f>ROUND(E991*H991,2)</f>
        <v>0</v>
      </c>
      <c r="J991" s="238"/>
      <c r="K991" s="239">
        <f>ROUND(E991*J991,2)</f>
        <v>0</v>
      </c>
      <c r="L991" s="239">
        <v>21</v>
      </c>
      <c r="M991" s="239">
        <f>G991*(1+L991/100)</f>
        <v>0</v>
      </c>
      <c r="N991" s="237">
        <v>1.6000000000000001E-4</v>
      </c>
      <c r="O991" s="237">
        <f>ROUND(E991*N991,2)</f>
        <v>0.05</v>
      </c>
      <c r="P991" s="237">
        <v>0</v>
      </c>
      <c r="Q991" s="237">
        <f>ROUND(E991*P991,2)</f>
        <v>0</v>
      </c>
      <c r="R991" s="239" t="s">
        <v>1359</v>
      </c>
      <c r="S991" s="239" t="s">
        <v>388</v>
      </c>
      <c r="T991" s="240" t="s">
        <v>448</v>
      </c>
      <c r="U991" s="222">
        <v>0.12</v>
      </c>
      <c r="V991" s="222">
        <f>ROUND(E991*U991,2)</f>
        <v>37.71</v>
      </c>
      <c r="W991" s="222"/>
      <c r="X991" s="222" t="s">
        <v>449</v>
      </c>
      <c r="Y991" s="222" t="s">
        <v>391</v>
      </c>
      <c r="Z991" s="212"/>
      <c r="AA991" s="212"/>
      <c r="AB991" s="212"/>
      <c r="AC991" s="212"/>
      <c r="AD991" s="212"/>
      <c r="AE991" s="212"/>
      <c r="AF991" s="212"/>
      <c r="AG991" s="212" t="s">
        <v>450</v>
      </c>
      <c r="AH991" s="212"/>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2" x14ac:dyDescent="0.25">
      <c r="A992" s="219"/>
      <c r="B992" s="220"/>
      <c r="C992" s="268" t="s">
        <v>1277</v>
      </c>
      <c r="D992" s="260"/>
      <c r="E992" s="261">
        <v>314.22375</v>
      </c>
      <c r="F992" s="222"/>
      <c r="G992" s="222"/>
      <c r="H992" s="222"/>
      <c r="I992" s="222"/>
      <c r="J992" s="222"/>
      <c r="K992" s="222"/>
      <c r="L992" s="222"/>
      <c r="M992" s="222"/>
      <c r="N992" s="221"/>
      <c r="O992" s="221"/>
      <c r="P992" s="221"/>
      <c r="Q992" s="221"/>
      <c r="R992" s="222"/>
      <c r="S992" s="222"/>
      <c r="T992" s="222"/>
      <c r="U992" s="222"/>
      <c r="V992" s="222"/>
      <c r="W992" s="222"/>
      <c r="X992" s="222"/>
      <c r="Y992" s="222"/>
      <c r="Z992" s="212"/>
      <c r="AA992" s="212"/>
      <c r="AB992" s="212"/>
      <c r="AC992" s="212"/>
      <c r="AD992" s="212"/>
      <c r="AE992" s="212"/>
      <c r="AF992" s="212"/>
      <c r="AG992" s="212" t="s">
        <v>454</v>
      </c>
      <c r="AH992" s="212">
        <v>0</v>
      </c>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1" x14ac:dyDescent="0.25">
      <c r="A993" s="234">
        <v>224</v>
      </c>
      <c r="B993" s="235" t="s">
        <v>1382</v>
      </c>
      <c r="C993" s="253" t="s">
        <v>1383</v>
      </c>
      <c r="D993" s="236" t="s">
        <v>506</v>
      </c>
      <c r="E993" s="237">
        <v>18.809999999999999</v>
      </c>
      <c r="F993" s="238"/>
      <c r="G993" s="239">
        <f>ROUND(E993*F993,2)</f>
        <v>0</v>
      </c>
      <c r="H993" s="238"/>
      <c r="I993" s="239">
        <f>ROUND(E993*H993,2)</f>
        <v>0</v>
      </c>
      <c r="J993" s="238"/>
      <c r="K993" s="239">
        <f>ROUND(E993*J993,2)</f>
        <v>0</v>
      </c>
      <c r="L993" s="239">
        <v>21</v>
      </c>
      <c r="M993" s="239">
        <f>G993*(1+L993/100)</f>
        <v>0</v>
      </c>
      <c r="N993" s="237">
        <v>0</v>
      </c>
      <c r="O993" s="237">
        <f>ROUND(E993*N993,2)</f>
        <v>0</v>
      </c>
      <c r="P993" s="237">
        <v>0</v>
      </c>
      <c r="Q993" s="237">
        <f>ROUND(E993*P993,2)</f>
        <v>0</v>
      </c>
      <c r="R993" s="239" t="s">
        <v>1359</v>
      </c>
      <c r="S993" s="239" t="s">
        <v>388</v>
      </c>
      <c r="T993" s="240" t="s">
        <v>448</v>
      </c>
      <c r="U993" s="222">
        <v>7.0000000000000007E-2</v>
      </c>
      <c r="V993" s="222">
        <f>ROUND(E993*U993,2)</f>
        <v>1.32</v>
      </c>
      <c r="W993" s="222"/>
      <c r="X993" s="222" t="s">
        <v>449</v>
      </c>
      <c r="Y993" s="222" t="s">
        <v>391</v>
      </c>
      <c r="Z993" s="212"/>
      <c r="AA993" s="212"/>
      <c r="AB993" s="212"/>
      <c r="AC993" s="212"/>
      <c r="AD993" s="212"/>
      <c r="AE993" s="212"/>
      <c r="AF993" s="212"/>
      <c r="AG993" s="212" t="s">
        <v>450</v>
      </c>
      <c r="AH993" s="212"/>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2" x14ac:dyDescent="0.25">
      <c r="A994" s="219"/>
      <c r="B994" s="220"/>
      <c r="C994" s="268" t="s">
        <v>1290</v>
      </c>
      <c r="D994" s="260"/>
      <c r="E994" s="261">
        <v>18.809999999999999</v>
      </c>
      <c r="F994" s="222"/>
      <c r="G994" s="222"/>
      <c r="H994" s="222"/>
      <c r="I994" s="222"/>
      <c r="J994" s="222"/>
      <c r="K994" s="222"/>
      <c r="L994" s="222"/>
      <c r="M994" s="222"/>
      <c r="N994" s="221"/>
      <c r="O994" s="221"/>
      <c r="P994" s="221"/>
      <c r="Q994" s="221"/>
      <c r="R994" s="222"/>
      <c r="S994" s="222"/>
      <c r="T994" s="222"/>
      <c r="U994" s="222"/>
      <c r="V994" s="222"/>
      <c r="W994" s="222"/>
      <c r="X994" s="222"/>
      <c r="Y994" s="222"/>
      <c r="Z994" s="212"/>
      <c r="AA994" s="212"/>
      <c r="AB994" s="212"/>
      <c r="AC994" s="212"/>
      <c r="AD994" s="212"/>
      <c r="AE994" s="212"/>
      <c r="AF994" s="212"/>
      <c r="AG994" s="212" t="s">
        <v>454</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1" x14ac:dyDescent="0.25">
      <c r="A995" s="234">
        <v>225</v>
      </c>
      <c r="B995" s="235" t="s">
        <v>1384</v>
      </c>
      <c r="C995" s="253" t="s">
        <v>1385</v>
      </c>
      <c r="D995" s="236" t="s">
        <v>506</v>
      </c>
      <c r="E995" s="237">
        <v>314.22375</v>
      </c>
      <c r="F995" s="238"/>
      <c r="G995" s="239">
        <f>ROUND(E995*F995,2)</f>
        <v>0</v>
      </c>
      <c r="H995" s="238"/>
      <c r="I995" s="239">
        <f>ROUND(E995*H995,2)</f>
        <v>0</v>
      </c>
      <c r="J995" s="238"/>
      <c r="K995" s="239">
        <f>ROUND(E995*J995,2)</f>
        <v>0</v>
      </c>
      <c r="L995" s="239">
        <v>21</v>
      </c>
      <c r="M995" s="239">
        <f>G995*(1+L995/100)</f>
        <v>0</v>
      </c>
      <c r="N995" s="237">
        <v>1.6000000000000001E-4</v>
      </c>
      <c r="O995" s="237">
        <f>ROUND(E995*N995,2)</f>
        <v>0.05</v>
      </c>
      <c r="P995" s="237">
        <v>0</v>
      </c>
      <c r="Q995" s="237">
        <f>ROUND(E995*P995,2)</f>
        <v>0</v>
      </c>
      <c r="R995" s="239" t="s">
        <v>1359</v>
      </c>
      <c r="S995" s="239" t="s">
        <v>388</v>
      </c>
      <c r="T995" s="240" t="s">
        <v>448</v>
      </c>
      <c r="U995" s="222">
        <v>0.21</v>
      </c>
      <c r="V995" s="222">
        <f>ROUND(E995*U995,2)</f>
        <v>65.989999999999995</v>
      </c>
      <c r="W995" s="222"/>
      <c r="X995" s="222" t="s">
        <v>449</v>
      </c>
      <c r="Y995" s="222" t="s">
        <v>391</v>
      </c>
      <c r="Z995" s="212"/>
      <c r="AA995" s="212"/>
      <c r="AB995" s="212"/>
      <c r="AC995" s="212"/>
      <c r="AD995" s="212"/>
      <c r="AE995" s="212"/>
      <c r="AF995" s="212"/>
      <c r="AG995" s="212" t="s">
        <v>450</v>
      </c>
      <c r="AH995" s="212"/>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outlineLevel="2" x14ac:dyDescent="0.25">
      <c r="A996" s="219"/>
      <c r="B996" s="220"/>
      <c r="C996" s="268" t="s">
        <v>1277</v>
      </c>
      <c r="D996" s="260"/>
      <c r="E996" s="261">
        <v>314.22375</v>
      </c>
      <c r="F996" s="222"/>
      <c r="G996" s="222"/>
      <c r="H996" s="222"/>
      <c r="I996" s="222"/>
      <c r="J996" s="222"/>
      <c r="K996" s="222"/>
      <c r="L996" s="222"/>
      <c r="M996" s="222"/>
      <c r="N996" s="221"/>
      <c r="O996" s="221"/>
      <c r="P996" s="221"/>
      <c r="Q996" s="221"/>
      <c r="R996" s="222"/>
      <c r="S996" s="222"/>
      <c r="T996" s="222"/>
      <c r="U996" s="222"/>
      <c r="V996" s="222"/>
      <c r="W996" s="222"/>
      <c r="X996" s="222"/>
      <c r="Y996" s="222"/>
      <c r="Z996" s="212"/>
      <c r="AA996" s="212"/>
      <c r="AB996" s="212"/>
      <c r="AC996" s="212"/>
      <c r="AD996" s="212"/>
      <c r="AE996" s="212"/>
      <c r="AF996" s="212"/>
      <c r="AG996" s="212" t="s">
        <v>454</v>
      </c>
      <c r="AH996" s="212">
        <v>0</v>
      </c>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ht="20.399999999999999" outlineLevel="1" x14ac:dyDescent="0.25">
      <c r="A997" s="234">
        <v>226</v>
      </c>
      <c r="B997" s="235" t="s">
        <v>1386</v>
      </c>
      <c r="C997" s="253" t="s">
        <v>1387</v>
      </c>
      <c r="D997" s="236" t="s">
        <v>506</v>
      </c>
      <c r="E997" s="237">
        <v>320.50823000000003</v>
      </c>
      <c r="F997" s="238"/>
      <c r="G997" s="239">
        <f>ROUND(E997*F997,2)</f>
        <v>0</v>
      </c>
      <c r="H997" s="238"/>
      <c r="I997" s="239">
        <f>ROUND(E997*H997,2)</f>
        <v>0</v>
      </c>
      <c r="J997" s="238"/>
      <c r="K997" s="239">
        <f>ROUND(E997*J997,2)</f>
        <v>0</v>
      </c>
      <c r="L997" s="239">
        <v>21</v>
      </c>
      <c r="M997" s="239">
        <f>G997*(1+L997/100)</f>
        <v>0</v>
      </c>
      <c r="N997" s="237">
        <v>2.0999999999999999E-3</v>
      </c>
      <c r="O997" s="237">
        <f>ROUND(E997*N997,2)</f>
        <v>0.67</v>
      </c>
      <c r="P997" s="237">
        <v>0</v>
      </c>
      <c r="Q997" s="237">
        <f>ROUND(E997*P997,2)</f>
        <v>0</v>
      </c>
      <c r="R997" s="239" t="s">
        <v>603</v>
      </c>
      <c r="S997" s="239" t="s">
        <v>388</v>
      </c>
      <c r="T997" s="240" t="s">
        <v>448</v>
      </c>
      <c r="U997" s="222">
        <v>0</v>
      </c>
      <c r="V997" s="222">
        <f>ROUND(E997*U997,2)</f>
        <v>0</v>
      </c>
      <c r="W997" s="222"/>
      <c r="X997" s="222" t="s">
        <v>604</v>
      </c>
      <c r="Y997" s="222" t="s">
        <v>391</v>
      </c>
      <c r="Z997" s="212"/>
      <c r="AA997" s="212"/>
      <c r="AB997" s="212"/>
      <c r="AC997" s="212"/>
      <c r="AD997" s="212"/>
      <c r="AE997" s="212"/>
      <c r="AF997" s="212"/>
      <c r="AG997" s="212" t="s">
        <v>605</v>
      </c>
      <c r="AH997" s="212"/>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2" x14ac:dyDescent="0.25">
      <c r="A998" s="219"/>
      <c r="B998" s="220"/>
      <c r="C998" s="268" t="s">
        <v>1388</v>
      </c>
      <c r="D998" s="260"/>
      <c r="E998" s="261">
        <v>320.50823000000003</v>
      </c>
      <c r="F998" s="222"/>
      <c r="G998" s="222"/>
      <c r="H998" s="222"/>
      <c r="I998" s="222"/>
      <c r="J998" s="222"/>
      <c r="K998" s="222"/>
      <c r="L998" s="222"/>
      <c r="M998" s="222"/>
      <c r="N998" s="221"/>
      <c r="O998" s="221"/>
      <c r="P998" s="221"/>
      <c r="Q998" s="221"/>
      <c r="R998" s="222"/>
      <c r="S998" s="222"/>
      <c r="T998" s="222"/>
      <c r="U998" s="222"/>
      <c r="V998" s="222"/>
      <c r="W998" s="222"/>
      <c r="X998" s="222"/>
      <c r="Y998" s="222"/>
      <c r="Z998" s="212"/>
      <c r="AA998" s="212"/>
      <c r="AB998" s="212"/>
      <c r="AC998" s="212"/>
      <c r="AD998" s="212"/>
      <c r="AE998" s="212"/>
      <c r="AF998" s="212"/>
      <c r="AG998" s="212" t="s">
        <v>454</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ht="20.399999999999999" outlineLevel="1" x14ac:dyDescent="0.25">
      <c r="A999" s="234">
        <v>227</v>
      </c>
      <c r="B999" s="235" t="s">
        <v>1389</v>
      </c>
      <c r="C999" s="253" t="s">
        <v>1390</v>
      </c>
      <c r="D999" s="236" t="s">
        <v>506</v>
      </c>
      <c r="E999" s="237">
        <v>69.043800000000005</v>
      </c>
      <c r="F999" s="238"/>
      <c r="G999" s="239">
        <f>ROUND(E999*F999,2)</f>
        <v>0</v>
      </c>
      <c r="H999" s="238"/>
      <c r="I999" s="239">
        <f>ROUND(E999*H999,2)</f>
        <v>0</v>
      </c>
      <c r="J999" s="238"/>
      <c r="K999" s="239">
        <f>ROUND(E999*J999,2)</f>
        <v>0</v>
      </c>
      <c r="L999" s="239">
        <v>21</v>
      </c>
      <c r="M999" s="239">
        <f>G999*(1+L999/100)</f>
        <v>0</v>
      </c>
      <c r="N999" s="237">
        <v>3.5000000000000001E-3</v>
      </c>
      <c r="O999" s="237">
        <f>ROUND(E999*N999,2)</f>
        <v>0.24</v>
      </c>
      <c r="P999" s="237">
        <v>0</v>
      </c>
      <c r="Q999" s="237">
        <f>ROUND(E999*P999,2)</f>
        <v>0</v>
      </c>
      <c r="R999" s="239" t="s">
        <v>603</v>
      </c>
      <c r="S999" s="239" t="s">
        <v>388</v>
      </c>
      <c r="T999" s="240" t="s">
        <v>448</v>
      </c>
      <c r="U999" s="222">
        <v>0</v>
      </c>
      <c r="V999" s="222">
        <f>ROUND(E999*U999,2)</f>
        <v>0</v>
      </c>
      <c r="W999" s="222"/>
      <c r="X999" s="222" t="s">
        <v>604</v>
      </c>
      <c r="Y999" s="222" t="s">
        <v>391</v>
      </c>
      <c r="Z999" s="212"/>
      <c r="AA999" s="212"/>
      <c r="AB999" s="212"/>
      <c r="AC999" s="212"/>
      <c r="AD999" s="212"/>
      <c r="AE999" s="212"/>
      <c r="AF999" s="212"/>
      <c r="AG999" s="212" t="s">
        <v>605</v>
      </c>
      <c r="AH999" s="212"/>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2" x14ac:dyDescent="0.25">
      <c r="A1000" s="219"/>
      <c r="B1000" s="220"/>
      <c r="C1000" s="268" t="s">
        <v>1391</v>
      </c>
      <c r="D1000" s="260"/>
      <c r="E1000" s="261">
        <v>49.857599999999998</v>
      </c>
      <c r="F1000" s="222"/>
      <c r="G1000" s="222"/>
      <c r="H1000" s="222"/>
      <c r="I1000" s="222"/>
      <c r="J1000" s="222"/>
      <c r="K1000" s="222"/>
      <c r="L1000" s="222"/>
      <c r="M1000" s="222"/>
      <c r="N1000" s="221"/>
      <c r="O1000" s="221"/>
      <c r="P1000" s="221"/>
      <c r="Q1000" s="221"/>
      <c r="R1000" s="222"/>
      <c r="S1000" s="222"/>
      <c r="T1000" s="222"/>
      <c r="U1000" s="222"/>
      <c r="V1000" s="222"/>
      <c r="W1000" s="222"/>
      <c r="X1000" s="222"/>
      <c r="Y1000" s="222"/>
      <c r="Z1000" s="212"/>
      <c r="AA1000" s="212"/>
      <c r="AB1000" s="212"/>
      <c r="AC1000" s="212"/>
      <c r="AD1000" s="212"/>
      <c r="AE1000" s="212"/>
      <c r="AF1000" s="212"/>
      <c r="AG1000" s="212" t="s">
        <v>454</v>
      </c>
      <c r="AH1000" s="212">
        <v>0</v>
      </c>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3" x14ac:dyDescent="0.25">
      <c r="A1001" s="219"/>
      <c r="B1001" s="220"/>
      <c r="C1001" s="268" t="s">
        <v>1392</v>
      </c>
      <c r="D1001" s="260"/>
      <c r="E1001" s="261">
        <v>19.186199999999999</v>
      </c>
      <c r="F1001" s="222"/>
      <c r="G1001" s="222"/>
      <c r="H1001" s="222"/>
      <c r="I1001" s="222"/>
      <c r="J1001" s="222"/>
      <c r="K1001" s="222"/>
      <c r="L1001" s="222"/>
      <c r="M1001" s="222"/>
      <c r="N1001" s="221"/>
      <c r="O1001" s="221"/>
      <c r="P1001" s="221"/>
      <c r="Q1001" s="221"/>
      <c r="R1001" s="222"/>
      <c r="S1001" s="222"/>
      <c r="T1001" s="222"/>
      <c r="U1001" s="222"/>
      <c r="V1001" s="222"/>
      <c r="W1001" s="222"/>
      <c r="X1001" s="222"/>
      <c r="Y1001" s="222"/>
      <c r="Z1001" s="212"/>
      <c r="AA1001" s="212"/>
      <c r="AB1001" s="212"/>
      <c r="AC1001" s="212"/>
      <c r="AD1001" s="212"/>
      <c r="AE1001" s="212"/>
      <c r="AF1001" s="212"/>
      <c r="AG1001" s="212" t="s">
        <v>454</v>
      </c>
      <c r="AH1001" s="212">
        <v>0</v>
      </c>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ht="30.6" outlineLevel="1" x14ac:dyDescent="0.25">
      <c r="A1002" s="234">
        <v>228</v>
      </c>
      <c r="B1002" s="235" t="s">
        <v>1393</v>
      </c>
      <c r="C1002" s="253" t="s">
        <v>1394</v>
      </c>
      <c r="D1002" s="236" t="s">
        <v>506</v>
      </c>
      <c r="E1002" s="237">
        <v>3.7462499999999999</v>
      </c>
      <c r="F1002" s="238"/>
      <c r="G1002" s="239">
        <f>ROUND(E1002*F1002,2)</f>
        <v>0</v>
      </c>
      <c r="H1002" s="238"/>
      <c r="I1002" s="239">
        <f>ROUND(E1002*H1002,2)</f>
        <v>0</v>
      </c>
      <c r="J1002" s="238"/>
      <c r="K1002" s="239">
        <f>ROUND(E1002*J1002,2)</f>
        <v>0</v>
      </c>
      <c r="L1002" s="239">
        <v>21</v>
      </c>
      <c r="M1002" s="239">
        <f>G1002*(1+L1002/100)</f>
        <v>0</v>
      </c>
      <c r="N1002" s="237">
        <v>6.3E-3</v>
      </c>
      <c r="O1002" s="237">
        <f>ROUND(E1002*N1002,2)</f>
        <v>0.02</v>
      </c>
      <c r="P1002" s="237">
        <v>0</v>
      </c>
      <c r="Q1002" s="237">
        <f>ROUND(E1002*P1002,2)</f>
        <v>0</v>
      </c>
      <c r="R1002" s="239" t="s">
        <v>603</v>
      </c>
      <c r="S1002" s="239" t="s">
        <v>388</v>
      </c>
      <c r="T1002" s="240" t="s">
        <v>448</v>
      </c>
      <c r="U1002" s="222">
        <v>0</v>
      </c>
      <c r="V1002" s="222">
        <f>ROUND(E1002*U1002,2)</f>
        <v>0</v>
      </c>
      <c r="W1002" s="222"/>
      <c r="X1002" s="222" t="s">
        <v>604</v>
      </c>
      <c r="Y1002" s="222" t="s">
        <v>391</v>
      </c>
      <c r="Z1002" s="212"/>
      <c r="AA1002" s="212"/>
      <c r="AB1002" s="212"/>
      <c r="AC1002" s="212"/>
      <c r="AD1002" s="212"/>
      <c r="AE1002" s="212"/>
      <c r="AF1002" s="212"/>
      <c r="AG1002" s="212" t="s">
        <v>605</v>
      </c>
      <c r="AH1002" s="212"/>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outlineLevel="2" x14ac:dyDescent="0.25">
      <c r="A1003" s="219"/>
      <c r="B1003" s="220"/>
      <c r="C1003" s="268" t="s">
        <v>1395</v>
      </c>
      <c r="D1003" s="260"/>
      <c r="E1003" s="261">
        <v>1.3365</v>
      </c>
      <c r="F1003" s="222"/>
      <c r="G1003" s="222"/>
      <c r="H1003" s="222"/>
      <c r="I1003" s="222"/>
      <c r="J1003" s="222"/>
      <c r="K1003" s="222"/>
      <c r="L1003" s="222"/>
      <c r="M1003" s="222"/>
      <c r="N1003" s="221"/>
      <c r="O1003" s="221"/>
      <c r="P1003" s="221"/>
      <c r="Q1003" s="221"/>
      <c r="R1003" s="222"/>
      <c r="S1003" s="222"/>
      <c r="T1003" s="222"/>
      <c r="U1003" s="222"/>
      <c r="V1003" s="222"/>
      <c r="W1003" s="222"/>
      <c r="X1003" s="222"/>
      <c r="Y1003" s="222"/>
      <c r="Z1003" s="212"/>
      <c r="AA1003" s="212"/>
      <c r="AB1003" s="212"/>
      <c r="AC1003" s="212"/>
      <c r="AD1003" s="212"/>
      <c r="AE1003" s="212"/>
      <c r="AF1003" s="212"/>
      <c r="AG1003" s="212" t="s">
        <v>454</v>
      </c>
      <c r="AH1003" s="212">
        <v>0</v>
      </c>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outlineLevel="3" x14ac:dyDescent="0.25">
      <c r="A1004" s="219"/>
      <c r="B1004" s="220"/>
      <c r="C1004" s="268" t="s">
        <v>1396</v>
      </c>
      <c r="D1004" s="260"/>
      <c r="E1004" s="261">
        <v>0.18225</v>
      </c>
      <c r="F1004" s="222"/>
      <c r="G1004" s="222"/>
      <c r="H1004" s="222"/>
      <c r="I1004" s="222"/>
      <c r="J1004" s="222"/>
      <c r="K1004" s="222"/>
      <c r="L1004" s="222"/>
      <c r="M1004" s="222"/>
      <c r="N1004" s="221"/>
      <c r="O1004" s="221"/>
      <c r="P1004" s="221"/>
      <c r="Q1004" s="221"/>
      <c r="R1004" s="222"/>
      <c r="S1004" s="222"/>
      <c r="T1004" s="222"/>
      <c r="U1004" s="222"/>
      <c r="V1004" s="222"/>
      <c r="W1004" s="222"/>
      <c r="X1004" s="222"/>
      <c r="Y1004" s="222"/>
      <c r="Z1004" s="212"/>
      <c r="AA1004" s="212"/>
      <c r="AB1004" s="212"/>
      <c r="AC1004" s="212"/>
      <c r="AD1004" s="212"/>
      <c r="AE1004" s="212"/>
      <c r="AF1004" s="212"/>
      <c r="AG1004" s="212" t="s">
        <v>454</v>
      </c>
      <c r="AH1004" s="212">
        <v>0</v>
      </c>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outlineLevel="3" x14ac:dyDescent="0.25">
      <c r="A1005" s="219"/>
      <c r="B1005" s="220"/>
      <c r="C1005" s="268" t="s">
        <v>1397</v>
      </c>
      <c r="D1005" s="260"/>
      <c r="E1005" s="261">
        <v>2.2275</v>
      </c>
      <c r="F1005" s="222"/>
      <c r="G1005" s="222"/>
      <c r="H1005" s="222"/>
      <c r="I1005" s="222"/>
      <c r="J1005" s="222"/>
      <c r="K1005" s="222"/>
      <c r="L1005" s="222"/>
      <c r="M1005" s="222"/>
      <c r="N1005" s="221"/>
      <c r="O1005" s="221"/>
      <c r="P1005" s="221"/>
      <c r="Q1005" s="221"/>
      <c r="R1005" s="222"/>
      <c r="S1005" s="222"/>
      <c r="T1005" s="222"/>
      <c r="U1005" s="222"/>
      <c r="V1005" s="222"/>
      <c r="W1005" s="222"/>
      <c r="X1005" s="222"/>
      <c r="Y1005" s="222"/>
      <c r="Z1005" s="212"/>
      <c r="AA1005" s="212"/>
      <c r="AB1005" s="212"/>
      <c r="AC1005" s="212"/>
      <c r="AD1005" s="212"/>
      <c r="AE1005" s="212"/>
      <c r="AF1005" s="212"/>
      <c r="AG1005" s="212" t="s">
        <v>454</v>
      </c>
      <c r="AH1005" s="212">
        <v>0</v>
      </c>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ht="20.399999999999999" outlineLevel="1" x14ac:dyDescent="0.25">
      <c r="A1006" s="234">
        <v>229</v>
      </c>
      <c r="B1006" s="235" t="s">
        <v>1398</v>
      </c>
      <c r="C1006" s="253" t="s">
        <v>1399</v>
      </c>
      <c r="D1006" s="236" t="s">
        <v>446</v>
      </c>
      <c r="E1006" s="237">
        <v>34.340949999999999</v>
      </c>
      <c r="F1006" s="238"/>
      <c r="G1006" s="239">
        <f>ROUND(E1006*F1006,2)</f>
        <v>0</v>
      </c>
      <c r="H1006" s="238"/>
      <c r="I1006" s="239">
        <f>ROUND(E1006*H1006,2)</f>
        <v>0</v>
      </c>
      <c r="J1006" s="238"/>
      <c r="K1006" s="239">
        <f>ROUND(E1006*J1006,2)</f>
        <v>0</v>
      </c>
      <c r="L1006" s="239">
        <v>21</v>
      </c>
      <c r="M1006" s="239">
        <f>G1006*(1+L1006/100)</f>
        <v>0</v>
      </c>
      <c r="N1006" s="237">
        <v>2.5000000000000001E-2</v>
      </c>
      <c r="O1006" s="237">
        <f>ROUND(E1006*N1006,2)</f>
        <v>0.86</v>
      </c>
      <c r="P1006" s="237">
        <v>0</v>
      </c>
      <c r="Q1006" s="237">
        <f>ROUND(E1006*P1006,2)</f>
        <v>0</v>
      </c>
      <c r="R1006" s="239" t="s">
        <v>603</v>
      </c>
      <c r="S1006" s="239" t="s">
        <v>388</v>
      </c>
      <c r="T1006" s="240" t="s">
        <v>448</v>
      </c>
      <c r="U1006" s="222">
        <v>0</v>
      </c>
      <c r="V1006" s="222">
        <f>ROUND(E1006*U1006,2)</f>
        <v>0</v>
      </c>
      <c r="W1006" s="222"/>
      <c r="X1006" s="222" t="s">
        <v>604</v>
      </c>
      <c r="Y1006" s="222" t="s">
        <v>391</v>
      </c>
      <c r="Z1006" s="212"/>
      <c r="AA1006" s="212"/>
      <c r="AB1006" s="212"/>
      <c r="AC1006" s="212"/>
      <c r="AD1006" s="212"/>
      <c r="AE1006" s="212"/>
      <c r="AF1006" s="212"/>
      <c r="AG1006" s="212" t="s">
        <v>605</v>
      </c>
      <c r="AH1006" s="212"/>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outlineLevel="2" x14ac:dyDescent="0.25">
      <c r="A1007" s="219"/>
      <c r="B1007" s="220"/>
      <c r="C1007" s="268" t="s">
        <v>1400</v>
      </c>
      <c r="D1007" s="260"/>
      <c r="E1007" s="261">
        <v>1.99471</v>
      </c>
      <c r="F1007" s="222"/>
      <c r="G1007" s="222"/>
      <c r="H1007" s="222"/>
      <c r="I1007" s="222"/>
      <c r="J1007" s="222"/>
      <c r="K1007" s="222"/>
      <c r="L1007" s="222"/>
      <c r="M1007" s="222"/>
      <c r="N1007" s="221"/>
      <c r="O1007" s="221"/>
      <c r="P1007" s="221"/>
      <c r="Q1007" s="221"/>
      <c r="R1007" s="222"/>
      <c r="S1007" s="222"/>
      <c r="T1007" s="222"/>
      <c r="U1007" s="222"/>
      <c r="V1007" s="222"/>
      <c r="W1007" s="222"/>
      <c r="X1007" s="222"/>
      <c r="Y1007" s="222"/>
      <c r="Z1007" s="212"/>
      <c r="AA1007" s="212"/>
      <c r="AB1007" s="212"/>
      <c r="AC1007" s="212"/>
      <c r="AD1007" s="212"/>
      <c r="AE1007" s="212"/>
      <c r="AF1007" s="212"/>
      <c r="AG1007" s="212" t="s">
        <v>454</v>
      </c>
      <c r="AH1007" s="212">
        <v>0</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outlineLevel="3" x14ac:dyDescent="0.25">
      <c r="A1008" s="219"/>
      <c r="B1008" s="220"/>
      <c r="C1008" s="269" t="s">
        <v>488</v>
      </c>
      <c r="D1008" s="262"/>
      <c r="E1008" s="263">
        <v>1.99471</v>
      </c>
      <c r="F1008" s="222"/>
      <c r="G1008" s="222"/>
      <c r="H1008" s="222"/>
      <c r="I1008" s="222"/>
      <c r="J1008" s="222"/>
      <c r="K1008" s="222"/>
      <c r="L1008" s="222"/>
      <c r="M1008" s="222"/>
      <c r="N1008" s="221"/>
      <c r="O1008" s="221"/>
      <c r="P1008" s="221"/>
      <c r="Q1008" s="221"/>
      <c r="R1008" s="222"/>
      <c r="S1008" s="222"/>
      <c r="T1008" s="222"/>
      <c r="U1008" s="222"/>
      <c r="V1008" s="222"/>
      <c r="W1008" s="222"/>
      <c r="X1008" s="222"/>
      <c r="Y1008" s="222"/>
      <c r="Z1008" s="212"/>
      <c r="AA1008" s="212"/>
      <c r="AB1008" s="212"/>
      <c r="AC1008" s="212"/>
      <c r="AD1008" s="212"/>
      <c r="AE1008" s="212"/>
      <c r="AF1008" s="212"/>
      <c r="AG1008" s="212" t="s">
        <v>454</v>
      </c>
      <c r="AH1008" s="212">
        <v>1</v>
      </c>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3" x14ac:dyDescent="0.25">
      <c r="A1009" s="219"/>
      <c r="B1009" s="220"/>
      <c r="C1009" s="270" t="s">
        <v>525</v>
      </c>
      <c r="D1009" s="264"/>
      <c r="E1009" s="265"/>
      <c r="F1009" s="222"/>
      <c r="G1009" s="222"/>
      <c r="H1009" s="222"/>
      <c r="I1009" s="222"/>
      <c r="J1009" s="222"/>
      <c r="K1009" s="222"/>
      <c r="L1009" s="222"/>
      <c r="M1009" s="222"/>
      <c r="N1009" s="221"/>
      <c r="O1009" s="221"/>
      <c r="P1009" s="221"/>
      <c r="Q1009" s="221"/>
      <c r="R1009" s="222"/>
      <c r="S1009" s="222"/>
      <c r="T1009" s="222"/>
      <c r="U1009" s="222"/>
      <c r="V1009" s="222"/>
      <c r="W1009" s="222"/>
      <c r="X1009" s="222"/>
      <c r="Y1009" s="222"/>
      <c r="Z1009" s="212"/>
      <c r="AA1009" s="212"/>
      <c r="AB1009" s="212"/>
      <c r="AC1009" s="212"/>
      <c r="AD1009" s="212"/>
      <c r="AE1009" s="212"/>
      <c r="AF1009" s="212"/>
      <c r="AG1009" s="212" t="s">
        <v>454</v>
      </c>
      <c r="AH1009" s="212"/>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outlineLevel="3" x14ac:dyDescent="0.25">
      <c r="A1010" s="219"/>
      <c r="B1010" s="220"/>
      <c r="C1010" s="271" t="s">
        <v>1401</v>
      </c>
      <c r="D1010" s="264"/>
      <c r="E1010" s="265">
        <v>7.4950000000000001</v>
      </c>
      <c r="F1010" s="222"/>
      <c r="G1010" s="222"/>
      <c r="H1010" s="222"/>
      <c r="I1010" s="222"/>
      <c r="J1010" s="222"/>
      <c r="K1010" s="222"/>
      <c r="L1010" s="222"/>
      <c r="M1010" s="222"/>
      <c r="N1010" s="221"/>
      <c r="O1010" s="221"/>
      <c r="P1010" s="221"/>
      <c r="Q1010" s="221"/>
      <c r="R1010" s="222"/>
      <c r="S1010" s="222"/>
      <c r="T1010" s="222"/>
      <c r="U1010" s="222"/>
      <c r="V1010" s="222"/>
      <c r="W1010" s="222"/>
      <c r="X1010" s="222"/>
      <c r="Y1010" s="222"/>
      <c r="Z1010" s="212"/>
      <c r="AA1010" s="212"/>
      <c r="AB1010" s="212"/>
      <c r="AC1010" s="212"/>
      <c r="AD1010" s="212"/>
      <c r="AE1010" s="212"/>
      <c r="AF1010" s="212"/>
      <c r="AG1010" s="212" t="s">
        <v>454</v>
      </c>
      <c r="AH1010" s="212">
        <v>2</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3" x14ac:dyDescent="0.25">
      <c r="A1011" s="219"/>
      <c r="B1011" s="220"/>
      <c r="C1011" s="271" t="s">
        <v>1015</v>
      </c>
      <c r="D1011" s="264"/>
      <c r="E1011" s="265">
        <v>16.96</v>
      </c>
      <c r="F1011" s="222"/>
      <c r="G1011" s="222"/>
      <c r="H1011" s="222"/>
      <c r="I1011" s="222"/>
      <c r="J1011" s="222"/>
      <c r="K1011" s="222"/>
      <c r="L1011" s="222"/>
      <c r="M1011" s="222"/>
      <c r="N1011" s="221"/>
      <c r="O1011" s="221"/>
      <c r="P1011" s="221"/>
      <c r="Q1011" s="221"/>
      <c r="R1011" s="222"/>
      <c r="S1011" s="222"/>
      <c r="T1011" s="222"/>
      <c r="U1011" s="222"/>
      <c r="V1011" s="222"/>
      <c r="W1011" s="222"/>
      <c r="X1011" s="222"/>
      <c r="Y1011" s="222"/>
      <c r="Z1011" s="212"/>
      <c r="AA1011" s="212"/>
      <c r="AB1011" s="212"/>
      <c r="AC1011" s="212"/>
      <c r="AD1011" s="212"/>
      <c r="AE1011" s="212"/>
      <c r="AF1011" s="212"/>
      <c r="AG1011" s="212" t="s">
        <v>454</v>
      </c>
      <c r="AH1011" s="212">
        <v>2</v>
      </c>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5">
      <c r="A1012" s="219"/>
      <c r="B1012" s="220"/>
      <c r="C1012" s="271" t="s">
        <v>1016</v>
      </c>
      <c r="D1012" s="264"/>
      <c r="E1012" s="265">
        <v>25.247499999999999</v>
      </c>
      <c r="F1012" s="222"/>
      <c r="G1012" s="222"/>
      <c r="H1012" s="222"/>
      <c r="I1012" s="222"/>
      <c r="J1012" s="222"/>
      <c r="K1012" s="222"/>
      <c r="L1012" s="222"/>
      <c r="M1012" s="222"/>
      <c r="N1012" s="221"/>
      <c r="O1012" s="221"/>
      <c r="P1012" s="221"/>
      <c r="Q1012" s="221"/>
      <c r="R1012" s="222"/>
      <c r="S1012" s="222"/>
      <c r="T1012" s="222"/>
      <c r="U1012" s="222"/>
      <c r="V1012" s="222"/>
      <c r="W1012" s="222"/>
      <c r="X1012" s="222"/>
      <c r="Y1012" s="222"/>
      <c r="Z1012" s="212"/>
      <c r="AA1012" s="212"/>
      <c r="AB1012" s="212"/>
      <c r="AC1012" s="212"/>
      <c r="AD1012" s="212"/>
      <c r="AE1012" s="212"/>
      <c r="AF1012" s="212"/>
      <c r="AG1012" s="212" t="s">
        <v>454</v>
      </c>
      <c r="AH1012" s="212">
        <v>2</v>
      </c>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5">
      <c r="A1013" s="219"/>
      <c r="B1013" s="220"/>
      <c r="C1013" s="271" t="s">
        <v>1017</v>
      </c>
      <c r="D1013" s="264"/>
      <c r="E1013" s="265">
        <v>105.15</v>
      </c>
      <c r="F1013" s="222"/>
      <c r="G1013" s="222"/>
      <c r="H1013" s="222"/>
      <c r="I1013" s="222"/>
      <c r="J1013" s="222"/>
      <c r="K1013" s="222"/>
      <c r="L1013" s="222"/>
      <c r="M1013" s="222"/>
      <c r="N1013" s="221"/>
      <c r="O1013" s="221"/>
      <c r="P1013" s="221"/>
      <c r="Q1013" s="221"/>
      <c r="R1013" s="222"/>
      <c r="S1013" s="222"/>
      <c r="T1013" s="222"/>
      <c r="U1013" s="222"/>
      <c r="V1013" s="222"/>
      <c r="W1013" s="222"/>
      <c r="X1013" s="222"/>
      <c r="Y1013" s="222"/>
      <c r="Z1013" s="212"/>
      <c r="AA1013" s="212"/>
      <c r="AB1013" s="212"/>
      <c r="AC1013" s="212"/>
      <c r="AD1013" s="212"/>
      <c r="AE1013" s="212"/>
      <c r="AF1013" s="212"/>
      <c r="AG1013" s="212" t="s">
        <v>454</v>
      </c>
      <c r="AH1013" s="212">
        <v>2</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5">
      <c r="A1014" s="219"/>
      <c r="B1014" s="220"/>
      <c r="C1014" s="271" t="s">
        <v>1018</v>
      </c>
      <c r="D1014" s="264"/>
      <c r="E1014" s="265">
        <v>6.45</v>
      </c>
      <c r="F1014" s="222"/>
      <c r="G1014" s="222"/>
      <c r="H1014" s="222"/>
      <c r="I1014" s="222"/>
      <c r="J1014" s="222"/>
      <c r="K1014" s="222"/>
      <c r="L1014" s="222"/>
      <c r="M1014" s="222"/>
      <c r="N1014" s="221"/>
      <c r="O1014" s="221"/>
      <c r="P1014" s="221"/>
      <c r="Q1014" s="221"/>
      <c r="R1014" s="222"/>
      <c r="S1014" s="222"/>
      <c r="T1014" s="222"/>
      <c r="U1014" s="222"/>
      <c r="V1014" s="222"/>
      <c r="W1014" s="222"/>
      <c r="X1014" s="222"/>
      <c r="Y1014" s="222"/>
      <c r="Z1014" s="212"/>
      <c r="AA1014" s="212"/>
      <c r="AB1014" s="212"/>
      <c r="AC1014" s="212"/>
      <c r="AD1014" s="212"/>
      <c r="AE1014" s="212"/>
      <c r="AF1014" s="212"/>
      <c r="AG1014" s="212" t="s">
        <v>454</v>
      </c>
      <c r="AH1014" s="212">
        <v>2</v>
      </c>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5">
      <c r="A1015" s="219"/>
      <c r="B1015" s="220"/>
      <c r="C1015" s="270" t="s">
        <v>529</v>
      </c>
      <c r="D1015" s="264"/>
      <c r="E1015" s="265"/>
      <c r="F1015" s="222"/>
      <c r="G1015" s="222"/>
      <c r="H1015" s="222"/>
      <c r="I1015" s="222"/>
      <c r="J1015" s="222"/>
      <c r="K1015" s="222"/>
      <c r="L1015" s="222"/>
      <c r="M1015" s="222"/>
      <c r="N1015" s="221"/>
      <c r="O1015" s="221"/>
      <c r="P1015" s="221"/>
      <c r="Q1015" s="221"/>
      <c r="R1015" s="222"/>
      <c r="S1015" s="222"/>
      <c r="T1015" s="222"/>
      <c r="U1015" s="222"/>
      <c r="V1015" s="222"/>
      <c r="W1015" s="222"/>
      <c r="X1015" s="222"/>
      <c r="Y1015" s="222"/>
      <c r="Z1015" s="212"/>
      <c r="AA1015" s="212"/>
      <c r="AB1015" s="212"/>
      <c r="AC1015" s="212"/>
      <c r="AD1015" s="212"/>
      <c r="AE1015" s="212"/>
      <c r="AF1015" s="212"/>
      <c r="AG1015" s="212" t="s">
        <v>454</v>
      </c>
      <c r="AH1015" s="212"/>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3" x14ac:dyDescent="0.25">
      <c r="A1016" s="219"/>
      <c r="B1016" s="220"/>
      <c r="C1016" s="268" t="s">
        <v>1402</v>
      </c>
      <c r="D1016" s="260"/>
      <c r="E1016" s="261">
        <v>26.324159999999999</v>
      </c>
      <c r="F1016" s="222"/>
      <c r="G1016" s="222"/>
      <c r="H1016" s="222"/>
      <c r="I1016" s="222"/>
      <c r="J1016" s="222"/>
      <c r="K1016" s="222"/>
      <c r="L1016" s="222"/>
      <c r="M1016" s="222"/>
      <c r="N1016" s="221"/>
      <c r="O1016" s="221"/>
      <c r="P1016" s="221"/>
      <c r="Q1016" s="221"/>
      <c r="R1016" s="222"/>
      <c r="S1016" s="222"/>
      <c r="T1016" s="222"/>
      <c r="U1016" s="222"/>
      <c r="V1016" s="222"/>
      <c r="W1016" s="222"/>
      <c r="X1016" s="222"/>
      <c r="Y1016" s="222"/>
      <c r="Z1016" s="212"/>
      <c r="AA1016" s="212"/>
      <c r="AB1016" s="212"/>
      <c r="AC1016" s="212"/>
      <c r="AD1016" s="212"/>
      <c r="AE1016" s="212"/>
      <c r="AF1016" s="212"/>
      <c r="AG1016" s="212" t="s">
        <v>454</v>
      </c>
      <c r="AH1016" s="212">
        <v>0</v>
      </c>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3" x14ac:dyDescent="0.25">
      <c r="A1017" s="219"/>
      <c r="B1017" s="220"/>
      <c r="C1017" s="269" t="s">
        <v>488</v>
      </c>
      <c r="D1017" s="262"/>
      <c r="E1017" s="263">
        <v>26.324159999999999</v>
      </c>
      <c r="F1017" s="222"/>
      <c r="G1017" s="222"/>
      <c r="H1017" s="222"/>
      <c r="I1017" s="222"/>
      <c r="J1017" s="222"/>
      <c r="K1017" s="222"/>
      <c r="L1017" s="222"/>
      <c r="M1017" s="222"/>
      <c r="N1017" s="221"/>
      <c r="O1017" s="221"/>
      <c r="P1017" s="221"/>
      <c r="Q1017" s="221"/>
      <c r="R1017" s="222"/>
      <c r="S1017" s="222"/>
      <c r="T1017" s="222"/>
      <c r="U1017" s="222"/>
      <c r="V1017" s="222"/>
      <c r="W1017" s="222"/>
      <c r="X1017" s="222"/>
      <c r="Y1017" s="222"/>
      <c r="Z1017" s="212"/>
      <c r="AA1017" s="212"/>
      <c r="AB1017" s="212"/>
      <c r="AC1017" s="212"/>
      <c r="AD1017" s="212"/>
      <c r="AE1017" s="212"/>
      <c r="AF1017" s="212"/>
      <c r="AG1017" s="212" t="s">
        <v>454</v>
      </c>
      <c r="AH1017" s="212">
        <v>1</v>
      </c>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3" x14ac:dyDescent="0.25">
      <c r="A1018" s="219"/>
      <c r="B1018" s="220"/>
      <c r="C1018" s="270" t="s">
        <v>525</v>
      </c>
      <c r="D1018" s="264"/>
      <c r="E1018" s="265"/>
      <c r="F1018" s="222"/>
      <c r="G1018" s="222"/>
      <c r="H1018" s="222"/>
      <c r="I1018" s="222"/>
      <c r="J1018" s="222"/>
      <c r="K1018" s="222"/>
      <c r="L1018" s="222"/>
      <c r="M1018" s="222"/>
      <c r="N1018" s="221"/>
      <c r="O1018" s="221"/>
      <c r="P1018" s="221"/>
      <c r="Q1018" s="221"/>
      <c r="R1018" s="222"/>
      <c r="S1018" s="222"/>
      <c r="T1018" s="222"/>
      <c r="U1018" s="222"/>
      <c r="V1018" s="222"/>
      <c r="W1018" s="222"/>
      <c r="X1018" s="222"/>
      <c r="Y1018" s="222"/>
      <c r="Z1018" s="212"/>
      <c r="AA1018" s="212"/>
      <c r="AB1018" s="212"/>
      <c r="AC1018" s="212"/>
      <c r="AD1018" s="212"/>
      <c r="AE1018" s="212"/>
      <c r="AF1018" s="212"/>
      <c r="AG1018" s="212" t="s">
        <v>454</v>
      </c>
      <c r="AH1018" s="212"/>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3" x14ac:dyDescent="0.25">
      <c r="A1019" s="219"/>
      <c r="B1019" s="220"/>
      <c r="C1019" s="271" t="s">
        <v>1020</v>
      </c>
      <c r="D1019" s="264"/>
      <c r="E1019" s="265">
        <v>20.260000000000002</v>
      </c>
      <c r="F1019" s="222"/>
      <c r="G1019" s="222"/>
      <c r="H1019" s="222"/>
      <c r="I1019" s="222"/>
      <c r="J1019" s="222"/>
      <c r="K1019" s="222"/>
      <c r="L1019" s="222"/>
      <c r="M1019" s="222"/>
      <c r="N1019" s="221"/>
      <c r="O1019" s="221"/>
      <c r="P1019" s="221"/>
      <c r="Q1019" s="221"/>
      <c r="R1019" s="222"/>
      <c r="S1019" s="222"/>
      <c r="T1019" s="222"/>
      <c r="U1019" s="222"/>
      <c r="V1019" s="222"/>
      <c r="W1019" s="222"/>
      <c r="X1019" s="222"/>
      <c r="Y1019" s="222"/>
      <c r="Z1019" s="212"/>
      <c r="AA1019" s="212"/>
      <c r="AB1019" s="212"/>
      <c r="AC1019" s="212"/>
      <c r="AD1019" s="212"/>
      <c r="AE1019" s="212"/>
      <c r="AF1019" s="212"/>
      <c r="AG1019" s="212" t="s">
        <v>454</v>
      </c>
      <c r="AH1019" s="212">
        <v>2</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5">
      <c r="A1020" s="219"/>
      <c r="B1020" s="220"/>
      <c r="C1020" s="271" t="s">
        <v>1021</v>
      </c>
      <c r="D1020" s="264"/>
      <c r="E1020" s="265">
        <v>2.1</v>
      </c>
      <c r="F1020" s="222"/>
      <c r="G1020" s="222"/>
      <c r="H1020" s="222"/>
      <c r="I1020" s="222"/>
      <c r="J1020" s="222"/>
      <c r="K1020" s="222"/>
      <c r="L1020" s="222"/>
      <c r="M1020" s="222"/>
      <c r="N1020" s="221"/>
      <c r="O1020" s="221"/>
      <c r="P1020" s="221"/>
      <c r="Q1020" s="221"/>
      <c r="R1020" s="222"/>
      <c r="S1020" s="222"/>
      <c r="T1020" s="222"/>
      <c r="U1020" s="222"/>
      <c r="V1020" s="222"/>
      <c r="W1020" s="222"/>
      <c r="X1020" s="222"/>
      <c r="Y1020" s="222"/>
      <c r="Z1020" s="212"/>
      <c r="AA1020" s="212"/>
      <c r="AB1020" s="212"/>
      <c r="AC1020" s="212"/>
      <c r="AD1020" s="212"/>
      <c r="AE1020" s="212"/>
      <c r="AF1020" s="212"/>
      <c r="AG1020" s="212" t="s">
        <v>454</v>
      </c>
      <c r="AH1020" s="212">
        <v>2</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5">
      <c r="A1021" s="219"/>
      <c r="B1021" s="220"/>
      <c r="C1021" s="271" t="s">
        <v>1022</v>
      </c>
      <c r="D1021" s="264"/>
      <c r="E1021" s="265">
        <v>14.54125</v>
      </c>
      <c r="F1021" s="222"/>
      <c r="G1021" s="222"/>
      <c r="H1021" s="222"/>
      <c r="I1021" s="222"/>
      <c r="J1021" s="222"/>
      <c r="K1021" s="222"/>
      <c r="L1021" s="222"/>
      <c r="M1021" s="222"/>
      <c r="N1021" s="221"/>
      <c r="O1021" s="221"/>
      <c r="P1021" s="221"/>
      <c r="Q1021" s="221"/>
      <c r="R1021" s="222"/>
      <c r="S1021" s="222"/>
      <c r="T1021" s="222"/>
      <c r="U1021" s="222"/>
      <c r="V1021" s="222"/>
      <c r="W1021" s="222"/>
      <c r="X1021" s="222"/>
      <c r="Y1021" s="222"/>
      <c r="Z1021" s="212"/>
      <c r="AA1021" s="212"/>
      <c r="AB1021" s="212"/>
      <c r="AC1021" s="212"/>
      <c r="AD1021" s="212"/>
      <c r="AE1021" s="212"/>
      <c r="AF1021" s="212"/>
      <c r="AG1021" s="212" t="s">
        <v>454</v>
      </c>
      <c r="AH1021" s="212">
        <v>2</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3" x14ac:dyDescent="0.25">
      <c r="A1022" s="219"/>
      <c r="B1022" s="220"/>
      <c r="C1022" s="270" t="s">
        <v>529</v>
      </c>
      <c r="D1022" s="264"/>
      <c r="E1022" s="265"/>
      <c r="F1022" s="222"/>
      <c r="G1022" s="222"/>
      <c r="H1022" s="222"/>
      <c r="I1022" s="222"/>
      <c r="J1022" s="222"/>
      <c r="K1022" s="222"/>
      <c r="L1022" s="222"/>
      <c r="M1022" s="222"/>
      <c r="N1022" s="221"/>
      <c r="O1022" s="221"/>
      <c r="P1022" s="221"/>
      <c r="Q1022" s="221"/>
      <c r="R1022" s="222"/>
      <c r="S1022" s="222"/>
      <c r="T1022" s="222"/>
      <c r="U1022" s="222"/>
      <c r="V1022" s="222"/>
      <c r="W1022" s="222"/>
      <c r="X1022" s="222"/>
      <c r="Y1022" s="222"/>
      <c r="Z1022" s="212"/>
      <c r="AA1022" s="212"/>
      <c r="AB1022" s="212"/>
      <c r="AC1022" s="212"/>
      <c r="AD1022" s="212"/>
      <c r="AE1022" s="212"/>
      <c r="AF1022" s="212"/>
      <c r="AG1022" s="212" t="s">
        <v>454</v>
      </c>
      <c r="AH1022" s="212"/>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3" x14ac:dyDescent="0.25">
      <c r="A1023" s="219"/>
      <c r="B1023" s="220"/>
      <c r="C1023" s="268" t="s">
        <v>1403</v>
      </c>
      <c r="D1023" s="260"/>
      <c r="E1023" s="261">
        <v>6.0220799999999999</v>
      </c>
      <c r="F1023" s="222"/>
      <c r="G1023" s="222"/>
      <c r="H1023" s="222"/>
      <c r="I1023" s="222"/>
      <c r="J1023" s="222"/>
      <c r="K1023" s="222"/>
      <c r="L1023" s="222"/>
      <c r="M1023" s="222"/>
      <c r="N1023" s="221"/>
      <c r="O1023" s="221"/>
      <c r="P1023" s="221"/>
      <c r="Q1023" s="221"/>
      <c r="R1023" s="222"/>
      <c r="S1023" s="222"/>
      <c r="T1023" s="222"/>
      <c r="U1023" s="222"/>
      <c r="V1023" s="222"/>
      <c r="W1023" s="222"/>
      <c r="X1023" s="222"/>
      <c r="Y1023" s="222"/>
      <c r="Z1023" s="212"/>
      <c r="AA1023" s="212"/>
      <c r="AB1023" s="212"/>
      <c r="AC1023" s="212"/>
      <c r="AD1023" s="212"/>
      <c r="AE1023" s="212"/>
      <c r="AF1023" s="212"/>
      <c r="AG1023" s="212" t="s">
        <v>454</v>
      </c>
      <c r="AH1023" s="212">
        <v>0</v>
      </c>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3" x14ac:dyDescent="0.25">
      <c r="A1024" s="219"/>
      <c r="B1024" s="220"/>
      <c r="C1024" s="269" t="s">
        <v>488</v>
      </c>
      <c r="D1024" s="262"/>
      <c r="E1024" s="263">
        <v>6.0220799999999999</v>
      </c>
      <c r="F1024" s="222"/>
      <c r="G1024" s="222"/>
      <c r="H1024" s="222"/>
      <c r="I1024" s="222"/>
      <c r="J1024" s="222"/>
      <c r="K1024" s="222"/>
      <c r="L1024" s="222"/>
      <c r="M1024" s="222"/>
      <c r="N1024" s="221"/>
      <c r="O1024" s="221"/>
      <c r="P1024" s="221"/>
      <c r="Q1024" s="221"/>
      <c r="R1024" s="222"/>
      <c r="S1024" s="222"/>
      <c r="T1024" s="222"/>
      <c r="U1024" s="222"/>
      <c r="V1024" s="222"/>
      <c r="W1024" s="222"/>
      <c r="X1024" s="222"/>
      <c r="Y1024" s="222"/>
      <c r="Z1024" s="212"/>
      <c r="AA1024" s="212"/>
      <c r="AB1024" s="212"/>
      <c r="AC1024" s="212"/>
      <c r="AD1024" s="212"/>
      <c r="AE1024" s="212"/>
      <c r="AF1024" s="212"/>
      <c r="AG1024" s="212" t="s">
        <v>454</v>
      </c>
      <c r="AH1024" s="212">
        <v>1</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ht="20.399999999999999" outlineLevel="1" x14ac:dyDescent="0.25">
      <c r="A1025" s="234">
        <v>230</v>
      </c>
      <c r="B1025" s="235" t="s">
        <v>1404</v>
      </c>
      <c r="C1025" s="253" t="s">
        <v>1405</v>
      </c>
      <c r="D1025" s="236" t="s">
        <v>446</v>
      </c>
      <c r="E1025" s="237">
        <v>106.60041</v>
      </c>
      <c r="F1025" s="238"/>
      <c r="G1025" s="239">
        <f>ROUND(E1025*F1025,2)</f>
        <v>0</v>
      </c>
      <c r="H1025" s="238"/>
      <c r="I1025" s="239">
        <f>ROUND(E1025*H1025,2)</f>
        <v>0</v>
      </c>
      <c r="J1025" s="238"/>
      <c r="K1025" s="239">
        <f>ROUND(E1025*J1025,2)</f>
        <v>0</v>
      </c>
      <c r="L1025" s="239">
        <v>21</v>
      </c>
      <c r="M1025" s="239">
        <f>G1025*(1+L1025/100)</f>
        <v>0</v>
      </c>
      <c r="N1025" s="237">
        <v>2.5000000000000001E-2</v>
      </c>
      <c r="O1025" s="237">
        <f>ROUND(E1025*N1025,2)</f>
        <v>2.67</v>
      </c>
      <c r="P1025" s="237">
        <v>0</v>
      </c>
      <c r="Q1025" s="237">
        <f>ROUND(E1025*P1025,2)</f>
        <v>0</v>
      </c>
      <c r="R1025" s="239" t="s">
        <v>603</v>
      </c>
      <c r="S1025" s="239" t="s">
        <v>388</v>
      </c>
      <c r="T1025" s="240" t="s">
        <v>448</v>
      </c>
      <c r="U1025" s="222">
        <v>0</v>
      </c>
      <c r="V1025" s="222">
        <f>ROUND(E1025*U1025,2)</f>
        <v>0</v>
      </c>
      <c r="W1025" s="222"/>
      <c r="X1025" s="222" t="s">
        <v>604</v>
      </c>
      <c r="Y1025" s="222" t="s">
        <v>391</v>
      </c>
      <c r="Z1025" s="212"/>
      <c r="AA1025" s="212"/>
      <c r="AB1025" s="212"/>
      <c r="AC1025" s="212"/>
      <c r="AD1025" s="212"/>
      <c r="AE1025" s="212"/>
      <c r="AF1025" s="212"/>
      <c r="AG1025" s="212" t="s">
        <v>605</v>
      </c>
      <c r="AH1025" s="212"/>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2" x14ac:dyDescent="0.25">
      <c r="A1026" s="219"/>
      <c r="B1026" s="220"/>
      <c r="C1026" s="268" t="s">
        <v>1406</v>
      </c>
      <c r="D1026" s="260"/>
      <c r="E1026" s="261">
        <v>106.60041</v>
      </c>
      <c r="F1026" s="222"/>
      <c r="G1026" s="222"/>
      <c r="H1026" s="222"/>
      <c r="I1026" s="222"/>
      <c r="J1026" s="222"/>
      <c r="K1026" s="222"/>
      <c r="L1026" s="222"/>
      <c r="M1026" s="222"/>
      <c r="N1026" s="221"/>
      <c r="O1026" s="221"/>
      <c r="P1026" s="221"/>
      <c r="Q1026" s="221"/>
      <c r="R1026" s="222"/>
      <c r="S1026" s="222"/>
      <c r="T1026" s="222"/>
      <c r="U1026" s="222"/>
      <c r="V1026" s="222"/>
      <c r="W1026" s="222"/>
      <c r="X1026" s="222"/>
      <c r="Y1026" s="222"/>
      <c r="Z1026" s="212"/>
      <c r="AA1026" s="212"/>
      <c r="AB1026" s="212"/>
      <c r="AC1026" s="212"/>
      <c r="AD1026" s="212"/>
      <c r="AE1026" s="212"/>
      <c r="AF1026" s="212"/>
      <c r="AG1026" s="212" t="s">
        <v>454</v>
      </c>
      <c r="AH1026" s="212">
        <v>0</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ht="20.399999999999999" outlineLevel="1" x14ac:dyDescent="0.25">
      <c r="A1027" s="234">
        <v>231</v>
      </c>
      <c r="B1027" s="235" t="s">
        <v>1407</v>
      </c>
      <c r="C1027" s="253" t="s">
        <v>1408</v>
      </c>
      <c r="D1027" s="236" t="s">
        <v>506</v>
      </c>
      <c r="E1027" s="237">
        <v>50.155439999999999</v>
      </c>
      <c r="F1027" s="238"/>
      <c r="G1027" s="239">
        <f>ROUND(E1027*F1027,2)</f>
        <v>0</v>
      </c>
      <c r="H1027" s="238"/>
      <c r="I1027" s="239">
        <f>ROUND(E1027*H1027,2)</f>
        <v>0</v>
      </c>
      <c r="J1027" s="238"/>
      <c r="K1027" s="239">
        <f>ROUND(E1027*J1027,2)</f>
        <v>0</v>
      </c>
      <c r="L1027" s="239">
        <v>21</v>
      </c>
      <c r="M1027" s="239">
        <f>G1027*(1+L1027/100)</f>
        <v>0</v>
      </c>
      <c r="N1027" s="237">
        <v>7.0000000000000001E-3</v>
      </c>
      <c r="O1027" s="237">
        <f>ROUND(E1027*N1027,2)</f>
        <v>0.35</v>
      </c>
      <c r="P1027" s="237">
        <v>0</v>
      </c>
      <c r="Q1027" s="237">
        <f>ROUND(E1027*P1027,2)</f>
        <v>0</v>
      </c>
      <c r="R1027" s="239" t="s">
        <v>603</v>
      </c>
      <c r="S1027" s="239" t="s">
        <v>388</v>
      </c>
      <c r="T1027" s="240" t="s">
        <v>448</v>
      </c>
      <c r="U1027" s="222">
        <v>0</v>
      </c>
      <c r="V1027" s="222">
        <f>ROUND(E1027*U1027,2)</f>
        <v>0</v>
      </c>
      <c r="W1027" s="222"/>
      <c r="X1027" s="222" t="s">
        <v>604</v>
      </c>
      <c r="Y1027" s="222" t="s">
        <v>391</v>
      </c>
      <c r="Z1027" s="212"/>
      <c r="AA1027" s="212"/>
      <c r="AB1027" s="212"/>
      <c r="AC1027" s="212"/>
      <c r="AD1027" s="212"/>
      <c r="AE1027" s="212"/>
      <c r="AF1027" s="212"/>
      <c r="AG1027" s="212" t="s">
        <v>605</v>
      </c>
      <c r="AH1027" s="212"/>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2" x14ac:dyDescent="0.25">
      <c r="A1028" s="219"/>
      <c r="B1028" s="220"/>
      <c r="C1028" s="268" t="s">
        <v>1409</v>
      </c>
      <c r="D1028" s="260"/>
      <c r="E1028" s="261">
        <v>50.155439999999999</v>
      </c>
      <c r="F1028" s="222"/>
      <c r="G1028" s="222"/>
      <c r="H1028" s="222"/>
      <c r="I1028" s="222"/>
      <c r="J1028" s="222"/>
      <c r="K1028" s="222"/>
      <c r="L1028" s="222"/>
      <c r="M1028" s="222"/>
      <c r="N1028" s="221"/>
      <c r="O1028" s="221"/>
      <c r="P1028" s="221"/>
      <c r="Q1028" s="221"/>
      <c r="R1028" s="222"/>
      <c r="S1028" s="222"/>
      <c r="T1028" s="222"/>
      <c r="U1028" s="222"/>
      <c r="V1028" s="222"/>
      <c r="W1028" s="222"/>
      <c r="X1028" s="222"/>
      <c r="Y1028" s="222"/>
      <c r="Z1028" s="212"/>
      <c r="AA1028" s="212"/>
      <c r="AB1028" s="212"/>
      <c r="AC1028" s="212"/>
      <c r="AD1028" s="212"/>
      <c r="AE1028" s="212"/>
      <c r="AF1028" s="212"/>
      <c r="AG1028" s="212" t="s">
        <v>454</v>
      </c>
      <c r="AH1028" s="212">
        <v>5</v>
      </c>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ht="20.399999999999999" outlineLevel="1" x14ac:dyDescent="0.25">
      <c r="A1029" s="234">
        <v>232</v>
      </c>
      <c r="B1029" s="235" t="s">
        <v>1410</v>
      </c>
      <c r="C1029" s="253" t="s">
        <v>1411</v>
      </c>
      <c r="D1029" s="236" t="s">
        <v>446</v>
      </c>
      <c r="E1029" s="237">
        <v>0.32296000000000002</v>
      </c>
      <c r="F1029" s="238"/>
      <c r="G1029" s="239">
        <f>ROUND(E1029*F1029,2)</f>
        <v>0</v>
      </c>
      <c r="H1029" s="238"/>
      <c r="I1029" s="239">
        <f>ROUND(E1029*H1029,2)</f>
        <v>0</v>
      </c>
      <c r="J1029" s="238"/>
      <c r="K1029" s="239">
        <f>ROUND(E1029*J1029,2)</f>
        <v>0</v>
      </c>
      <c r="L1029" s="239">
        <v>21</v>
      </c>
      <c r="M1029" s="239">
        <f>G1029*(1+L1029/100)</f>
        <v>0</v>
      </c>
      <c r="N1029" s="237">
        <v>0.03</v>
      </c>
      <c r="O1029" s="237">
        <f>ROUND(E1029*N1029,2)</f>
        <v>0.01</v>
      </c>
      <c r="P1029" s="237">
        <v>0</v>
      </c>
      <c r="Q1029" s="237">
        <f>ROUND(E1029*P1029,2)</f>
        <v>0</v>
      </c>
      <c r="R1029" s="239" t="s">
        <v>603</v>
      </c>
      <c r="S1029" s="239" t="s">
        <v>388</v>
      </c>
      <c r="T1029" s="240" t="s">
        <v>448</v>
      </c>
      <c r="U1029" s="222">
        <v>0</v>
      </c>
      <c r="V1029" s="222">
        <f>ROUND(E1029*U1029,2)</f>
        <v>0</v>
      </c>
      <c r="W1029" s="222"/>
      <c r="X1029" s="222" t="s">
        <v>604</v>
      </c>
      <c r="Y1029" s="222" t="s">
        <v>391</v>
      </c>
      <c r="Z1029" s="212"/>
      <c r="AA1029" s="212"/>
      <c r="AB1029" s="212"/>
      <c r="AC1029" s="212"/>
      <c r="AD1029" s="212"/>
      <c r="AE1029" s="212"/>
      <c r="AF1029" s="212"/>
      <c r="AG1029" s="212" t="s">
        <v>605</v>
      </c>
      <c r="AH1029" s="212"/>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2" x14ac:dyDescent="0.25">
      <c r="A1030" s="219"/>
      <c r="B1030" s="220"/>
      <c r="C1030" s="268" t="s">
        <v>1412</v>
      </c>
      <c r="D1030" s="260"/>
      <c r="E1030" s="261">
        <v>0.32296000000000002</v>
      </c>
      <c r="F1030" s="222"/>
      <c r="G1030" s="222"/>
      <c r="H1030" s="222"/>
      <c r="I1030" s="222"/>
      <c r="J1030" s="222"/>
      <c r="K1030" s="222"/>
      <c r="L1030" s="222"/>
      <c r="M1030" s="222"/>
      <c r="N1030" s="221"/>
      <c r="O1030" s="221"/>
      <c r="P1030" s="221"/>
      <c r="Q1030" s="221"/>
      <c r="R1030" s="222"/>
      <c r="S1030" s="222"/>
      <c r="T1030" s="222"/>
      <c r="U1030" s="222"/>
      <c r="V1030" s="222"/>
      <c r="W1030" s="222"/>
      <c r="X1030" s="222"/>
      <c r="Y1030" s="222"/>
      <c r="Z1030" s="212"/>
      <c r="AA1030" s="212"/>
      <c r="AB1030" s="212"/>
      <c r="AC1030" s="212"/>
      <c r="AD1030" s="212"/>
      <c r="AE1030" s="212"/>
      <c r="AF1030" s="212"/>
      <c r="AG1030" s="212" t="s">
        <v>454</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ht="40.799999999999997" outlineLevel="1" x14ac:dyDescent="0.25">
      <c r="A1031" s="234">
        <v>233</v>
      </c>
      <c r="B1031" s="235" t="s">
        <v>1413</v>
      </c>
      <c r="C1031" s="253" t="s">
        <v>1414</v>
      </c>
      <c r="D1031" s="236" t="s">
        <v>585</v>
      </c>
      <c r="E1031" s="237">
        <v>209.39500000000001</v>
      </c>
      <c r="F1031" s="238"/>
      <c r="G1031" s="239">
        <f>ROUND(E1031*F1031,2)</f>
        <v>0</v>
      </c>
      <c r="H1031" s="238"/>
      <c r="I1031" s="239">
        <f>ROUND(E1031*H1031,2)</f>
        <v>0</v>
      </c>
      <c r="J1031" s="238"/>
      <c r="K1031" s="239">
        <f>ROUND(E1031*J1031,2)</f>
        <v>0</v>
      </c>
      <c r="L1031" s="239">
        <v>21</v>
      </c>
      <c r="M1031" s="239">
        <f>G1031*(1+L1031/100)</f>
        <v>0</v>
      </c>
      <c r="N1031" s="237">
        <v>0</v>
      </c>
      <c r="O1031" s="237">
        <f>ROUND(E1031*N1031,2)</f>
        <v>0</v>
      </c>
      <c r="P1031" s="237">
        <v>0</v>
      </c>
      <c r="Q1031" s="237">
        <f>ROUND(E1031*P1031,2)</f>
        <v>0</v>
      </c>
      <c r="R1031" s="239" t="s">
        <v>603</v>
      </c>
      <c r="S1031" s="239" t="s">
        <v>388</v>
      </c>
      <c r="T1031" s="240" t="s">
        <v>448</v>
      </c>
      <c r="U1031" s="222">
        <v>0</v>
      </c>
      <c r="V1031" s="222">
        <f>ROUND(E1031*U1031,2)</f>
        <v>0</v>
      </c>
      <c r="W1031" s="222"/>
      <c r="X1031" s="222" t="s">
        <v>604</v>
      </c>
      <c r="Y1031" s="222" t="s">
        <v>391</v>
      </c>
      <c r="Z1031" s="212"/>
      <c r="AA1031" s="212"/>
      <c r="AB1031" s="212"/>
      <c r="AC1031" s="212"/>
      <c r="AD1031" s="212"/>
      <c r="AE1031" s="212"/>
      <c r="AF1031" s="212"/>
      <c r="AG1031" s="212" t="s">
        <v>605</v>
      </c>
      <c r="AH1031" s="212"/>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2" x14ac:dyDescent="0.25">
      <c r="A1032" s="219"/>
      <c r="B1032" s="220"/>
      <c r="C1032" s="268" t="s">
        <v>1415</v>
      </c>
      <c r="D1032" s="260"/>
      <c r="E1032" s="261">
        <v>209.39500000000001</v>
      </c>
      <c r="F1032" s="222"/>
      <c r="G1032" s="222"/>
      <c r="H1032" s="222"/>
      <c r="I1032" s="222"/>
      <c r="J1032" s="222"/>
      <c r="K1032" s="222"/>
      <c r="L1032" s="222"/>
      <c r="M1032" s="222"/>
      <c r="N1032" s="221"/>
      <c r="O1032" s="221"/>
      <c r="P1032" s="221"/>
      <c r="Q1032" s="221"/>
      <c r="R1032" s="222"/>
      <c r="S1032" s="222"/>
      <c r="T1032" s="222"/>
      <c r="U1032" s="222"/>
      <c r="V1032" s="222"/>
      <c r="W1032" s="222"/>
      <c r="X1032" s="222"/>
      <c r="Y1032" s="222"/>
      <c r="Z1032" s="212"/>
      <c r="AA1032" s="212"/>
      <c r="AB1032" s="212"/>
      <c r="AC1032" s="212"/>
      <c r="AD1032" s="212"/>
      <c r="AE1032" s="212"/>
      <c r="AF1032" s="212"/>
      <c r="AG1032" s="212" t="s">
        <v>454</v>
      </c>
      <c r="AH1032" s="212">
        <v>5</v>
      </c>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ht="20.399999999999999" outlineLevel="1" x14ac:dyDescent="0.25">
      <c r="A1033" s="234">
        <v>234</v>
      </c>
      <c r="B1033" s="235" t="s">
        <v>1416</v>
      </c>
      <c r="C1033" s="253" t="s">
        <v>1417</v>
      </c>
      <c r="D1033" s="236" t="s">
        <v>1075</v>
      </c>
      <c r="E1033" s="237">
        <v>209.39500000000001</v>
      </c>
      <c r="F1033" s="238"/>
      <c r="G1033" s="239">
        <f>ROUND(E1033*F1033,2)</f>
        <v>0</v>
      </c>
      <c r="H1033" s="238"/>
      <c r="I1033" s="239">
        <f>ROUND(E1033*H1033,2)</f>
        <v>0</v>
      </c>
      <c r="J1033" s="238"/>
      <c r="K1033" s="239">
        <f>ROUND(E1033*J1033,2)</f>
        <v>0</v>
      </c>
      <c r="L1033" s="239">
        <v>21</v>
      </c>
      <c r="M1033" s="239">
        <f>G1033*(1+L1033/100)</f>
        <v>0</v>
      </c>
      <c r="N1033" s="237">
        <v>1E-3</v>
      </c>
      <c r="O1033" s="237">
        <f>ROUND(E1033*N1033,2)</f>
        <v>0.21</v>
      </c>
      <c r="P1033" s="237">
        <v>0</v>
      </c>
      <c r="Q1033" s="237">
        <f>ROUND(E1033*P1033,2)</f>
        <v>0</v>
      </c>
      <c r="R1033" s="239" t="s">
        <v>603</v>
      </c>
      <c r="S1033" s="239" t="s">
        <v>388</v>
      </c>
      <c r="T1033" s="240" t="s">
        <v>448</v>
      </c>
      <c r="U1033" s="222">
        <v>0</v>
      </c>
      <c r="V1033" s="222">
        <f>ROUND(E1033*U1033,2)</f>
        <v>0</v>
      </c>
      <c r="W1033" s="222"/>
      <c r="X1033" s="222" t="s">
        <v>604</v>
      </c>
      <c r="Y1033" s="222" t="s">
        <v>391</v>
      </c>
      <c r="Z1033" s="212"/>
      <c r="AA1033" s="212"/>
      <c r="AB1033" s="212"/>
      <c r="AC1033" s="212"/>
      <c r="AD1033" s="212"/>
      <c r="AE1033" s="212"/>
      <c r="AF1033" s="212"/>
      <c r="AG1033" s="212" t="s">
        <v>605</v>
      </c>
      <c r="AH1033" s="212"/>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2" x14ac:dyDescent="0.25">
      <c r="A1034" s="219"/>
      <c r="B1034" s="220"/>
      <c r="C1034" s="268" t="s">
        <v>1415</v>
      </c>
      <c r="D1034" s="260"/>
      <c r="E1034" s="261">
        <v>209.39500000000001</v>
      </c>
      <c r="F1034" s="222"/>
      <c r="G1034" s="222"/>
      <c r="H1034" s="222"/>
      <c r="I1034" s="222"/>
      <c r="J1034" s="222"/>
      <c r="K1034" s="222"/>
      <c r="L1034" s="222"/>
      <c r="M1034" s="222"/>
      <c r="N1034" s="221"/>
      <c r="O1034" s="221"/>
      <c r="P1034" s="221"/>
      <c r="Q1034" s="221"/>
      <c r="R1034" s="222"/>
      <c r="S1034" s="222"/>
      <c r="T1034" s="222"/>
      <c r="U1034" s="222"/>
      <c r="V1034" s="222"/>
      <c r="W1034" s="222"/>
      <c r="X1034" s="222"/>
      <c r="Y1034" s="222"/>
      <c r="Z1034" s="212"/>
      <c r="AA1034" s="212"/>
      <c r="AB1034" s="212"/>
      <c r="AC1034" s="212"/>
      <c r="AD1034" s="212"/>
      <c r="AE1034" s="212"/>
      <c r="AF1034" s="212"/>
      <c r="AG1034" s="212" t="s">
        <v>454</v>
      </c>
      <c r="AH1034" s="212">
        <v>5</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ht="20.399999999999999" outlineLevel="1" x14ac:dyDescent="0.25">
      <c r="A1035" s="234">
        <v>235</v>
      </c>
      <c r="B1035" s="235" t="s">
        <v>1418</v>
      </c>
      <c r="C1035" s="253" t="s">
        <v>1419</v>
      </c>
      <c r="D1035" s="236" t="s">
        <v>506</v>
      </c>
      <c r="E1035" s="237">
        <v>0.57023999999999997</v>
      </c>
      <c r="F1035" s="238"/>
      <c r="G1035" s="239">
        <f>ROUND(E1035*F1035,2)</f>
        <v>0</v>
      </c>
      <c r="H1035" s="238"/>
      <c r="I1035" s="239">
        <f>ROUND(E1035*H1035,2)</f>
        <v>0</v>
      </c>
      <c r="J1035" s="238"/>
      <c r="K1035" s="239">
        <f>ROUND(E1035*J1035,2)</f>
        <v>0</v>
      </c>
      <c r="L1035" s="239">
        <v>21</v>
      </c>
      <c r="M1035" s="239">
        <f>G1035*(1+L1035/100)</f>
        <v>0</v>
      </c>
      <c r="N1035" s="237">
        <v>3.0000000000000001E-3</v>
      </c>
      <c r="O1035" s="237">
        <f>ROUND(E1035*N1035,2)</f>
        <v>0</v>
      </c>
      <c r="P1035" s="237">
        <v>0</v>
      </c>
      <c r="Q1035" s="237">
        <f>ROUND(E1035*P1035,2)</f>
        <v>0</v>
      </c>
      <c r="R1035" s="239" t="s">
        <v>603</v>
      </c>
      <c r="S1035" s="239" t="s">
        <v>388</v>
      </c>
      <c r="T1035" s="240" t="s">
        <v>448</v>
      </c>
      <c r="U1035" s="222">
        <v>0</v>
      </c>
      <c r="V1035" s="222">
        <f>ROUND(E1035*U1035,2)</f>
        <v>0</v>
      </c>
      <c r="W1035" s="222"/>
      <c r="X1035" s="222" t="s">
        <v>604</v>
      </c>
      <c r="Y1035" s="222" t="s">
        <v>391</v>
      </c>
      <c r="Z1035" s="212"/>
      <c r="AA1035" s="212"/>
      <c r="AB1035" s="212"/>
      <c r="AC1035" s="212"/>
      <c r="AD1035" s="212"/>
      <c r="AE1035" s="212"/>
      <c r="AF1035" s="212"/>
      <c r="AG1035" s="212" t="s">
        <v>605</v>
      </c>
      <c r="AH1035" s="212"/>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2" x14ac:dyDescent="0.25">
      <c r="A1036" s="219"/>
      <c r="B1036" s="220"/>
      <c r="C1036" s="268" t="s">
        <v>1420</v>
      </c>
      <c r="D1036" s="260"/>
      <c r="E1036" s="261">
        <v>0.28511999999999998</v>
      </c>
      <c r="F1036" s="222"/>
      <c r="G1036" s="222"/>
      <c r="H1036" s="222"/>
      <c r="I1036" s="222"/>
      <c r="J1036" s="222"/>
      <c r="K1036" s="222"/>
      <c r="L1036" s="222"/>
      <c r="M1036" s="222"/>
      <c r="N1036" s="221"/>
      <c r="O1036" s="221"/>
      <c r="P1036" s="221"/>
      <c r="Q1036" s="221"/>
      <c r="R1036" s="222"/>
      <c r="S1036" s="222"/>
      <c r="T1036" s="222"/>
      <c r="U1036" s="222"/>
      <c r="V1036" s="222"/>
      <c r="W1036" s="222"/>
      <c r="X1036" s="222"/>
      <c r="Y1036" s="222"/>
      <c r="Z1036" s="212"/>
      <c r="AA1036" s="212"/>
      <c r="AB1036" s="212"/>
      <c r="AC1036" s="212"/>
      <c r="AD1036" s="212"/>
      <c r="AE1036" s="212"/>
      <c r="AF1036" s="212"/>
      <c r="AG1036" s="212" t="s">
        <v>454</v>
      </c>
      <c r="AH1036" s="212">
        <v>0</v>
      </c>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5">
      <c r="A1037" s="219"/>
      <c r="B1037" s="220"/>
      <c r="C1037" s="268" t="s">
        <v>1421</v>
      </c>
      <c r="D1037" s="260"/>
      <c r="E1037" s="261">
        <v>0.28511999999999998</v>
      </c>
      <c r="F1037" s="222"/>
      <c r="G1037" s="222"/>
      <c r="H1037" s="222"/>
      <c r="I1037" s="222"/>
      <c r="J1037" s="222"/>
      <c r="K1037" s="222"/>
      <c r="L1037" s="222"/>
      <c r="M1037" s="222"/>
      <c r="N1037" s="221"/>
      <c r="O1037" s="221"/>
      <c r="P1037" s="221"/>
      <c r="Q1037" s="221"/>
      <c r="R1037" s="222"/>
      <c r="S1037" s="222"/>
      <c r="T1037" s="222"/>
      <c r="U1037" s="222"/>
      <c r="V1037" s="222"/>
      <c r="W1037" s="222"/>
      <c r="X1037" s="222"/>
      <c r="Y1037" s="222"/>
      <c r="Z1037" s="212"/>
      <c r="AA1037" s="212"/>
      <c r="AB1037" s="212"/>
      <c r="AC1037" s="212"/>
      <c r="AD1037" s="212"/>
      <c r="AE1037" s="212"/>
      <c r="AF1037" s="212"/>
      <c r="AG1037" s="212" t="s">
        <v>454</v>
      </c>
      <c r="AH1037" s="212">
        <v>0</v>
      </c>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ht="20.399999999999999" outlineLevel="1" x14ac:dyDescent="0.25">
      <c r="A1038" s="234">
        <v>236</v>
      </c>
      <c r="B1038" s="235" t="s">
        <v>1422</v>
      </c>
      <c r="C1038" s="253" t="s">
        <v>1423</v>
      </c>
      <c r="D1038" s="236" t="s">
        <v>506</v>
      </c>
      <c r="E1038" s="237">
        <v>12.852</v>
      </c>
      <c r="F1038" s="238"/>
      <c r="G1038" s="239">
        <f>ROUND(E1038*F1038,2)</f>
        <v>0</v>
      </c>
      <c r="H1038" s="238"/>
      <c r="I1038" s="239">
        <f>ROUND(E1038*H1038,2)</f>
        <v>0</v>
      </c>
      <c r="J1038" s="238"/>
      <c r="K1038" s="239">
        <f>ROUND(E1038*J1038,2)</f>
        <v>0</v>
      </c>
      <c r="L1038" s="239">
        <v>21</v>
      </c>
      <c r="M1038" s="239">
        <f>G1038*(1+L1038/100)</f>
        <v>0</v>
      </c>
      <c r="N1038" s="237">
        <v>2.1000000000000001E-2</v>
      </c>
      <c r="O1038" s="237">
        <f>ROUND(E1038*N1038,2)</f>
        <v>0.27</v>
      </c>
      <c r="P1038" s="237">
        <v>0</v>
      </c>
      <c r="Q1038" s="237">
        <f>ROUND(E1038*P1038,2)</f>
        <v>0</v>
      </c>
      <c r="R1038" s="239" t="s">
        <v>603</v>
      </c>
      <c r="S1038" s="239" t="s">
        <v>388</v>
      </c>
      <c r="T1038" s="240" t="s">
        <v>448</v>
      </c>
      <c r="U1038" s="222">
        <v>0</v>
      </c>
      <c r="V1038" s="222">
        <f>ROUND(E1038*U1038,2)</f>
        <v>0</v>
      </c>
      <c r="W1038" s="222"/>
      <c r="X1038" s="222" t="s">
        <v>604</v>
      </c>
      <c r="Y1038" s="222" t="s">
        <v>391</v>
      </c>
      <c r="Z1038" s="212"/>
      <c r="AA1038" s="212"/>
      <c r="AB1038" s="212"/>
      <c r="AC1038" s="212"/>
      <c r="AD1038" s="212"/>
      <c r="AE1038" s="212"/>
      <c r="AF1038" s="212"/>
      <c r="AG1038" s="212" t="s">
        <v>605</v>
      </c>
      <c r="AH1038" s="212"/>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2" x14ac:dyDescent="0.25">
      <c r="A1039" s="219"/>
      <c r="B1039" s="220"/>
      <c r="C1039" s="268" t="s">
        <v>1424</v>
      </c>
      <c r="D1039" s="260"/>
      <c r="E1039" s="261">
        <v>0.97199999999999998</v>
      </c>
      <c r="F1039" s="222"/>
      <c r="G1039" s="222"/>
      <c r="H1039" s="222"/>
      <c r="I1039" s="222"/>
      <c r="J1039" s="222"/>
      <c r="K1039" s="222"/>
      <c r="L1039" s="222"/>
      <c r="M1039" s="222"/>
      <c r="N1039" s="221"/>
      <c r="O1039" s="221"/>
      <c r="P1039" s="221"/>
      <c r="Q1039" s="221"/>
      <c r="R1039" s="222"/>
      <c r="S1039" s="222"/>
      <c r="T1039" s="222"/>
      <c r="U1039" s="222"/>
      <c r="V1039" s="222"/>
      <c r="W1039" s="222"/>
      <c r="X1039" s="222"/>
      <c r="Y1039" s="222"/>
      <c r="Z1039" s="212"/>
      <c r="AA1039" s="212"/>
      <c r="AB1039" s="212"/>
      <c r="AC1039" s="212"/>
      <c r="AD1039" s="212"/>
      <c r="AE1039" s="212"/>
      <c r="AF1039" s="212"/>
      <c r="AG1039" s="212" t="s">
        <v>454</v>
      </c>
      <c r="AH1039" s="212">
        <v>0</v>
      </c>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5">
      <c r="A1040" s="219"/>
      <c r="B1040" s="220"/>
      <c r="C1040" s="268" t="s">
        <v>1425</v>
      </c>
      <c r="D1040" s="260"/>
      <c r="E1040" s="261">
        <v>11.88</v>
      </c>
      <c r="F1040" s="222"/>
      <c r="G1040" s="222"/>
      <c r="H1040" s="222"/>
      <c r="I1040" s="222"/>
      <c r="J1040" s="222"/>
      <c r="K1040" s="222"/>
      <c r="L1040" s="222"/>
      <c r="M1040" s="222"/>
      <c r="N1040" s="221"/>
      <c r="O1040" s="221"/>
      <c r="P1040" s="221"/>
      <c r="Q1040" s="221"/>
      <c r="R1040" s="222"/>
      <c r="S1040" s="222"/>
      <c r="T1040" s="222"/>
      <c r="U1040" s="222"/>
      <c r="V1040" s="222"/>
      <c r="W1040" s="222"/>
      <c r="X1040" s="222"/>
      <c r="Y1040" s="222"/>
      <c r="Z1040" s="212"/>
      <c r="AA1040" s="212"/>
      <c r="AB1040" s="212"/>
      <c r="AC1040" s="212"/>
      <c r="AD1040" s="212"/>
      <c r="AE1040" s="212"/>
      <c r="AF1040" s="212"/>
      <c r="AG1040" s="212" t="s">
        <v>454</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1" x14ac:dyDescent="0.25">
      <c r="A1041" s="234">
        <v>237</v>
      </c>
      <c r="B1041" s="235" t="s">
        <v>1426</v>
      </c>
      <c r="C1041" s="253" t="s">
        <v>1427</v>
      </c>
      <c r="D1041" s="236" t="s">
        <v>562</v>
      </c>
      <c r="E1041" s="237">
        <v>5.5613400000000004</v>
      </c>
      <c r="F1041" s="238"/>
      <c r="G1041" s="239">
        <f>ROUND(E1041*F1041,2)</f>
        <v>0</v>
      </c>
      <c r="H1041" s="238"/>
      <c r="I1041" s="239">
        <f>ROUND(E1041*H1041,2)</f>
        <v>0</v>
      </c>
      <c r="J1041" s="238"/>
      <c r="K1041" s="239">
        <f>ROUND(E1041*J1041,2)</f>
        <v>0</v>
      </c>
      <c r="L1041" s="239">
        <v>21</v>
      </c>
      <c r="M1041" s="239">
        <f>G1041*(1+L1041/100)</f>
        <v>0</v>
      </c>
      <c r="N1041" s="237">
        <v>0</v>
      </c>
      <c r="O1041" s="237">
        <f>ROUND(E1041*N1041,2)</f>
        <v>0</v>
      </c>
      <c r="P1041" s="237">
        <v>0</v>
      </c>
      <c r="Q1041" s="237">
        <f>ROUND(E1041*P1041,2)</f>
        <v>0</v>
      </c>
      <c r="R1041" s="239" t="s">
        <v>1359</v>
      </c>
      <c r="S1041" s="239" t="s">
        <v>388</v>
      </c>
      <c r="T1041" s="240" t="s">
        <v>448</v>
      </c>
      <c r="U1041" s="222">
        <v>1.74</v>
      </c>
      <c r="V1041" s="222">
        <f>ROUND(E1041*U1041,2)</f>
        <v>9.68</v>
      </c>
      <c r="W1041" s="222"/>
      <c r="X1041" s="222" t="s">
        <v>262</v>
      </c>
      <c r="Y1041" s="222" t="s">
        <v>391</v>
      </c>
      <c r="Z1041" s="212"/>
      <c r="AA1041" s="212"/>
      <c r="AB1041" s="212"/>
      <c r="AC1041" s="212"/>
      <c r="AD1041" s="212"/>
      <c r="AE1041" s="212"/>
      <c r="AF1041" s="212"/>
      <c r="AG1041" s="212" t="s">
        <v>1186</v>
      </c>
      <c r="AH1041" s="212"/>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2" x14ac:dyDescent="0.25">
      <c r="A1042" s="219"/>
      <c r="B1042" s="220"/>
      <c r="C1042" s="267" t="s">
        <v>1354</v>
      </c>
      <c r="D1042" s="266"/>
      <c r="E1042" s="266"/>
      <c r="F1042" s="266"/>
      <c r="G1042" s="266"/>
      <c r="H1042" s="222"/>
      <c r="I1042" s="222"/>
      <c r="J1042" s="222"/>
      <c r="K1042" s="222"/>
      <c r="L1042" s="222"/>
      <c r="M1042" s="222"/>
      <c r="N1042" s="221"/>
      <c r="O1042" s="221"/>
      <c r="P1042" s="221"/>
      <c r="Q1042" s="221"/>
      <c r="R1042" s="222"/>
      <c r="S1042" s="222"/>
      <c r="T1042" s="222"/>
      <c r="U1042" s="222"/>
      <c r="V1042" s="222"/>
      <c r="W1042" s="222"/>
      <c r="X1042" s="222"/>
      <c r="Y1042" s="222"/>
      <c r="Z1042" s="212"/>
      <c r="AA1042" s="212"/>
      <c r="AB1042" s="212"/>
      <c r="AC1042" s="212"/>
      <c r="AD1042" s="212"/>
      <c r="AE1042" s="212"/>
      <c r="AF1042" s="212"/>
      <c r="AG1042" s="212" t="s">
        <v>452</v>
      </c>
      <c r="AH1042" s="212"/>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2" x14ac:dyDescent="0.25">
      <c r="A1043" s="219"/>
      <c r="B1043" s="220"/>
      <c r="C1043" s="268" t="s">
        <v>1188</v>
      </c>
      <c r="D1043" s="260"/>
      <c r="E1043" s="261"/>
      <c r="F1043" s="222"/>
      <c r="G1043" s="222"/>
      <c r="H1043" s="222"/>
      <c r="I1043" s="222"/>
      <c r="J1043" s="222"/>
      <c r="K1043" s="222"/>
      <c r="L1043" s="222"/>
      <c r="M1043" s="222"/>
      <c r="N1043" s="221"/>
      <c r="O1043" s="221"/>
      <c r="P1043" s="221"/>
      <c r="Q1043" s="221"/>
      <c r="R1043" s="222"/>
      <c r="S1043" s="222"/>
      <c r="T1043" s="222"/>
      <c r="U1043" s="222"/>
      <c r="V1043" s="222"/>
      <c r="W1043" s="222"/>
      <c r="X1043" s="222"/>
      <c r="Y1043" s="222"/>
      <c r="Z1043" s="212"/>
      <c r="AA1043" s="212"/>
      <c r="AB1043" s="212"/>
      <c r="AC1043" s="212"/>
      <c r="AD1043" s="212"/>
      <c r="AE1043" s="212"/>
      <c r="AF1043" s="212"/>
      <c r="AG1043" s="212" t="s">
        <v>454</v>
      </c>
      <c r="AH1043" s="212">
        <v>0</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5">
      <c r="A1044" s="219"/>
      <c r="B1044" s="220"/>
      <c r="C1044" s="268" t="s">
        <v>1428</v>
      </c>
      <c r="D1044" s="260"/>
      <c r="E1044" s="261"/>
      <c r="F1044" s="222"/>
      <c r="G1044" s="222"/>
      <c r="H1044" s="222"/>
      <c r="I1044" s="222"/>
      <c r="J1044" s="222"/>
      <c r="K1044" s="222"/>
      <c r="L1044" s="222"/>
      <c r="M1044" s="222"/>
      <c r="N1044" s="221"/>
      <c r="O1044" s="221"/>
      <c r="P1044" s="221"/>
      <c r="Q1044" s="221"/>
      <c r="R1044" s="222"/>
      <c r="S1044" s="222"/>
      <c r="T1044" s="222"/>
      <c r="U1044" s="222"/>
      <c r="V1044" s="222"/>
      <c r="W1044" s="222"/>
      <c r="X1044" s="222"/>
      <c r="Y1044" s="222"/>
      <c r="Z1044" s="212"/>
      <c r="AA1044" s="212"/>
      <c r="AB1044" s="212"/>
      <c r="AC1044" s="212"/>
      <c r="AD1044" s="212"/>
      <c r="AE1044" s="212"/>
      <c r="AF1044" s="212"/>
      <c r="AG1044" s="212" t="s">
        <v>454</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3" x14ac:dyDescent="0.25">
      <c r="A1045" s="219"/>
      <c r="B1045" s="220"/>
      <c r="C1045" s="268" t="s">
        <v>1429</v>
      </c>
      <c r="D1045" s="260"/>
      <c r="E1045" s="261">
        <v>5.5613400000000004</v>
      </c>
      <c r="F1045" s="222"/>
      <c r="G1045" s="222"/>
      <c r="H1045" s="222"/>
      <c r="I1045" s="222"/>
      <c r="J1045" s="222"/>
      <c r="K1045" s="222"/>
      <c r="L1045" s="222"/>
      <c r="M1045" s="222"/>
      <c r="N1045" s="221"/>
      <c r="O1045" s="221"/>
      <c r="P1045" s="221"/>
      <c r="Q1045" s="221"/>
      <c r="R1045" s="222"/>
      <c r="S1045" s="222"/>
      <c r="T1045" s="222"/>
      <c r="U1045" s="222"/>
      <c r="V1045" s="222"/>
      <c r="W1045" s="222"/>
      <c r="X1045" s="222"/>
      <c r="Y1045" s="222"/>
      <c r="Z1045" s="212"/>
      <c r="AA1045" s="212"/>
      <c r="AB1045" s="212"/>
      <c r="AC1045" s="212"/>
      <c r="AD1045" s="212"/>
      <c r="AE1045" s="212"/>
      <c r="AF1045" s="212"/>
      <c r="AG1045" s="212" t="s">
        <v>454</v>
      </c>
      <c r="AH1045" s="212">
        <v>0</v>
      </c>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x14ac:dyDescent="0.25">
      <c r="A1046" s="227" t="s">
        <v>383</v>
      </c>
      <c r="B1046" s="228" t="s">
        <v>299</v>
      </c>
      <c r="C1046" s="251" t="s">
        <v>301</v>
      </c>
      <c r="D1046" s="229"/>
      <c r="E1046" s="230"/>
      <c r="F1046" s="231"/>
      <c r="G1046" s="231">
        <f>SUMIF(AG1047:AG1060,"&lt;&gt;NOR",G1047:G1060)</f>
        <v>0</v>
      </c>
      <c r="H1046" s="231"/>
      <c r="I1046" s="231">
        <f>SUM(I1047:I1060)</f>
        <v>0</v>
      </c>
      <c r="J1046" s="231"/>
      <c r="K1046" s="231">
        <f>SUM(K1047:K1060)</f>
        <v>0</v>
      </c>
      <c r="L1046" s="231"/>
      <c r="M1046" s="231">
        <f>SUM(M1047:M1060)</f>
        <v>0</v>
      </c>
      <c r="N1046" s="230"/>
      <c r="O1046" s="230">
        <f>SUM(O1047:O1060)</f>
        <v>0.03</v>
      </c>
      <c r="P1046" s="230"/>
      <c r="Q1046" s="230">
        <f>SUM(Q1047:Q1060)</f>
        <v>0</v>
      </c>
      <c r="R1046" s="231"/>
      <c r="S1046" s="231"/>
      <c r="T1046" s="232"/>
      <c r="U1046" s="226"/>
      <c r="V1046" s="226">
        <f>SUM(V1047:V1060)</f>
        <v>11</v>
      </c>
      <c r="W1046" s="226"/>
      <c r="X1046" s="226"/>
      <c r="Y1046" s="226"/>
      <c r="AG1046" t="s">
        <v>384</v>
      </c>
    </row>
    <row r="1047" spans="1:60" outlineLevel="1" x14ac:dyDescent="0.25">
      <c r="A1047" s="234">
        <v>238</v>
      </c>
      <c r="B1047" s="235" t="s">
        <v>1430</v>
      </c>
      <c r="C1047" s="253" t="s">
        <v>1431</v>
      </c>
      <c r="D1047" s="236" t="s">
        <v>517</v>
      </c>
      <c r="E1047" s="237">
        <v>5</v>
      </c>
      <c r="F1047" s="238"/>
      <c r="G1047" s="239">
        <f>ROUND(E1047*F1047,2)</f>
        <v>0</v>
      </c>
      <c r="H1047" s="238"/>
      <c r="I1047" s="239">
        <f>ROUND(E1047*H1047,2)</f>
        <v>0</v>
      </c>
      <c r="J1047" s="238"/>
      <c r="K1047" s="239">
        <f>ROUND(E1047*J1047,2)</f>
        <v>0</v>
      </c>
      <c r="L1047" s="239">
        <v>21</v>
      </c>
      <c r="M1047" s="239">
        <f>G1047*(1+L1047/100)</f>
        <v>0</v>
      </c>
      <c r="N1047" s="237">
        <v>2.8500000000000001E-3</v>
      </c>
      <c r="O1047" s="237">
        <f>ROUND(E1047*N1047,2)</f>
        <v>0.01</v>
      </c>
      <c r="P1047" s="237">
        <v>0</v>
      </c>
      <c r="Q1047" s="237">
        <f>ROUND(E1047*P1047,2)</f>
        <v>0</v>
      </c>
      <c r="R1047" s="239" t="s">
        <v>1432</v>
      </c>
      <c r="S1047" s="239" t="s">
        <v>388</v>
      </c>
      <c r="T1047" s="240" t="s">
        <v>448</v>
      </c>
      <c r="U1047" s="222">
        <v>0.749</v>
      </c>
      <c r="V1047" s="222">
        <f>ROUND(E1047*U1047,2)</f>
        <v>3.75</v>
      </c>
      <c r="W1047" s="222"/>
      <c r="X1047" s="222" t="s">
        <v>449</v>
      </c>
      <c r="Y1047" s="222" t="s">
        <v>391</v>
      </c>
      <c r="Z1047" s="212"/>
      <c r="AA1047" s="212"/>
      <c r="AB1047" s="212"/>
      <c r="AC1047" s="212"/>
      <c r="AD1047" s="212"/>
      <c r="AE1047" s="212"/>
      <c r="AF1047" s="212"/>
      <c r="AG1047" s="212" t="s">
        <v>450</v>
      </c>
      <c r="AH1047" s="212"/>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2" x14ac:dyDescent="0.25">
      <c r="A1048" s="219"/>
      <c r="B1048" s="220"/>
      <c r="C1048" s="267" t="s">
        <v>1433</v>
      </c>
      <c r="D1048" s="266"/>
      <c r="E1048" s="266"/>
      <c r="F1048" s="266"/>
      <c r="G1048" s="266"/>
      <c r="H1048" s="222"/>
      <c r="I1048" s="222"/>
      <c r="J1048" s="222"/>
      <c r="K1048" s="222"/>
      <c r="L1048" s="222"/>
      <c r="M1048" s="222"/>
      <c r="N1048" s="221"/>
      <c r="O1048" s="221"/>
      <c r="P1048" s="221"/>
      <c r="Q1048" s="221"/>
      <c r="R1048" s="222"/>
      <c r="S1048" s="222"/>
      <c r="T1048" s="222"/>
      <c r="U1048" s="222"/>
      <c r="V1048" s="222"/>
      <c r="W1048" s="222"/>
      <c r="X1048" s="222"/>
      <c r="Y1048" s="222"/>
      <c r="Z1048" s="212"/>
      <c r="AA1048" s="212"/>
      <c r="AB1048" s="212"/>
      <c r="AC1048" s="212"/>
      <c r="AD1048" s="212"/>
      <c r="AE1048" s="212"/>
      <c r="AF1048" s="212"/>
      <c r="AG1048" s="212" t="s">
        <v>452</v>
      </c>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2" x14ac:dyDescent="0.25">
      <c r="A1049" s="219"/>
      <c r="B1049" s="220"/>
      <c r="C1049" s="255" t="s">
        <v>1434</v>
      </c>
      <c r="D1049" s="250"/>
      <c r="E1049" s="250"/>
      <c r="F1049" s="250"/>
      <c r="G1049" s="250"/>
      <c r="H1049" s="222"/>
      <c r="I1049" s="222"/>
      <c r="J1049" s="222"/>
      <c r="K1049" s="222"/>
      <c r="L1049" s="222"/>
      <c r="M1049" s="222"/>
      <c r="N1049" s="221"/>
      <c r="O1049" s="221"/>
      <c r="P1049" s="221"/>
      <c r="Q1049" s="221"/>
      <c r="R1049" s="222"/>
      <c r="S1049" s="222"/>
      <c r="T1049" s="222"/>
      <c r="U1049" s="222"/>
      <c r="V1049" s="222"/>
      <c r="W1049" s="222"/>
      <c r="X1049" s="222"/>
      <c r="Y1049" s="222"/>
      <c r="Z1049" s="212"/>
      <c r="AA1049" s="212"/>
      <c r="AB1049" s="212"/>
      <c r="AC1049" s="212"/>
      <c r="AD1049" s="212"/>
      <c r="AE1049" s="212"/>
      <c r="AF1049" s="212"/>
      <c r="AG1049" s="212" t="s">
        <v>395</v>
      </c>
      <c r="AH1049" s="212"/>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outlineLevel="3" x14ac:dyDescent="0.25">
      <c r="A1050" s="219"/>
      <c r="B1050" s="220"/>
      <c r="C1050" s="255" t="s">
        <v>1435</v>
      </c>
      <c r="D1050" s="250"/>
      <c r="E1050" s="250"/>
      <c r="F1050" s="250"/>
      <c r="G1050" s="250"/>
      <c r="H1050" s="222"/>
      <c r="I1050" s="222"/>
      <c r="J1050" s="222"/>
      <c r="K1050" s="222"/>
      <c r="L1050" s="222"/>
      <c r="M1050" s="222"/>
      <c r="N1050" s="221"/>
      <c r="O1050" s="221"/>
      <c r="P1050" s="221"/>
      <c r="Q1050" s="221"/>
      <c r="R1050" s="222"/>
      <c r="S1050" s="222"/>
      <c r="T1050" s="222"/>
      <c r="U1050" s="222"/>
      <c r="V1050" s="222"/>
      <c r="W1050" s="222"/>
      <c r="X1050" s="222"/>
      <c r="Y1050" s="222"/>
      <c r="Z1050" s="212"/>
      <c r="AA1050" s="212"/>
      <c r="AB1050" s="212"/>
      <c r="AC1050" s="212"/>
      <c r="AD1050" s="212"/>
      <c r="AE1050" s="212"/>
      <c r="AF1050" s="212"/>
      <c r="AG1050" s="212" t="s">
        <v>395</v>
      </c>
      <c r="AH1050" s="212"/>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2" x14ac:dyDescent="0.25">
      <c r="A1051" s="219"/>
      <c r="B1051" s="220"/>
      <c r="C1051" s="268" t="s">
        <v>1436</v>
      </c>
      <c r="D1051" s="260"/>
      <c r="E1051" s="261">
        <v>5</v>
      </c>
      <c r="F1051" s="222"/>
      <c r="G1051" s="222"/>
      <c r="H1051" s="222"/>
      <c r="I1051" s="222"/>
      <c r="J1051" s="222"/>
      <c r="K1051" s="222"/>
      <c r="L1051" s="222"/>
      <c r="M1051" s="222"/>
      <c r="N1051" s="221"/>
      <c r="O1051" s="221"/>
      <c r="P1051" s="221"/>
      <c r="Q1051" s="221"/>
      <c r="R1051" s="222"/>
      <c r="S1051" s="222"/>
      <c r="T1051" s="222"/>
      <c r="U1051" s="222"/>
      <c r="V1051" s="222"/>
      <c r="W1051" s="222"/>
      <c r="X1051" s="222"/>
      <c r="Y1051" s="222"/>
      <c r="Z1051" s="212"/>
      <c r="AA1051" s="212"/>
      <c r="AB1051" s="212"/>
      <c r="AC1051" s="212"/>
      <c r="AD1051" s="212"/>
      <c r="AE1051" s="212"/>
      <c r="AF1051" s="212"/>
      <c r="AG1051" s="212" t="s">
        <v>454</v>
      </c>
      <c r="AH1051" s="212">
        <v>0</v>
      </c>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1" x14ac:dyDescent="0.25">
      <c r="A1052" s="234">
        <v>239</v>
      </c>
      <c r="B1052" s="235" t="s">
        <v>1437</v>
      </c>
      <c r="C1052" s="253" t="s">
        <v>1438</v>
      </c>
      <c r="D1052" s="236" t="s">
        <v>517</v>
      </c>
      <c r="E1052" s="237">
        <v>9</v>
      </c>
      <c r="F1052" s="238"/>
      <c r="G1052" s="239">
        <f>ROUND(E1052*F1052,2)</f>
        <v>0</v>
      </c>
      <c r="H1052" s="238"/>
      <c r="I1052" s="239">
        <f>ROUND(E1052*H1052,2)</f>
        <v>0</v>
      </c>
      <c r="J1052" s="238"/>
      <c r="K1052" s="239">
        <f>ROUND(E1052*J1052,2)</f>
        <v>0</v>
      </c>
      <c r="L1052" s="239">
        <v>21</v>
      </c>
      <c r="M1052" s="239">
        <f>G1052*(1+L1052/100)</f>
        <v>0</v>
      </c>
      <c r="N1052" s="237">
        <v>2.5200000000000001E-3</v>
      </c>
      <c r="O1052" s="237">
        <f>ROUND(E1052*N1052,2)</f>
        <v>0.02</v>
      </c>
      <c r="P1052" s="237">
        <v>0</v>
      </c>
      <c r="Q1052" s="237">
        <f>ROUND(E1052*P1052,2)</f>
        <v>0</v>
      </c>
      <c r="R1052" s="239" t="s">
        <v>1432</v>
      </c>
      <c r="S1052" s="239" t="s">
        <v>388</v>
      </c>
      <c r="T1052" s="240" t="s">
        <v>448</v>
      </c>
      <c r="U1052" s="222">
        <v>0.8</v>
      </c>
      <c r="V1052" s="222">
        <f>ROUND(E1052*U1052,2)</f>
        <v>7.2</v>
      </c>
      <c r="W1052" s="222"/>
      <c r="X1052" s="222" t="s">
        <v>449</v>
      </c>
      <c r="Y1052" s="222" t="s">
        <v>391</v>
      </c>
      <c r="Z1052" s="212"/>
      <c r="AA1052" s="212"/>
      <c r="AB1052" s="212"/>
      <c r="AC1052" s="212"/>
      <c r="AD1052" s="212"/>
      <c r="AE1052" s="212"/>
      <c r="AF1052" s="212"/>
      <c r="AG1052" s="212" t="s">
        <v>450</v>
      </c>
      <c r="AH1052" s="212"/>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2" x14ac:dyDescent="0.25">
      <c r="A1053" s="219"/>
      <c r="B1053" s="220"/>
      <c r="C1053" s="267" t="s">
        <v>1433</v>
      </c>
      <c r="D1053" s="266"/>
      <c r="E1053" s="266"/>
      <c r="F1053" s="266"/>
      <c r="G1053" s="266"/>
      <c r="H1053" s="222"/>
      <c r="I1053" s="222"/>
      <c r="J1053" s="222"/>
      <c r="K1053" s="222"/>
      <c r="L1053" s="222"/>
      <c r="M1053" s="222"/>
      <c r="N1053" s="221"/>
      <c r="O1053" s="221"/>
      <c r="P1053" s="221"/>
      <c r="Q1053" s="221"/>
      <c r="R1053" s="222"/>
      <c r="S1053" s="222"/>
      <c r="T1053" s="222"/>
      <c r="U1053" s="222"/>
      <c r="V1053" s="222"/>
      <c r="W1053" s="222"/>
      <c r="X1053" s="222"/>
      <c r="Y1053" s="222"/>
      <c r="Z1053" s="212"/>
      <c r="AA1053" s="212"/>
      <c r="AB1053" s="212"/>
      <c r="AC1053" s="212"/>
      <c r="AD1053" s="212"/>
      <c r="AE1053" s="212"/>
      <c r="AF1053" s="212"/>
      <c r="AG1053" s="212" t="s">
        <v>452</v>
      </c>
      <c r="AH1053" s="212"/>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2" x14ac:dyDescent="0.25">
      <c r="A1054" s="219"/>
      <c r="B1054" s="220"/>
      <c r="C1054" s="255" t="s">
        <v>1439</v>
      </c>
      <c r="D1054" s="250"/>
      <c r="E1054" s="250"/>
      <c r="F1054" s="250"/>
      <c r="G1054" s="250"/>
      <c r="H1054" s="222"/>
      <c r="I1054" s="222"/>
      <c r="J1054" s="222"/>
      <c r="K1054" s="222"/>
      <c r="L1054" s="222"/>
      <c r="M1054" s="222"/>
      <c r="N1054" s="221"/>
      <c r="O1054" s="221"/>
      <c r="P1054" s="221"/>
      <c r="Q1054" s="221"/>
      <c r="R1054" s="222"/>
      <c r="S1054" s="222"/>
      <c r="T1054" s="222"/>
      <c r="U1054" s="222"/>
      <c r="V1054" s="222"/>
      <c r="W1054" s="222"/>
      <c r="X1054" s="222"/>
      <c r="Y1054" s="222"/>
      <c r="Z1054" s="212"/>
      <c r="AA1054" s="212"/>
      <c r="AB1054" s="212"/>
      <c r="AC1054" s="212"/>
      <c r="AD1054" s="212"/>
      <c r="AE1054" s="212"/>
      <c r="AF1054" s="212"/>
      <c r="AG1054" s="212" t="s">
        <v>395</v>
      </c>
      <c r="AH1054" s="212"/>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2" x14ac:dyDescent="0.25">
      <c r="A1055" s="219"/>
      <c r="B1055" s="220"/>
      <c r="C1055" s="268" t="s">
        <v>1440</v>
      </c>
      <c r="D1055" s="260"/>
      <c r="E1055" s="261">
        <v>9</v>
      </c>
      <c r="F1055" s="222"/>
      <c r="G1055" s="222"/>
      <c r="H1055" s="222"/>
      <c r="I1055" s="222"/>
      <c r="J1055" s="222"/>
      <c r="K1055" s="222"/>
      <c r="L1055" s="222"/>
      <c r="M1055" s="222"/>
      <c r="N1055" s="221"/>
      <c r="O1055" s="221"/>
      <c r="P1055" s="221"/>
      <c r="Q1055" s="221"/>
      <c r="R1055" s="222"/>
      <c r="S1055" s="222"/>
      <c r="T1055" s="222"/>
      <c r="U1055" s="222"/>
      <c r="V1055" s="222"/>
      <c r="W1055" s="222"/>
      <c r="X1055" s="222"/>
      <c r="Y1055" s="222"/>
      <c r="Z1055" s="212"/>
      <c r="AA1055" s="212"/>
      <c r="AB1055" s="212"/>
      <c r="AC1055" s="212"/>
      <c r="AD1055" s="212"/>
      <c r="AE1055" s="212"/>
      <c r="AF1055" s="212"/>
      <c r="AG1055" s="212" t="s">
        <v>454</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1" x14ac:dyDescent="0.25">
      <c r="A1056" s="234">
        <v>240</v>
      </c>
      <c r="B1056" s="235" t="s">
        <v>1441</v>
      </c>
      <c r="C1056" s="253" t="s">
        <v>1442</v>
      </c>
      <c r="D1056" s="236" t="s">
        <v>562</v>
      </c>
      <c r="E1056" s="237">
        <v>3.6929999999999998E-2</v>
      </c>
      <c r="F1056" s="238"/>
      <c r="G1056" s="239">
        <f>ROUND(E1056*F1056,2)</f>
        <v>0</v>
      </c>
      <c r="H1056" s="238"/>
      <c r="I1056" s="239">
        <f>ROUND(E1056*H1056,2)</f>
        <v>0</v>
      </c>
      <c r="J1056" s="238"/>
      <c r="K1056" s="239">
        <f>ROUND(E1056*J1056,2)</f>
        <v>0</v>
      </c>
      <c r="L1056" s="239">
        <v>21</v>
      </c>
      <c r="M1056" s="239">
        <f>G1056*(1+L1056/100)</f>
        <v>0</v>
      </c>
      <c r="N1056" s="237">
        <v>0</v>
      </c>
      <c r="O1056" s="237">
        <f>ROUND(E1056*N1056,2)</f>
        <v>0</v>
      </c>
      <c r="P1056" s="237">
        <v>0</v>
      </c>
      <c r="Q1056" s="237">
        <f>ROUND(E1056*P1056,2)</f>
        <v>0</v>
      </c>
      <c r="R1056" s="239" t="s">
        <v>1432</v>
      </c>
      <c r="S1056" s="239" t="s">
        <v>388</v>
      </c>
      <c r="T1056" s="240" t="s">
        <v>448</v>
      </c>
      <c r="U1056" s="222">
        <v>1.47</v>
      </c>
      <c r="V1056" s="222">
        <f>ROUND(E1056*U1056,2)</f>
        <v>0.05</v>
      </c>
      <c r="W1056" s="222"/>
      <c r="X1056" s="222" t="s">
        <v>262</v>
      </c>
      <c r="Y1056" s="222" t="s">
        <v>391</v>
      </c>
      <c r="Z1056" s="212"/>
      <c r="AA1056" s="212"/>
      <c r="AB1056" s="212"/>
      <c r="AC1056" s="212"/>
      <c r="AD1056" s="212"/>
      <c r="AE1056" s="212"/>
      <c r="AF1056" s="212"/>
      <c r="AG1056" s="212" t="s">
        <v>1186</v>
      </c>
      <c r="AH1056" s="212"/>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2" x14ac:dyDescent="0.25">
      <c r="A1057" s="219"/>
      <c r="B1057" s="220"/>
      <c r="C1057" s="267" t="s">
        <v>1443</v>
      </c>
      <c r="D1057" s="266"/>
      <c r="E1057" s="266"/>
      <c r="F1057" s="266"/>
      <c r="G1057" s="266"/>
      <c r="H1057" s="222"/>
      <c r="I1057" s="222"/>
      <c r="J1057" s="222"/>
      <c r="K1057" s="222"/>
      <c r="L1057" s="222"/>
      <c r="M1057" s="222"/>
      <c r="N1057" s="221"/>
      <c r="O1057" s="221"/>
      <c r="P1057" s="221"/>
      <c r="Q1057" s="221"/>
      <c r="R1057" s="222"/>
      <c r="S1057" s="222"/>
      <c r="T1057" s="222"/>
      <c r="U1057" s="222"/>
      <c r="V1057" s="222"/>
      <c r="W1057" s="222"/>
      <c r="X1057" s="222"/>
      <c r="Y1057" s="222"/>
      <c r="Z1057" s="212"/>
      <c r="AA1057" s="212"/>
      <c r="AB1057" s="212"/>
      <c r="AC1057" s="212"/>
      <c r="AD1057" s="212"/>
      <c r="AE1057" s="212"/>
      <c r="AF1057" s="212"/>
      <c r="AG1057" s="212" t="s">
        <v>452</v>
      </c>
      <c r="AH1057" s="212"/>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2" x14ac:dyDescent="0.25">
      <c r="A1058" s="219"/>
      <c r="B1058" s="220"/>
      <c r="C1058" s="268" t="s">
        <v>1188</v>
      </c>
      <c r="D1058" s="260"/>
      <c r="E1058" s="261"/>
      <c r="F1058" s="222"/>
      <c r="G1058" s="222"/>
      <c r="H1058" s="222"/>
      <c r="I1058" s="222"/>
      <c r="J1058" s="222"/>
      <c r="K1058" s="222"/>
      <c r="L1058" s="222"/>
      <c r="M1058" s="222"/>
      <c r="N1058" s="221"/>
      <c r="O1058" s="221"/>
      <c r="P1058" s="221"/>
      <c r="Q1058" s="221"/>
      <c r="R1058" s="222"/>
      <c r="S1058" s="222"/>
      <c r="T1058" s="222"/>
      <c r="U1058" s="222"/>
      <c r="V1058" s="222"/>
      <c r="W1058" s="222"/>
      <c r="X1058" s="222"/>
      <c r="Y1058" s="222"/>
      <c r="Z1058" s="212"/>
      <c r="AA1058" s="212"/>
      <c r="AB1058" s="212"/>
      <c r="AC1058" s="212"/>
      <c r="AD1058" s="212"/>
      <c r="AE1058" s="212"/>
      <c r="AF1058" s="212"/>
      <c r="AG1058" s="212" t="s">
        <v>454</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5">
      <c r="A1059" s="219"/>
      <c r="B1059" s="220"/>
      <c r="C1059" s="268" t="s">
        <v>1444</v>
      </c>
      <c r="D1059" s="260"/>
      <c r="E1059" s="261"/>
      <c r="F1059" s="222"/>
      <c r="G1059" s="222"/>
      <c r="H1059" s="222"/>
      <c r="I1059" s="222"/>
      <c r="J1059" s="222"/>
      <c r="K1059" s="222"/>
      <c r="L1059" s="222"/>
      <c r="M1059" s="222"/>
      <c r="N1059" s="221"/>
      <c r="O1059" s="221"/>
      <c r="P1059" s="221"/>
      <c r="Q1059" s="221"/>
      <c r="R1059" s="222"/>
      <c r="S1059" s="222"/>
      <c r="T1059" s="222"/>
      <c r="U1059" s="222"/>
      <c r="V1059" s="222"/>
      <c r="W1059" s="222"/>
      <c r="X1059" s="222"/>
      <c r="Y1059" s="222"/>
      <c r="Z1059" s="212"/>
      <c r="AA1059" s="212"/>
      <c r="AB1059" s="212"/>
      <c r="AC1059" s="212"/>
      <c r="AD1059" s="212"/>
      <c r="AE1059" s="212"/>
      <c r="AF1059" s="212"/>
      <c r="AG1059" s="212" t="s">
        <v>454</v>
      </c>
      <c r="AH1059" s="212">
        <v>0</v>
      </c>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5">
      <c r="A1060" s="219"/>
      <c r="B1060" s="220"/>
      <c r="C1060" s="268" t="s">
        <v>1445</v>
      </c>
      <c r="D1060" s="260"/>
      <c r="E1060" s="261">
        <v>3.6929999999999998E-2</v>
      </c>
      <c r="F1060" s="222"/>
      <c r="G1060" s="222"/>
      <c r="H1060" s="222"/>
      <c r="I1060" s="222"/>
      <c r="J1060" s="222"/>
      <c r="K1060" s="222"/>
      <c r="L1060" s="222"/>
      <c r="M1060" s="222"/>
      <c r="N1060" s="221"/>
      <c r="O1060" s="221"/>
      <c r="P1060" s="221"/>
      <c r="Q1060" s="221"/>
      <c r="R1060" s="222"/>
      <c r="S1060" s="222"/>
      <c r="T1060" s="222"/>
      <c r="U1060" s="222"/>
      <c r="V1060" s="222"/>
      <c r="W1060" s="222"/>
      <c r="X1060" s="222"/>
      <c r="Y1060" s="222"/>
      <c r="Z1060" s="212"/>
      <c r="AA1060" s="212"/>
      <c r="AB1060" s="212"/>
      <c r="AC1060" s="212"/>
      <c r="AD1060" s="212"/>
      <c r="AE1060" s="212"/>
      <c r="AF1060" s="212"/>
      <c r="AG1060" s="212" t="s">
        <v>454</v>
      </c>
      <c r="AH1060" s="212">
        <v>0</v>
      </c>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x14ac:dyDescent="0.25">
      <c r="A1061" s="227" t="s">
        <v>383</v>
      </c>
      <c r="B1061" s="228" t="s">
        <v>309</v>
      </c>
      <c r="C1061" s="251" t="s">
        <v>310</v>
      </c>
      <c r="D1061" s="229"/>
      <c r="E1061" s="230"/>
      <c r="F1061" s="231"/>
      <c r="G1061" s="231">
        <f>SUMIF(AG1062:AG1072,"&lt;&gt;NOR",G1062:G1072)</f>
        <v>0</v>
      </c>
      <c r="H1061" s="231"/>
      <c r="I1061" s="231">
        <f>SUM(I1062:I1072)</f>
        <v>0</v>
      </c>
      <c r="J1061" s="231"/>
      <c r="K1061" s="231">
        <f>SUM(K1062:K1072)</f>
        <v>0</v>
      </c>
      <c r="L1061" s="231"/>
      <c r="M1061" s="231">
        <f>SUM(M1062:M1072)</f>
        <v>0</v>
      </c>
      <c r="N1061" s="230"/>
      <c r="O1061" s="230">
        <f>SUM(O1062:O1072)</f>
        <v>0.01</v>
      </c>
      <c r="P1061" s="230"/>
      <c r="Q1061" s="230">
        <f>SUM(Q1062:Q1072)</f>
        <v>0</v>
      </c>
      <c r="R1061" s="231"/>
      <c r="S1061" s="231"/>
      <c r="T1061" s="232"/>
      <c r="U1061" s="226"/>
      <c r="V1061" s="226">
        <f>SUM(V1062:V1072)</f>
        <v>2.5999999999999996</v>
      </c>
      <c r="W1061" s="226"/>
      <c r="X1061" s="226"/>
      <c r="Y1061" s="226"/>
      <c r="AG1061" t="s">
        <v>384</v>
      </c>
    </row>
    <row r="1062" spans="1:60" outlineLevel="1" x14ac:dyDescent="0.25">
      <c r="A1062" s="234">
        <v>241</v>
      </c>
      <c r="B1062" s="235" t="s">
        <v>1446</v>
      </c>
      <c r="C1062" s="253" t="s">
        <v>1447</v>
      </c>
      <c r="D1062" s="236" t="s">
        <v>585</v>
      </c>
      <c r="E1062" s="237">
        <v>7</v>
      </c>
      <c r="F1062" s="238"/>
      <c r="G1062" s="239">
        <f>ROUND(E1062*F1062,2)</f>
        <v>0</v>
      </c>
      <c r="H1062" s="238"/>
      <c r="I1062" s="239">
        <f>ROUND(E1062*H1062,2)</f>
        <v>0</v>
      </c>
      <c r="J1062" s="238"/>
      <c r="K1062" s="239">
        <f>ROUND(E1062*J1062,2)</f>
        <v>0</v>
      </c>
      <c r="L1062" s="239">
        <v>21</v>
      </c>
      <c r="M1062" s="239">
        <f>G1062*(1+L1062/100)</f>
        <v>0</v>
      </c>
      <c r="N1062" s="237">
        <v>0</v>
      </c>
      <c r="O1062" s="237">
        <f>ROUND(E1062*N1062,2)</f>
        <v>0</v>
      </c>
      <c r="P1062" s="237">
        <v>0</v>
      </c>
      <c r="Q1062" s="237">
        <f>ROUND(E1062*P1062,2)</f>
        <v>0</v>
      </c>
      <c r="R1062" s="239" t="s">
        <v>1432</v>
      </c>
      <c r="S1062" s="239" t="s">
        <v>388</v>
      </c>
      <c r="T1062" s="240" t="s">
        <v>448</v>
      </c>
      <c r="U1062" s="222">
        <v>0.37</v>
      </c>
      <c r="V1062" s="222">
        <f>ROUND(E1062*U1062,2)</f>
        <v>2.59</v>
      </c>
      <c r="W1062" s="222"/>
      <c r="X1062" s="222" t="s">
        <v>449</v>
      </c>
      <c r="Y1062" s="222" t="s">
        <v>391</v>
      </c>
      <c r="Z1062" s="212"/>
      <c r="AA1062" s="212"/>
      <c r="AB1062" s="212"/>
      <c r="AC1062" s="212"/>
      <c r="AD1062" s="212"/>
      <c r="AE1062" s="212"/>
      <c r="AF1062" s="212"/>
      <c r="AG1062" s="212" t="s">
        <v>450</v>
      </c>
      <c r="AH1062" s="212"/>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2" x14ac:dyDescent="0.25">
      <c r="A1063" s="219"/>
      <c r="B1063" s="220"/>
      <c r="C1063" s="268" t="s">
        <v>1448</v>
      </c>
      <c r="D1063" s="260"/>
      <c r="E1063" s="261">
        <v>7</v>
      </c>
      <c r="F1063" s="222"/>
      <c r="G1063" s="222"/>
      <c r="H1063" s="222"/>
      <c r="I1063" s="222"/>
      <c r="J1063" s="222"/>
      <c r="K1063" s="222"/>
      <c r="L1063" s="222"/>
      <c r="M1063" s="222"/>
      <c r="N1063" s="221"/>
      <c r="O1063" s="221"/>
      <c r="P1063" s="221"/>
      <c r="Q1063" s="221"/>
      <c r="R1063" s="222"/>
      <c r="S1063" s="222"/>
      <c r="T1063" s="222"/>
      <c r="U1063" s="222"/>
      <c r="V1063" s="222"/>
      <c r="W1063" s="222"/>
      <c r="X1063" s="222"/>
      <c r="Y1063" s="222"/>
      <c r="Z1063" s="212"/>
      <c r="AA1063" s="212"/>
      <c r="AB1063" s="212"/>
      <c r="AC1063" s="212"/>
      <c r="AD1063" s="212"/>
      <c r="AE1063" s="212"/>
      <c r="AF1063" s="212"/>
      <c r="AG1063" s="212" t="s">
        <v>454</v>
      </c>
      <c r="AH1063" s="212">
        <v>0</v>
      </c>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ht="20.399999999999999" outlineLevel="1" x14ac:dyDescent="0.25">
      <c r="A1064" s="234">
        <v>242</v>
      </c>
      <c r="B1064" s="235" t="s">
        <v>1449</v>
      </c>
      <c r="C1064" s="253" t="s">
        <v>1450</v>
      </c>
      <c r="D1064" s="236" t="s">
        <v>585</v>
      </c>
      <c r="E1064" s="237">
        <v>1</v>
      </c>
      <c r="F1064" s="238"/>
      <c r="G1064" s="239">
        <f>ROUND(E1064*F1064,2)</f>
        <v>0</v>
      </c>
      <c r="H1064" s="238"/>
      <c r="I1064" s="239">
        <f>ROUND(E1064*H1064,2)</f>
        <v>0</v>
      </c>
      <c r="J1064" s="238"/>
      <c r="K1064" s="239">
        <f>ROUND(E1064*J1064,2)</f>
        <v>0</v>
      </c>
      <c r="L1064" s="239">
        <v>21</v>
      </c>
      <c r="M1064" s="239">
        <f>G1064*(1+L1064/100)</f>
        <v>0</v>
      </c>
      <c r="N1064" s="237">
        <v>1E-3</v>
      </c>
      <c r="O1064" s="237">
        <f>ROUND(E1064*N1064,2)</f>
        <v>0</v>
      </c>
      <c r="P1064" s="237">
        <v>0</v>
      </c>
      <c r="Q1064" s="237">
        <f>ROUND(E1064*P1064,2)</f>
        <v>0</v>
      </c>
      <c r="R1064" s="239" t="s">
        <v>603</v>
      </c>
      <c r="S1064" s="239" t="s">
        <v>388</v>
      </c>
      <c r="T1064" s="240" t="s">
        <v>448</v>
      </c>
      <c r="U1064" s="222">
        <v>0</v>
      </c>
      <c r="V1064" s="222">
        <f>ROUND(E1064*U1064,2)</f>
        <v>0</v>
      </c>
      <c r="W1064" s="222"/>
      <c r="X1064" s="222" t="s">
        <v>604</v>
      </c>
      <c r="Y1064" s="222" t="s">
        <v>391</v>
      </c>
      <c r="Z1064" s="212"/>
      <c r="AA1064" s="212"/>
      <c r="AB1064" s="212"/>
      <c r="AC1064" s="212"/>
      <c r="AD1064" s="212"/>
      <c r="AE1064" s="212"/>
      <c r="AF1064" s="212"/>
      <c r="AG1064" s="212" t="s">
        <v>605</v>
      </c>
      <c r="AH1064" s="212"/>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2" x14ac:dyDescent="0.25">
      <c r="A1065" s="219"/>
      <c r="B1065" s="220"/>
      <c r="C1065" s="268" t="s">
        <v>1451</v>
      </c>
      <c r="D1065" s="260"/>
      <c r="E1065" s="261">
        <v>1</v>
      </c>
      <c r="F1065" s="222"/>
      <c r="G1065" s="222"/>
      <c r="H1065" s="222"/>
      <c r="I1065" s="222"/>
      <c r="J1065" s="222"/>
      <c r="K1065" s="222"/>
      <c r="L1065" s="222"/>
      <c r="M1065" s="222"/>
      <c r="N1065" s="221"/>
      <c r="O1065" s="221"/>
      <c r="P1065" s="221"/>
      <c r="Q1065" s="221"/>
      <c r="R1065" s="222"/>
      <c r="S1065" s="222"/>
      <c r="T1065" s="222"/>
      <c r="U1065" s="222"/>
      <c r="V1065" s="222"/>
      <c r="W1065" s="222"/>
      <c r="X1065" s="222"/>
      <c r="Y1065" s="222"/>
      <c r="Z1065" s="212"/>
      <c r="AA1065" s="212"/>
      <c r="AB1065" s="212"/>
      <c r="AC1065" s="212"/>
      <c r="AD1065" s="212"/>
      <c r="AE1065" s="212"/>
      <c r="AF1065" s="212"/>
      <c r="AG1065" s="212" t="s">
        <v>454</v>
      </c>
      <c r="AH1065" s="212">
        <v>0</v>
      </c>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ht="20.399999999999999" outlineLevel="1" x14ac:dyDescent="0.25">
      <c r="A1066" s="234">
        <v>243</v>
      </c>
      <c r="B1066" s="235" t="s">
        <v>1452</v>
      </c>
      <c r="C1066" s="253" t="s">
        <v>1453</v>
      </c>
      <c r="D1066" s="236" t="s">
        <v>585</v>
      </c>
      <c r="E1066" s="237">
        <v>6</v>
      </c>
      <c r="F1066" s="238"/>
      <c r="G1066" s="239">
        <f>ROUND(E1066*F1066,2)</f>
        <v>0</v>
      </c>
      <c r="H1066" s="238"/>
      <c r="I1066" s="239">
        <f>ROUND(E1066*H1066,2)</f>
        <v>0</v>
      </c>
      <c r="J1066" s="238"/>
      <c r="K1066" s="239">
        <f>ROUND(E1066*J1066,2)</f>
        <v>0</v>
      </c>
      <c r="L1066" s="239">
        <v>21</v>
      </c>
      <c r="M1066" s="239">
        <f>G1066*(1+L1066/100)</f>
        <v>0</v>
      </c>
      <c r="N1066" s="237">
        <v>1.1000000000000001E-3</v>
      </c>
      <c r="O1066" s="237">
        <f>ROUND(E1066*N1066,2)</f>
        <v>0.01</v>
      </c>
      <c r="P1066" s="237">
        <v>0</v>
      </c>
      <c r="Q1066" s="237">
        <f>ROUND(E1066*P1066,2)</f>
        <v>0</v>
      </c>
      <c r="R1066" s="239" t="s">
        <v>603</v>
      </c>
      <c r="S1066" s="239" t="s">
        <v>388</v>
      </c>
      <c r="T1066" s="240" t="s">
        <v>448</v>
      </c>
      <c r="U1066" s="222">
        <v>0</v>
      </c>
      <c r="V1066" s="222">
        <f>ROUND(E1066*U1066,2)</f>
        <v>0</v>
      </c>
      <c r="W1066" s="222"/>
      <c r="X1066" s="222" t="s">
        <v>604</v>
      </c>
      <c r="Y1066" s="222" t="s">
        <v>391</v>
      </c>
      <c r="Z1066" s="212"/>
      <c r="AA1066" s="212"/>
      <c r="AB1066" s="212"/>
      <c r="AC1066" s="212"/>
      <c r="AD1066" s="212"/>
      <c r="AE1066" s="212"/>
      <c r="AF1066" s="212"/>
      <c r="AG1066" s="212" t="s">
        <v>605</v>
      </c>
      <c r="AH1066" s="212"/>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2" x14ac:dyDescent="0.25">
      <c r="A1067" s="219"/>
      <c r="B1067" s="220"/>
      <c r="C1067" s="268" t="s">
        <v>1454</v>
      </c>
      <c r="D1067" s="260"/>
      <c r="E1067" s="261">
        <v>6</v>
      </c>
      <c r="F1067" s="222"/>
      <c r="G1067" s="222"/>
      <c r="H1067" s="222"/>
      <c r="I1067" s="222"/>
      <c r="J1067" s="222"/>
      <c r="K1067" s="222"/>
      <c r="L1067" s="222"/>
      <c r="M1067" s="222"/>
      <c r="N1067" s="221"/>
      <c r="O1067" s="221"/>
      <c r="P1067" s="221"/>
      <c r="Q1067" s="221"/>
      <c r="R1067" s="222"/>
      <c r="S1067" s="222"/>
      <c r="T1067" s="222"/>
      <c r="U1067" s="222"/>
      <c r="V1067" s="222"/>
      <c r="W1067" s="222"/>
      <c r="X1067" s="222"/>
      <c r="Y1067" s="222"/>
      <c r="Z1067" s="212"/>
      <c r="AA1067" s="212"/>
      <c r="AB1067" s="212"/>
      <c r="AC1067" s="212"/>
      <c r="AD1067" s="212"/>
      <c r="AE1067" s="212"/>
      <c r="AF1067" s="212"/>
      <c r="AG1067" s="212" t="s">
        <v>454</v>
      </c>
      <c r="AH1067" s="212">
        <v>0</v>
      </c>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1" x14ac:dyDescent="0.25">
      <c r="A1068" s="234">
        <v>244</v>
      </c>
      <c r="B1068" s="235" t="s">
        <v>1455</v>
      </c>
      <c r="C1068" s="253" t="s">
        <v>1456</v>
      </c>
      <c r="D1068" s="236" t="s">
        <v>562</v>
      </c>
      <c r="E1068" s="237">
        <v>7.6E-3</v>
      </c>
      <c r="F1068" s="238"/>
      <c r="G1068" s="239">
        <f>ROUND(E1068*F1068,2)</f>
        <v>0</v>
      </c>
      <c r="H1068" s="238"/>
      <c r="I1068" s="239">
        <f>ROUND(E1068*H1068,2)</f>
        <v>0</v>
      </c>
      <c r="J1068" s="238"/>
      <c r="K1068" s="239">
        <f>ROUND(E1068*J1068,2)</f>
        <v>0</v>
      </c>
      <c r="L1068" s="239">
        <v>21</v>
      </c>
      <c r="M1068" s="239">
        <f>G1068*(1+L1068/100)</f>
        <v>0</v>
      </c>
      <c r="N1068" s="237">
        <v>0</v>
      </c>
      <c r="O1068" s="237">
        <f>ROUND(E1068*N1068,2)</f>
        <v>0</v>
      </c>
      <c r="P1068" s="237">
        <v>0</v>
      </c>
      <c r="Q1068" s="237">
        <f>ROUND(E1068*P1068,2)</f>
        <v>0</v>
      </c>
      <c r="R1068" s="239" t="s">
        <v>1432</v>
      </c>
      <c r="S1068" s="239" t="s">
        <v>388</v>
      </c>
      <c r="T1068" s="240" t="s">
        <v>448</v>
      </c>
      <c r="U1068" s="222">
        <v>1.5169999999999999</v>
      </c>
      <c r="V1068" s="222">
        <f>ROUND(E1068*U1068,2)</f>
        <v>0.01</v>
      </c>
      <c r="W1068" s="222"/>
      <c r="X1068" s="222" t="s">
        <v>262</v>
      </c>
      <c r="Y1068" s="222" t="s">
        <v>391</v>
      </c>
      <c r="Z1068" s="212"/>
      <c r="AA1068" s="212"/>
      <c r="AB1068" s="212"/>
      <c r="AC1068" s="212"/>
      <c r="AD1068" s="212"/>
      <c r="AE1068" s="212"/>
      <c r="AF1068" s="212"/>
      <c r="AG1068" s="212" t="s">
        <v>1186</v>
      </c>
      <c r="AH1068" s="212"/>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2" x14ac:dyDescent="0.25">
      <c r="A1069" s="219"/>
      <c r="B1069" s="220"/>
      <c r="C1069" s="267" t="s">
        <v>1457</v>
      </c>
      <c r="D1069" s="266"/>
      <c r="E1069" s="266"/>
      <c r="F1069" s="266"/>
      <c r="G1069" s="266"/>
      <c r="H1069" s="222"/>
      <c r="I1069" s="222"/>
      <c r="J1069" s="222"/>
      <c r="K1069" s="222"/>
      <c r="L1069" s="222"/>
      <c r="M1069" s="222"/>
      <c r="N1069" s="221"/>
      <c r="O1069" s="221"/>
      <c r="P1069" s="221"/>
      <c r="Q1069" s="221"/>
      <c r="R1069" s="222"/>
      <c r="S1069" s="222"/>
      <c r="T1069" s="222"/>
      <c r="U1069" s="222"/>
      <c r="V1069" s="222"/>
      <c r="W1069" s="222"/>
      <c r="X1069" s="222"/>
      <c r="Y1069" s="222"/>
      <c r="Z1069" s="212"/>
      <c r="AA1069" s="212"/>
      <c r="AB1069" s="212"/>
      <c r="AC1069" s="212"/>
      <c r="AD1069" s="212"/>
      <c r="AE1069" s="212"/>
      <c r="AF1069" s="212"/>
      <c r="AG1069" s="212" t="s">
        <v>452</v>
      </c>
      <c r="AH1069" s="212"/>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2" x14ac:dyDescent="0.25">
      <c r="A1070" s="219"/>
      <c r="B1070" s="220"/>
      <c r="C1070" s="268" t="s">
        <v>1188</v>
      </c>
      <c r="D1070" s="260"/>
      <c r="E1070" s="261"/>
      <c r="F1070" s="222"/>
      <c r="G1070" s="222"/>
      <c r="H1070" s="222"/>
      <c r="I1070" s="222"/>
      <c r="J1070" s="222"/>
      <c r="K1070" s="222"/>
      <c r="L1070" s="222"/>
      <c r="M1070" s="222"/>
      <c r="N1070" s="221"/>
      <c r="O1070" s="221"/>
      <c r="P1070" s="221"/>
      <c r="Q1070" s="221"/>
      <c r="R1070" s="222"/>
      <c r="S1070" s="222"/>
      <c r="T1070" s="222"/>
      <c r="U1070" s="222"/>
      <c r="V1070" s="222"/>
      <c r="W1070" s="222"/>
      <c r="X1070" s="222"/>
      <c r="Y1070" s="222"/>
      <c r="Z1070" s="212"/>
      <c r="AA1070" s="212"/>
      <c r="AB1070" s="212"/>
      <c r="AC1070" s="212"/>
      <c r="AD1070" s="212"/>
      <c r="AE1070" s="212"/>
      <c r="AF1070" s="212"/>
      <c r="AG1070" s="212" t="s">
        <v>454</v>
      </c>
      <c r="AH1070" s="212">
        <v>0</v>
      </c>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3" x14ac:dyDescent="0.25">
      <c r="A1071" s="219"/>
      <c r="B1071" s="220"/>
      <c r="C1071" s="268" t="s">
        <v>1458</v>
      </c>
      <c r="D1071" s="260"/>
      <c r="E1071" s="261"/>
      <c r="F1071" s="222"/>
      <c r="G1071" s="222"/>
      <c r="H1071" s="222"/>
      <c r="I1071" s="222"/>
      <c r="J1071" s="222"/>
      <c r="K1071" s="222"/>
      <c r="L1071" s="222"/>
      <c r="M1071" s="222"/>
      <c r="N1071" s="221"/>
      <c r="O1071" s="221"/>
      <c r="P1071" s="221"/>
      <c r="Q1071" s="221"/>
      <c r="R1071" s="222"/>
      <c r="S1071" s="222"/>
      <c r="T1071" s="222"/>
      <c r="U1071" s="222"/>
      <c r="V1071" s="222"/>
      <c r="W1071" s="222"/>
      <c r="X1071" s="222"/>
      <c r="Y1071" s="222"/>
      <c r="Z1071" s="212"/>
      <c r="AA1071" s="212"/>
      <c r="AB1071" s="212"/>
      <c r="AC1071" s="212"/>
      <c r="AD1071" s="212"/>
      <c r="AE1071" s="212"/>
      <c r="AF1071" s="212"/>
      <c r="AG1071" s="212" t="s">
        <v>454</v>
      </c>
      <c r="AH1071" s="212">
        <v>0</v>
      </c>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outlineLevel="3" x14ac:dyDescent="0.25">
      <c r="A1072" s="219"/>
      <c r="B1072" s="220"/>
      <c r="C1072" s="268" t="s">
        <v>1459</v>
      </c>
      <c r="D1072" s="260"/>
      <c r="E1072" s="261">
        <v>7.6E-3</v>
      </c>
      <c r="F1072" s="222"/>
      <c r="G1072" s="222"/>
      <c r="H1072" s="222"/>
      <c r="I1072" s="222"/>
      <c r="J1072" s="222"/>
      <c r="K1072" s="222"/>
      <c r="L1072" s="222"/>
      <c r="M1072" s="222"/>
      <c r="N1072" s="221"/>
      <c r="O1072" s="221"/>
      <c r="P1072" s="221"/>
      <c r="Q1072" s="221"/>
      <c r="R1072" s="222"/>
      <c r="S1072" s="222"/>
      <c r="T1072" s="222"/>
      <c r="U1072" s="222"/>
      <c r="V1072" s="222"/>
      <c r="W1072" s="222"/>
      <c r="X1072" s="222"/>
      <c r="Y1072" s="222"/>
      <c r="Z1072" s="212"/>
      <c r="AA1072" s="212"/>
      <c r="AB1072" s="212"/>
      <c r="AC1072" s="212"/>
      <c r="AD1072" s="212"/>
      <c r="AE1072" s="212"/>
      <c r="AF1072" s="212"/>
      <c r="AG1072" s="212" t="s">
        <v>454</v>
      </c>
      <c r="AH1072" s="212">
        <v>0</v>
      </c>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x14ac:dyDescent="0.25">
      <c r="A1073" s="227" t="s">
        <v>383</v>
      </c>
      <c r="B1073" s="228" t="s">
        <v>327</v>
      </c>
      <c r="C1073" s="251" t="s">
        <v>328</v>
      </c>
      <c r="D1073" s="229"/>
      <c r="E1073" s="230"/>
      <c r="F1073" s="231"/>
      <c r="G1073" s="231">
        <f>SUMIF(AG1074:AG1118,"&lt;&gt;NOR",G1074:G1118)</f>
        <v>0</v>
      </c>
      <c r="H1073" s="231"/>
      <c r="I1073" s="231">
        <f>SUM(I1074:I1118)</f>
        <v>0</v>
      </c>
      <c r="J1073" s="231"/>
      <c r="K1073" s="231">
        <f>SUM(K1074:K1118)</f>
        <v>0</v>
      </c>
      <c r="L1073" s="231"/>
      <c r="M1073" s="231">
        <f>SUM(M1074:M1118)</f>
        <v>0</v>
      </c>
      <c r="N1073" s="230"/>
      <c r="O1073" s="230">
        <f>SUM(O1074:O1118)</f>
        <v>1.1000000000000001</v>
      </c>
      <c r="P1073" s="230"/>
      <c r="Q1073" s="230">
        <f>SUM(Q1074:Q1118)</f>
        <v>0</v>
      </c>
      <c r="R1073" s="231"/>
      <c r="S1073" s="231"/>
      <c r="T1073" s="232"/>
      <c r="U1073" s="226"/>
      <c r="V1073" s="226">
        <f>SUM(V1074:V1118)</f>
        <v>28.63</v>
      </c>
      <c r="W1073" s="226"/>
      <c r="X1073" s="226"/>
      <c r="Y1073" s="226"/>
      <c r="AG1073" t="s">
        <v>384</v>
      </c>
    </row>
    <row r="1074" spans="1:60" ht="20.399999999999999" outlineLevel="1" x14ac:dyDescent="0.25">
      <c r="A1074" s="234">
        <v>245</v>
      </c>
      <c r="B1074" s="235" t="s">
        <v>1460</v>
      </c>
      <c r="C1074" s="253" t="s">
        <v>1461</v>
      </c>
      <c r="D1074" s="236" t="s">
        <v>517</v>
      </c>
      <c r="E1074" s="237">
        <v>41.555</v>
      </c>
      <c r="F1074" s="238"/>
      <c r="G1074" s="239">
        <f>ROUND(E1074*F1074,2)</f>
        <v>0</v>
      </c>
      <c r="H1074" s="238"/>
      <c r="I1074" s="239">
        <f>ROUND(E1074*H1074,2)</f>
        <v>0</v>
      </c>
      <c r="J1074" s="238"/>
      <c r="K1074" s="239">
        <f>ROUND(E1074*J1074,2)</f>
        <v>0</v>
      </c>
      <c r="L1074" s="239">
        <v>21</v>
      </c>
      <c r="M1074" s="239">
        <f>G1074*(1+L1074/100)</f>
        <v>0</v>
      </c>
      <c r="N1074" s="237">
        <v>0</v>
      </c>
      <c r="O1074" s="237">
        <f>ROUND(E1074*N1074,2)</f>
        <v>0</v>
      </c>
      <c r="P1074" s="237">
        <v>0</v>
      </c>
      <c r="Q1074" s="237">
        <f>ROUND(E1074*P1074,2)</f>
        <v>0</v>
      </c>
      <c r="R1074" s="239" t="s">
        <v>1462</v>
      </c>
      <c r="S1074" s="239" t="s">
        <v>388</v>
      </c>
      <c r="T1074" s="240" t="s">
        <v>448</v>
      </c>
      <c r="U1074" s="222">
        <v>0.15</v>
      </c>
      <c r="V1074" s="222">
        <f>ROUND(E1074*U1074,2)</f>
        <v>6.23</v>
      </c>
      <c r="W1074" s="222"/>
      <c r="X1074" s="222" t="s">
        <v>449</v>
      </c>
      <c r="Y1074" s="222" t="s">
        <v>391</v>
      </c>
      <c r="Z1074" s="212"/>
      <c r="AA1074" s="212"/>
      <c r="AB1074" s="212"/>
      <c r="AC1074" s="212"/>
      <c r="AD1074" s="212"/>
      <c r="AE1074" s="212"/>
      <c r="AF1074" s="212"/>
      <c r="AG1074" s="212" t="s">
        <v>450</v>
      </c>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2" x14ac:dyDescent="0.25">
      <c r="A1075" s="219"/>
      <c r="B1075" s="220"/>
      <c r="C1075" s="268" t="s">
        <v>1463</v>
      </c>
      <c r="D1075" s="260"/>
      <c r="E1075" s="261">
        <v>29.254999999999999</v>
      </c>
      <c r="F1075" s="222"/>
      <c r="G1075" s="222"/>
      <c r="H1075" s="222"/>
      <c r="I1075" s="222"/>
      <c r="J1075" s="222"/>
      <c r="K1075" s="222"/>
      <c r="L1075" s="222"/>
      <c r="M1075" s="222"/>
      <c r="N1075" s="221"/>
      <c r="O1075" s="221"/>
      <c r="P1075" s="221"/>
      <c r="Q1075" s="221"/>
      <c r="R1075" s="222"/>
      <c r="S1075" s="222"/>
      <c r="T1075" s="222"/>
      <c r="U1075" s="222"/>
      <c r="V1075" s="222"/>
      <c r="W1075" s="222"/>
      <c r="X1075" s="222"/>
      <c r="Y1075" s="222"/>
      <c r="Z1075" s="212"/>
      <c r="AA1075" s="212"/>
      <c r="AB1075" s="212"/>
      <c r="AC1075" s="212"/>
      <c r="AD1075" s="212"/>
      <c r="AE1075" s="212"/>
      <c r="AF1075" s="212"/>
      <c r="AG1075" s="212" t="s">
        <v>454</v>
      </c>
      <c r="AH1075" s="212">
        <v>0</v>
      </c>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3" x14ac:dyDescent="0.25">
      <c r="A1076" s="219"/>
      <c r="B1076" s="220"/>
      <c r="C1076" s="268" t="s">
        <v>1464</v>
      </c>
      <c r="D1076" s="260"/>
      <c r="E1076" s="261">
        <v>12.3</v>
      </c>
      <c r="F1076" s="222"/>
      <c r="G1076" s="222"/>
      <c r="H1076" s="222"/>
      <c r="I1076" s="222"/>
      <c r="J1076" s="222"/>
      <c r="K1076" s="222"/>
      <c r="L1076" s="222"/>
      <c r="M1076" s="222"/>
      <c r="N1076" s="221"/>
      <c r="O1076" s="221"/>
      <c r="P1076" s="221"/>
      <c r="Q1076" s="221"/>
      <c r="R1076" s="222"/>
      <c r="S1076" s="222"/>
      <c r="T1076" s="222"/>
      <c r="U1076" s="222"/>
      <c r="V1076" s="222"/>
      <c r="W1076" s="222"/>
      <c r="X1076" s="222"/>
      <c r="Y1076" s="222"/>
      <c r="Z1076" s="212"/>
      <c r="AA1076" s="212"/>
      <c r="AB1076" s="212"/>
      <c r="AC1076" s="212"/>
      <c r="AD1076" s="212"/>
      <c r="AE1076" s="212"/>
      <c r="AF1076" s="212"/>
      <c r="AG1076" s="212" t="s">
        <v>454</v>
      </c>
      <c r="AH1076" s="212">
        <v>0</v>
      </c>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1" x14ac:dyDescent="0.25">
      <c r="A1077" s="234">
        <v>246</v>
      </c>
      <c r="B1077" s="235" t="s">
        <v>1465</v>
      </c>
      <c r="C1077" s="253" t="s">
        <v>1466</v>
      </c>
      <c r="D1077" s="236" t="s">
        <v>506</v>
      </c>
      <c r="E1077" s="237">
        <v>25.962</v>
      </c>
      <c r="F1077" s="238"/>
      <c r="G1077" s="239">
        <f>ROUND(E1077*F1077,2)</f>
        <v>0</v>
      </c>
      <c r="H1077" s="238"/>
      <c r="I1077" s="239">
        <f>ROUND(E1077*H1077,2)</f>
        <v>0</v>
      </c>
      <c r="J1077" s="238"/>
      <c r="K1077" s="239">
        <f>ROUND(E1077*J1077,2)</f>
        <v>0</v>
      </c>
      <c r="L1077" s="239">
        <v>21</v>
      </c>
      <c r="M1077" s="239">
        <f>G1077*(1+L1077/100)</f>
        <v>0</v>
      </c>
      <c r="N1077" s="237">
        <v>0</v>
      </c>
      <c r="O1077" s="237">
        <f>ROUND(E1077*N1077,2)</f>
        <v>0</v>
      </c>
      <c r="P1077" s="237">
        <v>0</v>
      </c>
      <c r="Q1077" s="237">
        <f>ROUND(E1077*P1077,2)</f>
        <v>0</v>
      </c>
      <c r="R1077" s="239" t="s">
        <v>1462</v>
      </c>
      <c r="S1077" s="239" t="s">
        <v>388</v>
      </c>
      <c r="T1077" s="240" t="s">
        <v>448</v>
      </c>
      <c r="U1077" s="222">
        <v>0.29199999999999998</v>
      </c>
      <c r="V1077" s="222">
        <f>ROUND(E1077*U1077,2)</f>
        <v>7.58</v>
      </c>
      <c r="W1077" s="222"/>
      <c r="X1077" s="222" t="s">
        <v>449</v>
      </c>
      <c r="Y1077" s="222" t="s">
        <v>391</v>
      </c>
      <c r="Z1077" s="212"/>
      <c r="AA1077" s="212"/>
      <c r="AB1077" s="212"/>
      <c r="AC1077" s="212"/>
      <c r="AD1077" s="212"/>
      <c r="AE1077" s="212"/>
      <c r="AF1077" s="212"/>
      <c r="AG1077" s="212" t="s">
        <v>450</v>
      </c>
      <c r="AH1077" s="212"/>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2" x14ac:dyDescent="0.25">
      <c r="A1078" s="219"/>
      <c r="B1078" s="220"/>
      <c r="C1078" s="268" t="s">
        <v>1467</v>
      </c>
      <c r="D1078" s="260"/>
      <c r="E1078" s="261">
        <v>1.40625</v>
      </c>
      <c r="F1078" s="222"/>
      <c r="G1078" s="222"/>
      <c r="H1078" s="222"/>
      <c r="I1078" s="222"/>
      <c r="J1078" s="222"/>
      <c r="K1078" s="222"/>
      <c r="L1078" s="222"/>
      <c r="M1078" s="222"/>
      <c r="N1078" s="221"/>
      <c r="O1078" s="221"/>
      <c r="P1078" s="221"/>
      <c r="Q1078" s="221"/>
      <c r="R1078" s="222"/>
      <c r="S1078" s="222"/>
      <c r="T1078" s="222"/>
      <c r="U1078" s="222"/>
      <c r="V1078" s="222"/>
      <c r="W1078" s="222"/>
      <c r="X1078" s="222"/>
      <c r="Y1078" s="222"/>
      <c r="Z1078" s="212"/>
      <c r="AA1078" s="212"/>
      <c r="AB1078" s="212"/>
      <c r="AC1078" s="212"/>
      <c r="AD1078" s="212"/>
      <c r="AE1078" s="212"/>
      <c r="AF1078" s="212"/>
      <c r="AG1078" s="212" t="s">
        <v>454</v>
      </c>
      <c r="AH1078" s="212">
        <v>0</v>
      </c>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3" x14ac:dyDescent="0.25">
      <c r="A1079" s="219"/>
      <c r="B1079" s="220"/>
      <c r="C1079" s="268" t="s">
        <v>930</v>
      </c>
      <c r="D1079" s="260"/>
      <c r="E1079" s="261">
        <v>0.51149999999999995</v>
      </c>
      <c r="F1079" s="222"/>
      <c r="G1079" s="222"/>
      <c r="H1079" s="222"/>
      <c r="I1079" s="222"/>
      <c r="J1079" s="222"/>
      <c r="K1079" s="222"/>
      <c r="L1079" s="222"/>
      <c r="M1079" s="222"/>
      <c r="N1079" s="221"/>
      <c r="O1079" s="221"/>
      <c r="P1079" s="221"/>
      <c r="Q1079" s="221"/>
      <c r="R1079" s="222"/>
      <c r="S1079" s="222"/>
      <c r="T1079" s="222"/>
      <c r="U1079" s="222"/>
      <c r="V1079" s="222"/>
      <c r="W1079" s="222"/>
      <c r="X1079" s="222"/>
      <c r="Y1079" s="222"/>
      <c r="Z1079" s="212"/>
      <c r="AA1079" s="212"/>
      <c r="AB1079" s="212"/>
      <c r="AC1079" s="212"/>
      <c r="AD1079" s="212"/>
      <c r="AE1079" s="212"/>
      <c r="AF1079" s="212"/>
      <c r="AG1079" s="212" t="s">
        <v>454</v>
      </c>
      <c r="AH1079" s="212">
        <v>0</v>
      </c>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5">
      <c r="A1080" s="219"/>
      <c r="B1080" s="220"/>
      <c r="C1080" s="268" t="s">
        <v>1468</v>
      </c>
      <c r="D1080" s="260"/>
      <c r="E1080" s="261">
        <v>17.1875</v>
      </c>
      <c r="F1080" s="222"/>
      <c r="G1080" s="222"/>
      <c r="H1080" s="222"/>
      <c r="I1080" s="222"/>
      <c r="J1080" s="222"/>
      <c r="K1080" s="222"/>
      <c r="L1080" s="222"/>
      <c r="M1080" s="222"/>
      <c r="N1080" s="221"/>
      <c r="O1080" s="221"/>
      <c r="P1080" s="221"/>
      <c r="Q1080" s="221"/>
      <c r="R1080" s="222"/>
      <c r="S1080" s="222"/>
      <c r="T1080" s="222"/>
      <c r="U1080" s="222"/>
      <c r="V1080" s="222"/>
      <c r="W1080" s="222"/>
      <c r="X1080" s="222"/>
      <c r="Y1080" s="222"/>
      <c r="Z1080" s="212"/>
      <c r="AA1080" s="212"/>
      <c r="AB1080" s="212"/>
      <c r="AC1080" s="212"/>
      <c r="AD1080" s="212"/>
      <c r="AE1080" s="212"/>
      <c r="AF1080" s="212"/>
      <c r="AG1080" s="212" t="s">
        <v>454</v>
      </c>
      <c r="AH1080" s="212">
        <v>0</v>
      </c>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3" x14ac:dyDescent="0.25">
      <c r="A1081" s="219"/>
      <c r="B1081" s="220"/>
      <c r="C1081" s="268" t="s">
        <v>932</v>
      </c>
      <c r="D1081" s="260"/>
      <c r="E1081" s="261">
        <v>3.2890000000000001</v>
      </c>
      <c r="F1081" s="222"/>
      <c r="G1081" s="222"/>
      <c r="H1081" s="222"/>
      <c r="I1081" s="222"/>
      <c r="J1081" s="222"/>
      <c r="K1081" s="222"/>
      <c r="L1081" s="222"/>
      <c r="M1081" s="222"/>
      <c r="N1081" s="221"/>
      <c r="O1081" s="221"/>
      <c r="P1081" s="221"/>
      <c r="Q1081" s="221"/>
      <c r="R1081" s="222"/>
      <c r="S1081" s="222"/>
      <c r="T1081" s="222"/>
      <c r="U1081" s="222"/>
      <c r="V1081" s="222"/>
      <c r="W1081" s="222"/>
      <c r="X1081" s="222"/>
      <c r="Y1081" s="222"/>
      <c r="Z1081" s="212"/>
      <c r="AA1081" s="212"/>
      <c r="AB1081" s="212"/>
      <c r="AC1081" s="212"/>
      <c r="AD1081" s="212"/>
      <c r="AE1081" s="212"/>
      <c r="AF1081" s="212"/>
      <c r="AG1081" s="212" t="s">
        <v>454</v>
      </c>
      <c r="AH1081" s="212">
        <v>0</v>
      </c>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outlineLevel="3" x14ac:dyDescent="0.25">
      <c r="A1082" s="219"/>
      <c r="B1082" s="220"/>
      <c r="C1082" s="268" t="s">
        <v>1299</v>
      </c>
      <c r="D1082" s="260"/>
      <c r="E1082" s="261">
        <v>0.16875000000000001</v>
      </c>
      <c r="F1082" s="222"/>
      <c r="G1082" s="222"/>
      <c r="H1082" s="222"/>
      <c r="I1082" s="222"/>
      <c r="J1082" s="222"/>
      <c r="K1082" s="222"/>
      <c r="L1082" s="222"/>
      <c r="M1082" s="222"/>
      <c r="N1082" s="221"/>
      <c r="O1082" s="221"/>
      <c r="P1082" s="221"/>
      <c r="Q1082" s="221"/>
      <c r="R1082" s="222"/>
      <c r="S1082" s="222"/>
      <c r="T1082" s="222"/>
      <c r="U1082" s="222"/>
      <c r="V1082" s="222"/>
      <c r="W1082" s="222"/>
      <c r="X1082" s="222"/>
      <c r="Y1082" s="222"/>
      <c r="Z1082" s="212"/>
      <c r="AA1082" s="212"/>
      <c r="AB1082" s="212"/>
      <c r="AC1082" s="212"/>
      <c r="AD1082" s="212"/>
      <c r="AE1082" s="212"/>
      <c r="AF1082" s="212"/>
      <c r="AG1082" s="212" t="s">
        <v>454</v>
      </c>
      <c r="AH1082" s="212">
        <v>0</v>
      </c>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outlineLevel="3" x14ac:dyDescent="0.25">
      <c r="A1083" s="219"/>
      <c r="B1083" s="220"/>
      <c r="C1083" s="268" t="s">
        <v>1300</v>
      </c>
      <c r="D1083" s="260"/>
      <c r="E1083" s="261">
        <v>2.0625</v>
      </c>
      <c r="F1083" s="222"/>
      <c r="G1083" s="222"/>
      <c r="H1083" s="222"/>
      <c r="I1083" s="222"/>
      <c r="J1083" s="222"/>
      <c r="K1083" s="222"/>
      <c r="L1083" s="222"/>
      <c r="M1083" s="222"/>
      <c r="N1083" s="221"/>
      <c r="O1083" s="221"/>
      <c r="P1083" s="221"/>
      <c r="Q1083" s="221"/>
      <c r="R1083" s="222"/>
      <c r="S1083" s="222"/>
      <c r="T1083" s="222"/>
      <c r="U1083" s="222"/>
      <c r="V1083" s="222"/>
      <c r="W1083" s="222"/>
      <c r="X1083" s="222"/>
      <c r="Y1083" s="222"/>
      <c r="Z1083" s="212"/>
      <c r="AA1083" s="212"/>
      <c r="AB1083" s="212"/>
      <c r="AC1083" s="212"/>
      <c r="AD1083" s="212"/>
      <c r="AE1083" s="212"/>
      <c r="AF1083" s="212"/>
      <c r="AG1083" s="212" t="s">
        <v>454</v>
      </c>
      <c r="AH1083" s="212">
        <v>0</v>
      </c>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3" x14ac:dyDescent="0.25">
      <c r="A1084" s="219"/>
      <c r="B1084" s="220"/>
      <c r="C1084" s="269" t="s">
        <v>488</v>
      </c>
      <c r="D1084" s="262"/>
      <c r="E1084" s="263">
        <v>24.625499999999999</v>
      </c>
      <c r="F1084" s="222"/>
      <c r="G1084" s="222"/>
      <c r="H1084" s="222"/>
      <c r="I1084" s="222"/>
      <c r="J1084" s="222"/>
      <c r="K1084" s="222"/>
      <c r="L1084" s="222"/>
      <c r="M1084" s="222"/>
      <c r="N1084" s="221"/>
      <c r="O1084" s="221"/>
      <c r="P1084" s="221"/>
      <c r="Q1084" s="221"/>
      <c r="R1084" s="222"/>
      <c r="S1084" s="222"/>
      <c r="T1084" s="222"/>
      <c r="U1084" s="222"/>
      <c r="V1084" s="222"/>
      <c r="W1084" s="222"/>
      <c r="X1084" s="222"/>
      <c r="Y1084" s="222"/>
      <c r="Z1084" s="212"/>
      <c r="AA1084" s="212"/>
      <c r="AB1084" s="212"/>
      <c r="AC1084" s="212"/>
      <c r="AD1084" s="212"/>
      <c r="AE1084" s="212"/>
      <c r="AF1084" s="212"/>
      <c r="AG1084" s="212" t="s">
        <v>454</v>
      </c>
      <c r="AH1084" s="212">
        <v>1</v>
      </c>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3" x14ac:dyDescent="0.25">
      <c r="A1085" s="219"/>
      <c r="B1085" s="220"/>
      <c r="C1085" s="268" t="s">
        <v>1469</v>
      </c>
      <c r="D1085" s="260"/>
      <c r="E1085" s="261">
        <v>1.3365</v>
      </c>
      <c r="F1085" s="222"/>
      <c r="G1085" s="222"/>
      <c r="H1085" s="222"/>
      <c r="I1085" s="222"/>
      <c r="J1085" s="222"/>
      <c r="K1085" s="222"/>
      <c r="L1085" s="222"/>
      <c r="M1085" s="222"/>
      <c r="N1085" s="221"/>
      <c r="O1085" s="221"/>
      <c r="P1085" s="221"/>
      <c r="Q1085" s="221"/>
      <c r="R1085" s="222"/>
      <c r="S1085" s="222"/>
      <c r="T1085" s="222"/>
      <c r="U1085" s="222"/>
      <c r="V1085" s="222"/>
      <c r="W1085" s="222"/>
      <c r="X1085" s="222"/>
      <c r="Y1085" s="222"/>
      <c r="Z1085" s="212"/>
      <c r="AA1085" s="212"/>
      <c r="AB1085" s="212"/>
      <c r="AC1085" s="212"/>
      <c r="AD1085" s="212"/>
      <c r="AE1085" s="212"/>
      <c r="AF1085" s="212"/>
      <c r="AG1085" s="212" t="s">
        <v>454</v>
      </c>
      <c r="AH1085" s="212">
        <v>0</v>
      </c>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outlineLevel="3" x14ac:dyDescent="0.25">
      <c r="A1086" s="219"/>
      <c r="B1086" s="220"/>
      <c r="C1086" s="269" t="s">
        <v>488</v>
      </c>
      <c r="D1086" s="262"/>
      <c r="E1086" s="263">
        <v>1.3365</v>
      </c>
      <c r="F1086" s="222"/>
      <c r="G1086" s="222"/>
      <c r="H1086" s="222"/>
      <c r="I1086" s="222"/>
      <c r="J1086" s="222"/>
      <c r="K1086" s="222"/>
      <c r="L1086" s="222"/>
      <c r="M1086" s="222"/>
      <c r="N1086" s="221"/>
      <c r="O1086" s="221"/>
      <c r="P1086" s="221"/>
      <c r="Q1086" s="221"/>
      <c r="R1086" s="222"/>
      <c r="S1086" s="222"/>
      <c r="T1086" s="222"/>
      <c r="U1086" s="222"/>
      <c r="V1086" s="222"/>
      <c r="W1086" s="222"/>
      <c r="X1086" s="222"/>
      <c r="Y1086" s="222"/>
      <c r="Z1086" s="212"/>
      <c r="AA1086" s="212"/>
      <c r="AB1086" s="212"/>
      <c r="AC1086" s="212"/>
      <c r="AD1086" s="212"/>
      <c r="AE1086" s="212"/>
      <c r="AF1086" s="212"/>
      <c r="AG1086" s="212" t="s">
        <v>454</v>
      </c>
      <c r="AH1086" s="212">
        <v>1</v>
      </c>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outlineLevel="1" x14ac:dyDescent="0.25">
      <c r="A1087" s="234">
        <v>247</v>
      </c>
      <c r="B1087" s="235" t="s">
        <v>1470</v>
      </c>
      <c r="C1087" s="253" t="s">
        <v>1471</v>
      </c>
      <c r="D1087" s="236" t="s">
        <v>446</v>
      </c>
      <c r="E1087" s="237">
        <v>0.37369999999999998</v>
      </c>
      <c r="F1087" s="238"/>
      <c r="G1087" s="239">
        <f>ROUND(E1087*F1087,2)</f>
        <v>0</v>
      </c>
      <c r="H1087" s="238"/>
      <c r="I1087" s="239">
        <f>ROUND(E1087*H1087,2)</f>
        <v>0</v>
      </c>
      <c r="J1087" s="238"/>
      <c r="K1087" s="239">
        <f>ROUND(E1087*J1087,2)</f>
        <v>0</v>
      </c>
      <c r="L1087" s="239">
        <v>21</v>
      </c>
      <c r="M1087" s="239">
        <f>G1087*(1+L1087/100)</f>
        <v>0</v>
      </c>
      <c r="N1087" s="237">
        <v>2.2970000000000001E-2</v>
      </c>
      <c r="O1087" s="237">
        <f>ROUND(E1087*N1087,2)</f>
        <v>0.01</v>
      </c>
      <c r="P1087" s="237">
        <v>0</v>
      </c>
      <c r="Q1087" s="237">
        <f>ROUND(E1087*P1087,2)</f>
        <v>0</v>
      </c>
      <c r="R1087" s="239" t="s">
        <v>1462</v>
      </c>
      <c r="S1087" s="239" t="s">
        <v>388</v>
      </c>
      <c r="T1087" s="240" t="s">
        <v>448</v>
      </c>
      <c r="U1087" s="222">
        <v>0</v>
      </c>
      <c r="V1087" s="222">
        <f>ROUND(E1087*U1087,2)</f>
        <v>0</v>
      </c>
      <c r="W1087" s="222"/>
      <c r="X1087" s="222" t="s">
        <v>449</v>
      </c>
      <c r="Y1087" s="222" t="s">
        <v>391</v>
      </c>
      <c r="Z1087" s="212"/>
      <c r="AA1087" s="212"/>
      <c r="AB1087" s="212"/>
      <c r="AC1087" s="212"/>
      <c r="AD1087" s="212"/>
      <c r="AE1087" s="212"/>
      <c r="AF1087" s="212"/>
      <c r="AG1087" s="212" t="s">
        <v>450</v>
      </c>
      <c r="AH1087" s="212"/>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outlineLevel="2" x14ac:dyDescent="0.25">
      <c r="A1088" s="219"/>
      <c r="B1088" s="220"/>
      <c r="C1088" s="268" t="s">
        <v>1472</v>
      </c>
      <c r="D1088" s="260"/>
      <c r="E1088" s="261">
        <v>0.16500000000000001</v>
      </c>
      <c r="F1088" s="222"/>
      <c r="G1088" s="222"/>
      <c r="H1088" s="222"/>
      <c r="I1088" s="222"/>
      <c r="J1088" s="222"/>
      <c r="K1088" s="222"/>
      <c r="L1088" s="222"/>
      <c r="M1088" s="222"/>
      <c r="N1088" s="221"/>
      <c r="O1088" s="221"/>
      <c r="P1088" s="221"/>
      <c r="Q1088" s="221"/>
      <c r="R1088" s="222"/>
      <c r="S1088" s="222"/>
      <c r="T1088" s="222"/>
      <c r="U1088" s="222"/>
      <c r="V1088" s="222"/>
      <c r="W1088" s="222"/>
      <c r="X1088" s="222"/>
      <c r="Y1088" s="222"/>
      <c r="Z1088" s="212"/>
      <c r="AA1088" s="212"/>
      <c r="AB1088" s="212"/>
      <c r="AC1088" s="212"/>
      <c r="AD1088" s="212"/>
      <c r="AE1088" s="212"/>
      <c r="AF1088" s="212"/>
      <c r="AG1088" s="212" t="s">
        <v>454</v>
      </c>
      <c r="AH1088" s="212">
        <v>0</v>
      </c>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5">
      <c r="A1089" s="219"/>
      <c r="B1089" s="220"/>
      <c r="C1089" s="268" t="s">
        <v>1473</v>
      </c>
      <c r="D1089" s="260"/>
      <c r="E1089" s="261">
        <v>3.3750000000000002E-2</v>
      </c>
      <c r="F1089" s="222"/>
      <c r="G1089" s="222"/>
      <c r="H1089" s="222"/>
      <c r="I1089" s="222"/>
      <c r="J1089" s="222"/>
      <c r="K1089" s="222"/>
      <c r="L1089" s="222"/>
      <c r="M1089" s="222"/>
      <c r="N1089" s="221"/>
      <c r="O1089" s="221"/>
      <c r="P1089" s="221"/>
      <c r="Q1089" s="221"/>
      <c r="R1089" s="222"/>
      <c r="S1089" s="222"/>
      <c r="T1089" s="222"/>
      <c r="U1089" s="222"/>
      <c r="V1089" s="222"/>
      <c r="W1089" s="222"/>
      <c r="X1089" s="222"/>
      <c r="Y1089" s="222"/>
      <c r="Z1089" s="212"/>
      <c r="AA1089" s="212"/>
      <c r="AB1089" s="212"/>
      <c r="AC1089" s="212"/>
      <c r="AD1089" s="212"/>
      <c r="AE1089" s="212"/>
      <c r="AF1089" s="212"/>
      <c r="AG1089" s="212" t="s">
        <v>454</v>
      </c>
      <c r="AH1089" s="212">
        <v>0</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ht="20.399999999999999" outlineLevel="3" x14ac:dyDescent="0.25">
      <c r="A1090" s="219"/>
      <c r="B1090" s="220"/>
      <c r="C1090" s="268" t="s">
        <v>1474</v>
      </c>
      <c r="D1090" s="260"/>
      <c r="E1090" s="261">
        <v>0.15695000000000001</v>
      </c>
      <c r="F1090" s="222"/>
      <c r="G1090" s="222"/>
      <c r="H1090" s="222"/>
      <c r="I1090" s="222"/>
      <c r="J1090" s="222"/>
      <c r="K1090" s="222"/>
      <c r="L1090" s="222"/>
      <c r="M1090" s="222"/>
      <c r="N1090" s="221"/>
      <c r="O1090" s="221"/>
      <c r="P1090" s="221"/>
      <c r="Q1090" s="221"/>
      <c r="R1090" s="222"/>
      <c r="S1090" s="222"/>
      <c r="T1090" s="222"/>
      <c r="U1090" s="222"/>
      <c r="V1090" s="222"/>
      <c r="W1090" s="222"/>
      <c r="X1090" s="222"/>
      <c r="Y1090" s="222"/>
      <c r="Z1090" s="212"/>
      <c r="AA1090" s="212"/>
      <c r="AB1090" s="212"/>
      <c r="AC1090" s="212"/>
      <c r="AD1090" s="212"/>
      <c r="AE1090" s="212"/>
      <c r="AF1090" s="212"/>
      <c r="AG1090" s="212" t="s">
        <v>454</v>
      </c>
      <c r="AH1090" s="212">
        <v>0</v>
      </c>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3" x14ac:dyDescent="0.25">
      <c r="A1091" s="219"/>
      <c r="B1091" s="220"/>
      <c r="C1091" s="268" t="s">
        <v>1475</v>
      </c>
      <c r="D1091" s="260"/>
      <c r="E1091" s="261">
        <v>1.7999999999999999E-2</v>
      </c>
      <c r="F1091" s="222"/>
      <c r="G1091" s="222"/>
      <c r="H1091" s="222"/>
      <c r="I1091" s="222"/>
      <c r="J1091" s="222"/>
      <c r="K1091" s="222"/>
      <c r="L1091" s="222"/>
      <c r="M1091" s="222"/>
      <c r="N1091" s="221"/>
      <c r="O1091" s="221"/>
      <c r="P1091" s="221"/>
      <c r="Q1091" s="221"/>
      <c r="R1091" s="222"/>
      <c r="S1091" s="222"/>
      <c r="T1091" s="222"/>
      <c r="U1091" s="222"/>
      <c r="V1091" s="222"/>
      <c r="W1091" s="222"/>
      <c r="X1091" s="222"/>
      <c r="Y1091" s="222"/>
      <c r="Z1091" s="212"/>
      <c r="AA1091" s="212"/>
      <c r="AB1091" s="212"/>
      <c r="AC1091" s="212"/>
      <c r="AD1091" s="212"/>
      <c r="AE1091" s="212"/>
      <c r="AF1091" s="212"/>
      <c r="AG1091" s="212" t="s">
        <v>454</v>
      </c>
      <c r="AH1091" s="212">
        <v>0</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1" x14ac:dyDescent="0.25">
      <c r="A1092" s="234">
        <v>248</v>
      </c>
      <c r="B1092" s="235" t="s">
        <v>1476</v>
      </c>
      <c r="C1092" s="253" t="s">
        <v>1477</v>
      </c>
      <c r="D1092" s="236" t="s">
        <v>506</v>
      </c>
      <c r="E1092" s="237">
        <v>37.86</v>
      </c>
      <c r="F1092" s="238"/>
      <c r="G1092" s="239">
        <f>ROUND(E1092*F1092,2)</f>
        <v>0</v>
      </c>
      <c r="H1092" s="238"/>
      <c r="I1092" s="239">
        <f>ROUND(E1092*H1092,2)</f>
        <v>0</v>
      </c>
      <c r="J1092" s="238"/>
      <c r="K1092" s="239">
        <f>ROUND(E1092*J1092,2)</f>
        <v>0</v>
      </c>
      <c r="L1092" s="239">
        <v>21</v>
      </c>
      <c r="M1092" s="239">
        <f>G1092*(1+L1092/100)</f>
        <v>0</v>
      </c>
      <c r="N1092" s="237">
        <v>0</v>
      </c>
      <c r="O1092" s="237">
        <f>ROUND(E1092*N1092,2)</f>
        <v>0</v>
      </c>
      <c r="P1092" s="237">
        <v>0</v>
      </c>
      <c r="Q1092" s="237">
        <f>ROUND(E1092*P1092,2)</f>
        <v>0</v>
      </c>
      <c r="R1092" s="239" t="s">
        <v>1462</v>
      </c>
      <c r="S1092" s="239" t="s">
        <v>388</v>
      </c>
      <c r="T1092" s="240" t="s">
        <v>448</v>
      </c>
      <c r="U1092" s="222">
        <v>0.34</v>
      </c>
      <c r="V1092" s="222">
        <f>ROUND(E1092*U1092,2)</f>
        <v>12.87</v>
      </c>
      <c r="W1092" s="222"/>
      <c r="X1092" s="222" t="s">
        <v>449</v>
      </c>
      <c r="Y1092" s="222" t="s">
        <v>391</v>
      </c>
      <c r="Z1092" s="212"/>
      <c r="AA1092" s="212"/>
      <c r="AB1092" s="212"/>
      <c r="AC1092" s="212"/>
      <c r="AD1092" s="212"/>
      <c r="AE1092" s="212"/>
      <c r="AF1092" s="212"/>
      <c r="AG1092" s="212" t="s">
        <v>450</v>
      </c>
      <c r="AH1092" s="212"/>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2" x14ac:dyDescent="0.25">
      <c r="A1093" s="219"/>
      <c r="B1093" s="220"/>
      <c r="C1093" s="268" t="s">
        <v>1297</v>
      </c>
      <c r="D1093" s="260"/>
      <c r="E1093" s="261">
        <v>37.86</v>
      </c>
      <c r="F1093" s="222"/>
      <c r="G1093" s="222"/>
      <c r="H1093" s="222"/>
      <c r="I1093" s="222"/>
      <c r="J1093" s="222"/>
      <c r="K1093" s="222"/>
      <c r="L1093" s="222"/>
      <c r="M1093" s="222"/>
      <c r="N1093" s="221"/>
      <c r="O1093" s="221"/>
      <c r="P1093" s="221"/>
      <c r="Q1093" s="221"/>
      <c r="R1093" s="222"/>
      <c r="S1093" s="222"/>
      <c r="T1093" s="222"/>
      <c r="U1093" s="222"/>
      <c r="V1093" s="222"/>
      <c r="W1093" s="222"/>
      <c r="X1093" s="222"/>
      <c r="Y1093" s="222"/>
      <c r="Z1093" s="212"/>
      <c r="AA1093" s="212"/>
      <c r="AB1093" s="212"/>
      <c r="AC1093" s="212"/>
      <c r="AD1093" s="212"/>
      <c r="AE1093" s="212"/>
      <c r="AF1093" s="212"/>
      <c r="AG1093" s="212" t="s">
        <v>454</v>
      </c>
      <c r="AH1093" s="212">
        <v>0</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1" x14ac:dyDescent="0.25">
      <c r="A1094" s="234">
        <v>249</v>
      </c>
      <c r="B1094" s="235" t="s">
        <v>1478</v>
      </c>
      <c r="C1094" s="253" t="s">
        <v>1479</v>
      </c>
      <c r="D1094" s="236" t="s">
        <v>446</v>
      </c>
      <c r="E1094" s="237">
        <v>0.79505999999999999</v>
      </c>
      <c r="F1094" s="238"/>
      <c r="G1094" s="239">
        <f>ROUND(E1094*F1094,2)</f>
        <v>0</v>
      </c>
      <c r="H1094" s="238"/>
      <c r="I1094" s="239">
        <f>ROUND(E1094*H1094,2)</f>
        <v>0</v>
      </c>
      <c r="J1094" s="238"/>
      <c r="K1094" s="239">
        <f>ROUND(E1094*J1094,2)</f>
        <v>0</v>
      </c>
      <c r="L1094" s="239">
        <v>21</v>
      </c>
      <c r="M1094" s="239">
        <f>G1094*(1+L1094/100)</f>
        <v>0</v>
      </c>
      <c r="N1094" s="237">
        <v>2.9499999999999999E-3</v>
      </c>
      <c r="O1094" s="237">
        <f>ROUND(E1094*N1094,2)</f>
        <v>0</v>
      </c>
      <c r="P1094" s="237">
        <v>0</v>
      </c>
      <c r="Q1094" s="237">
        <f>ROUND(E1094*P1094,2)</f>
        <v>0</v>
      </c>
      <c r="R1094" s="239" t="s">
        <v>1462</v>
      </c>
      <c r="S1094" s="239" t="s">
        <v>388</v>
      </c>
      <c r="T1094" s="240" t="s">
        <v>448</v>
      </c>
      <c r="U1094" s="222">
        <v>0</v>
      </c>
      <c r="V1094" s="222">
        <f>ROUND(E1094*U1094,2)</f>
        <v>0</v>
      </c>
      <c r="W1094" s="222"/>
      <c r="X1094" s="222" t="s">
        <v>449</v>
      </c>
      <c r="Y1094" s="222" t="s">
        <v>391</v>
      </c>
      <c r="Z1094" s="212"/>
      <c r="AA1094" s="212"/>
      <c r="AB1094" s="212"/>
      <c r="AC1094" s="212"/>
      <c r="AD1094" s="212"/>
      <c r="AE1094" s="212"/>
      <c r="AF1094" s="212"/>
      <c r="AG1094" s="212" t="s">
        <v>450</v>
      </c>
      <c r="AH1094" s="212"/>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2" x14ac:dyDescent="0.25">
      <c r="A1095" s="219"/>
      <c r="B1095" s="220"/>
      <c r="C1095" s="268" t="s">
        <v>1480</v>
      </c>
      <c r="D1095" s="260"/>
      <c r="E1095" s="261">
        <v>0.79505999999999999</v>
      </c>
      <c r="F1095" s="222"/>
      <c r="G1095" s="222"/>
      <c r="H1095" s="222"/>
      <c r="I1095" s="222"/>
      <c r="J1095" s="222"/>
      <c r="K1095" s="222"/>
      <c r="L1095" s="222"/>
      <c r="M1095" s="222"/>
      <c r="N1095" s="221"/>
      <c r="O1095" s="221"/>
      <c r="P1095" s="221"/>
      <c r="Q1095" s="221"/>
      <c r="R1095" s="222"/>
      <c r="S1095" s="222"/>
      <c r="T1095" s="222"/>
      <c r="U1095" s="222"/>
      <c r="V1095" s="222"/>
      <c r="W1095" s="222"/>
      <c r="X1095" s="222"/>
      <c r="Y1095" s="222"/>
      <c r="Z1095" s="212"/>
      <c r="AA1095" s="212"/>
      <c r="AB1095" s="212"/>
      <c r="AC1095" s="212"/>
      <c r="AD1095" s="212"/>
      <c r="AE1095" s="212"/>
      <c r="AF1095" s="212"/>
      <c r="AG1095" s="212" t="s">
        <v>454</v>
      </c>
      <c r="AH1095" s="212">
        <v>0</v>
      </c>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ht="20.399999999999999" outlineLevel="1" x14ac:dyDescent="0.25">
      <c r="A1096" s="234">
        <v>250</v>
      </c>
      <c r="B1096" s="235" t="s">
        <v>1481</v>
      </c>
      <c r="C1096" s="253" t="s">
        <v>1482</v>
      </c>
      <c r="D1096" s="236" t="s">
        <v>446</v>
      </c>
      <c r="E1096" s="237">
        <v>0.16500000000000001</v>
      </c>
      <c r="F1096" s="238"/>
      <c r="G1096" s="239">
        <f>ROUND(E1096*F1096,2)</f>
        <v>0</v>
      </c>
      <c r="H1096" s="238"/>
      <c r="I1096" s="239">
        <f>ROUND(E1096*H1096,2)</f>
        <v>0</v>
      </c>
      <c r="J1096" s="238"/>
      <c r="K1096" s="239">
        <f>ROUND(E1096*J1096,2)</f>
        <v>0</v>
      </c>
      <c r="L1096" s="239">
        <v>21</v>
      </c>
      <c r="M1096" s="239">
        <f>G1096*(1+L1096/100)</f>
        <v>0</v>
      </c>
      <c r="N1096" s="237">
        <v>1.6500000000000001E-2</v>
      </c>
      <c r="O1096" s="237">
        <f>ROUND(E1096*N1096,2)</f>
        <v>0</v>
      </c>
      <c r="P1096" s="237">
        <v>0</v>
      </c>
      <c r="Q1096" s="237">
        <f>ROUND(E1096*P1096,2)</f>
        <v>0</v>
      </c>
      <c r="R1096" s="239" t="s">
        <v>1462</v>
      </c>
      <c r="S1096" s="239" t="s">
        <v>388</v>
      </c>
      <c r="T1096" s="240" t="s">
        <v>448</v>
      </c>
      <c r="U1096" s="222">
        <v>0</v>
      </c>
      <c r="V1096" s="222">
        <f>ROUND(E1096*U1096,2)</f>
        <v>0</v>
      </c>
      <c r="W1096" s="222"/>
      <c r="X1096" s="222" t="s">
        <v>449</v>
      </c>
      <c r="Y1096" s="222" t="s">
        <v>391</v>
      </c>
      <c r="Z1096" s="212"/>
      <c r="AA1096" s="212"/>
      <c r="AB1096" s="212"/>
      <c r="AC1096" s="212"/>
      <c r="AD1096" s="212"/>
      <c r="AE1096" s="212"/>
      <c r="AF1096" s="212"/>
      <c r="AG1096" s="212" t="s">
        <v>450</v>
      </c>
      <c r="AH1096" s="212"/>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2" x14ac:dyDescent="0.25">
      <c r="A1097" s="219"/>
      <c r="B1097" s="220"/>
      <c r="C1097" s="268" t="s">
        <v>1472</v>
      </c>
      <c r="D1097" s="260"/>
      <c r="E1097" s="261">
        <v>0.16500000000000001</v>
      </c>
      <c r="F1097" s="222"/>
      <c r="G1097" s="222"/>
      <c r="H1097" s="222"/>
      <c r="I1097" s="222"/>
      <c r="J1097" s="222"/>
      <c r="K1097" s="222"/>
      <c r="L1097" s="222"/>
      <c r="M1097" s="222"/>
      <c r="N1097" s="221"/>
      <c r="O1097" s="221"/>
      <c r="P1097" s="221"/>
      <c r="Q1097" s="221"/>
      <c r="R1097" s="222"/>
      <c r="S1097" s="222"/>
      <c r="T1097" s="222"/>
      <c r="U1097" s="222"/>
      <c r="V1097" s="222"/>
      <c r="W1097" s="222"/>
      <c r="X1097" s="222"/>
      <c r="Y1097" s="222"/>
      <c r="Z1097" s="212"/>
      <c r="AA1097" s="212"/>
      <c r="AB1097" s="212"/>
      <c r="AC1097" s="212"/>
      <c r="AD1097" s="212"/>
      <c r="AE1097" s="212"/>
      <c r="AF1097" s="212"/>
      <c r="AG1097" s="212" t="s">
        <v>454</v>
      </c>
      <c r="AH1097" s="212">
        <v>0</v>
      </c>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ht="20.399999999999999" outlineLevel="1" x14ac:dyDescent="0.25">
      <c r="A1098" s="234">
        <v>251</v>
      </c>
      <c r="B1098" s="235" t="s">
        <v>1483</v>
      </c>
      <c r="C1098" s="253" t="s">
        <v>1484</v>
      </c>
      <c r="D1098" s="236" t="s">
        <v>506</v>
      </c>
      <c r="E1098" s="237">
        <v>3.8115000000000001</v>
      </c>
      <c r="F1098" s="238"/>
      <c r="G1098" s="239">
        <f>ROUND(E1098*F1098,2)</f>
        <v>0</v>
      </c>
      <c r="H1098" s="238"/>
      <c r="I1098" s="239">
        <f>ROUND(E1098*H1098,2)</f>
        <v>0</v>
      </c>
      <c r="J1098" s="238"/>
      <c r="K1098" s="239">
        <f>ROUND(E1098*J1098,2)</f>
        <v>0</v>
      </c>
      <c r="L1098" s="239">
        <v>21</v>
      </c>
      <c r="M1098" s="239">
        <f>G1098*(1+L1098/100)</f>
        <v>0</v>
      </c>
      <c r="N1098" s="237">
        <v>1.703E-2</v>
      </c>
      <c r="O1098" s="237">
        <f>ROUND(E1098*N1098,2)</f>
        <v>0.06</v>
      </c>
      <c r="P1098" s="237">
        <v>0</v>
      </c>
      <c r="Q1098" s="237">
        <f>ROUND(E1098*P1098,2)</f>
        <v>0</v>
      </c>
      <c r="R1098" s="239" t="s">
        <v>603</v>
      </c>
      <c r="S1098" s="239" t="s">
        <v>388</v>
      </c>
      <c r="T1098" s="240" t="s">
        <v>448</v>
      </c>
      <c r="U1098" s="222">
        <v>0</v>
      </c>
      <c r="V1098" s="222">
        <f>ROUND(E1098*U1098,2)</f>
        <v>0</v>
      </c>
      <c r="W1098" s="222"/>
      <c r="X1098" s="222" t="s">
        <v>604</v>
      </c>
      <c r="Y1098" s="222" t="s">
        <v>391</v>
      </c>
      <c r="Z1098" s="212"/>
      <c r="AA1098" s="212"/>
      <c r="AB1098" s="212"/>
      <c r="AC1098" s="212"/>
      <c r="AD1098" s="212"/>
      <c r="AE1098" s="212"/>
      <c r="AF1098" s="212"/>
      <c r="AG1098" s="212" t="s">
        <v>605</v>
      </c>
      <c r="AH1098" s="212"/>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2" x14ac:dyDescent="0.25">
      <c r="A1099" s="219"/>
      <c r="B1099" s="220"/>
      <c r="C1099" s="268" t="s">
        <v>1469</v>
      </c>
      <c r="D1099" s="260"/>
      <c r="E1099" s="261">
        <v>1.3365</v>
      </c>
      <c r="F1099" s="222"/>
      <c r="G1099" s="222"/>
      <c r="H1099" s="222"/>
      <c r="I1099" s="222"/>
      <c r="J1099" s="222"/>
      <c r="K1099" s="222"/>
      <c r="L1099" s="222"/>
      <c r="M1099" s="222"/>
      <c r="N1099" s="221"/>
      <c r="O1099" s="221"/>
      <c r="P1099" s="221"/>
      <c r="Q1099" s="221"/>
      <c r="R1099" s="222"/>
      <c r="S1099" s="222"/>
      <c r="T1099" s="222"/>
      <c r="U1099" s="222"/>
      <c r="V1099" s="222"/>
      <c r="W1099" s="222"/>
      <c r="X1099" s="222"/>
      <c r="Y1099" s="222"/>
      <c r="Z1099" s="212"/>
      <c r="AA1099" s="212"/>
      <c r="AB1099" s="212"/>
      <c r="AC1099" s="212"/>
      <c r="AD1099" s="212"/>
      <c r="AE1099" s="212"/>
      <c r="AF1099" s="212"/>
      <c r="AG1099" s="212" t="s">
        <v>454</v>
      </c>
      <c r="AH1099" s="212">
        <v>0</v>
      </c>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3" x14ac:dyDescent="0.25">
      <c r="A1100" s="219"/>
      <c r="B1100" s="220"/>
      <c r="C1100" s="269" t="s">
        <v>488</v>
      </c>
      <c r="D1100" s="262"/>
      <c r="E1100" s="263">
        <v>1.3365</v>
      </c>
      <c r="F1100" s="222"/>
      <c r="G1100" s="222"/>
      <c r="H1100" s="222"/>
      <c r="I1100" s="222"/>
      <c r="J1100" s="222"/>
      <c r="K1100" s="222"/>
      <c r="L1100" s="222"/>
      <c r="M1100" s="222"/>
      <c r="N1100" s="221"/>
      <c r="O1100" s="221"/>
      <c r="P1100" s="221"/>
      <c r="Q1100" s="221"/>
      <c r="R1100" s="222"/>
      <c r="S1100" s="222"/>
      <c r="T1100" s="222"/>
      <c r="U1100" s="222"/>
      <c r="V1100" s="222"/>
      <c r="W1100" s="222"/>
      <c r="X1100" s="222"/>
      <c r="Y1100" s="222"/>
      <c r="Z1100" s="212"/>
      <c r="AA1100" s="212"/>
      <c r="AB1100" s="212"/>
      <c r="AC1100" s="212"/>
      <c r="AD1100" s="212"/>
      <c r="AE1100" s="212"/>
      <c r="AF1100" s="212"/>
      <c r="AG1100" s="212" t="s">
        <v>454</v>
      </c>
      <c r="AH1100" s="212">
        <v>1</v>
      </c>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3" x14ac:dyDescent="0.25">
      <c r="A1101" s="219"/>
      <c r="B1101" s="220"/>
      <c r="C1101" s="268" t="s">
        <v>1485</v>
      </c>
      <c r="D1101" s="260"/>
      <c r="E1101" s="261">
        <v>2.4750000000000001</v>
      </c>
      <c r="F1101" s="222"/>
      <c r="G1101" s="222"/>
      <c r="H1101" s="222"/>
      <c r="I1101" s="222"/>
      <c r="J1101" s="222"/>
      <c r="K1101" s="222"/>
      <c r="L1101" s="222"/>
      <c r="M1101" s="222"/>
      <c r="N1101" s="221"/>
      <c r="O1101" s="221"/>
      <c r="P1101" s="221"/>
      <c r="Q1101" s="221"/>
      <c r="R1101" s="222"/>
      <c r="S1101" s="222"/>
      <c r="T1101" s="222"/>
      <c r="U1101" s="222"/>
      <c r="V1101" s="222"/>
      <c r="W1101" s="222"/>
      <c r="X1101" s="222"/>
      <c r="Y1101" s="222"/>
      <c r="Z1101" s="212"/>
      <c r="AA1101" s="212"/>
      <c r="AB1101" s="212"/>
      <c r="AC1101" s="212"/>
      <c r="AD1101" s="212"/>
      <c r="AE1101" s="212"/>
      <c r="AF1101" s="212"/>
      <c r="AG1101" s="212" t="s">
        <v>454</v>
      </c>
      <c r="AH1101" s="212">
        <v>0</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3" x14ac:dyDescent="0.25">
      <c r="A1102" s="219"/>
      <c r="B1102" s="220"/>
      <c r="C1102" s="269" t="s">
        <v>488</v>
      </c>
      <c r="D1102" s="262"/>
      <c r="E1102" s="263">
        <v>2.4750000000000001</v>
      </c>
      <c r="F1102" s="222"/>
      <c r="G1102" s="222"/>
      <c r="H1102" s="222"/>
      <c r="I1102" s="222"/>
      <c r="J1102" s="222"/>
      <c r="K1102" s="222"/>
      <c r="L1102" s="222"/>
      <c r="M1102" s="222"/>
      <c r="N1102" s="221"/>
      <c r="O1102" s="221"/>
      <c r="P1102" s="221"/>
      <c r="Q1102" s="221"/>
      <c r="R1102" s="222"/>
      <c r="S1102" s="222"/>
      <c r="T1102" s="222"/>
      <c r="U1102" s="222"/>
      <c r="V1102" s="222"/>
      <c r="W1102" s="222"/>
      <c r="X1102" s="222"/>
      <c r="Y1102" s="222"/>
      <c r="Z1102" s="212"/>
      <c r="AA1102" s="212"/>
      <c r="AB1102" s="212"/>
      <c r="AC1102" s="212"/>
      <c r="AD1102" s="212"/>
      <c r="AE1102" s="212"/>
      <c r="AF1102" s="212"/>
      <c r="AG1102" s="212" t="s">
        <v>454</v>
      </c>
      <c r="AH1102" s="212">
        <v>1</v>
      </c>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1" x14ac:dyDescent="0.25">
      <c r="A1103" s="234">
        <v>252</v>
      </c>
      <c r="B1103" s="235" t="s">
        <v>1486</v>
      </c>
      <c r="C1103" s="253" t="s">
        <v>1487</v>
      </c>
      <c r="D1103" s="236" t="s">
        <v>506</v>
      </c>
      <c r="E1103" s="237">
        <v>13.81188</v>
      </c>
      <c r="F1103" s="238"/>
      <c r="G1103" s="239">
        <f>ROUND(E1103*F1103,2)</f>
        <v>0</v>
      </c>
      <c r="H1103" s="238"/>
      <c r="I1103" s="239">
        <f>ROUND(E1103*H1103,2)</f>
        <v>0</v>
      </c>
      <c r="J1103" s="238"/>
      <c r="K1103" s="239">
        <f>ROUND(E1103*J1103,2)</f>
        <v>0</v>
      </c>
      <c r="L1103" s="239">
        <v>21</v>
      </c>
      <c r="M1103" s="239">
        <f>G1103*(1+L1103/100)</f>
        <v>0</v>
      </c>
      <c r="N1103" s="237">
        <v>1.2500000000000001E-2</v>
      </c>
      <c r="O1103" s="237">
        <f>ROUND(E1103*N1103,2)</f>
        <v>0.17</v>
      </c>
      <c r="P1103" s="237">
        <v>0</v>
      </c>
      <c r="Q1103" s="237">
        <f>ROUND(E1103*P1103,2)</f>
        <v>0</v>
      </c>
      <c r="R1103" s="239" t="s">
        <v>603</v>
      </c>
      <c r="S1103" s="239" t="s">
        <v>388</v>
      </c>
      <c r="T1103" s="240" t="s">
        <v>448</v>
      </c>
      <c r="U1103" s="222">
        <v>0</v>
      </c>
      <c r="V1103" s="222">
        <f>ROUND(E1103*U1103,2)</f>
        <v>0</v>
      </c>
      <c r="W1103" s="222"/>
      <c r="X1103" s="222" t="s">
        <v>604</v>
      </c>
      <c r="Y1103" s="222" t="s">
        <v>391</v>
      </c>
      <c r="Z1103" s="212"/>
      <c r="AA1103" s="212"/>
      <c r="AB1103" s="212"/>
      <c r="AC1103" s="212"/>
      <c r="AD1103" s="212"/>
      <c r="AE1103" s="212"/>
      <c r="AF1103" s="212"/>
      <c r="AG1103" s="212" t="s">
        <v>605</v>
      </c>
      <c r="AH1103" s="212"/>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ht="20.399999999999999" outlineLevel="2" x14ac:dyDescent="0.25">
      <c r="A1104" s="219"/>
      <c r="B1104" s="220"/>
      <c r="C1104" s="268" t="s">
        <v>1488</v>
      </c>
      <c r="D1104" s="260"/>
      <c r="E1104" s="261">
        <v>13.81188</v>
      </c>
      <c r="F1104" s="222"/>
      <c r="G1104" s="222"/>
      <c r="H1104" s="222"/>
      <c r="I1104" s="222"/>
      <c r="J1104" s="222"/>
      <c r="K1104" s="222"/>
      <c r="L1104" s="222"/>
      <c r="M1104" s="222"/>
      <c r="N1104" s="221"/>
      <c r="O1104" s="221"/>
      <c r="P1104" s="221"/>
      <c r="Q1104" s="221"/>
      <c r="R1104" s="222"/>
      <c r="S1104" s="222"/>
      <c r="T1104" s="222"/>
      <c r="U1104" s="222"/>
      <c r="V1104" s="222"/>
      <c r="W1104" s="222"/>
      <c r="X1104" s="222"/>
      <c r="Y1104" s="222"/>
      <c r="Z1104" s="212"/>
      <c r="AA1104" s="212"/>
      <c r="AB1104" s="212"/>
      <c r="AC1104" s="212"/>
      <c r="AD1104" s="212"/>
      <c r="AE1104" s="212"/>
      <c r="AF1104" s="212"/>
      <c r="AG1104" s="212" t="s">
        <v>454</v>
      </c>
      <c r="AH1104" s="212">
        <v>0</v>
      </c>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outlineLevel="1" x14ac:dyDescent="0.25">
      <c r="A1105" s="234">
        <v>253</v>
      </c>
      <c r="B1105" s="235" t="s">
        <v>1489</v>
      </c>
      <c r="C1105" s="253" t="s">
        <v>1490</v>
      </c>
      <c r="D1105" s="236" t="s">
        <v>446</v>
      </c>
      <c r="E1105" s="237">
        <v>0.18149999999999999</v>
      </c>
      <c r="F1105" s="238"/>
      <c r="G1105" s="239">
        <f>ROUND(E1105*F1105,2)</f>
        <v>0</v>
      </c>
      <c r="H1105" s="238"/>
      <c r="I1105" s="239">
        <f>ROUND(E1105*H1105,2)</f>
        <v>0</v>
      </c>
      <c r="J1105" s="238"/>
      <c r="K1105" s="239">
        <f>ROUND(E1105*J1105,2)</f>
        <v>0</v>
      </c>
      <c r="L1105" s="239">
        <v>21</v>
      </c>
      <c r="M1105" s="239">
        <f>G1105*(1+L1105/100)</f>
        <v>0</v>
      </c>
      <c r="N1105" s="237">
        <v>0.55000000000000004</v>
      </c>
      <c r="O1105" s="237">
        <f>ROUND(E1105*N1105,2)</f>
        <v>0.1</v>
      </c>
      <c r="P1105" s="237">
        <v>0</v>
      </c>
      <c r="Q1105" s="237">
        <f>ROUND(E1105*P1105,2)</f>
        <v>0</v>
      </c>
      <c r="R1105" s="239" t="s">
        <v>603</v>
      </c>
      <c r="S1105" s="239" t="s">
        <v>388</v>
      </c>
      <c r="T1105" s="240" t="s">
        <v>448</v>
      </c>
      <c r="U1105" s="222">
        <v>0</v>
      </c>
      <c r="V1105" s="222">
        <f>ROUND(E1105*U1105,2)</f>
        <v>0</v>
      </c>
      <c r="W1105" s="222"/>
      <c r="X1105" s="222" t="s">
        <v>604</v>
      </c>
      <c r="Y1105" s="222" t="s">
        <v>391</v>
      </c>
      <c r="Z1105" s="212"/>
      <c r="AA1105" s="212"/>
      <c r="AB1105" s="212"/>
      <c r="AC1105" s="212"/>
      <c r="AD1105" s="212"/>
      <c r="AE1105" s="212"/>
      <c r="AF1105" s="212"/>
      <c r="AG1105" s="212" t="s">
        <v>605</v>
      </c>
      <c r="AH1105" s="212"/>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ht="20.399999999999999" outlineLevel="2" x14ac:dyDescent="0.25">
      <c r="A1106" s="219"/>
      <c r="B1106" s="220"/>
      <c r="C1106" s="268" t="s">
        <v>1491</v>
      </c>
      <c r="D1106" s="260"/>
      <c r="E1106" s="261">
        <v>0.18149999999999999</v>
      </c>
      <c r="F1106" s="222"/>
      <c r="G1106" s="222"/>
      <c r="H1106" s="222"/>
      <c r="I1106" s="222"/>
      <c r="J1106" s="222"/>
      <c r="K1106" s="222"/>
      <c r="L1106" s="222"/>
      <c r="M1106" s="222"/>
      <c r="N1106" s="221"/>
      <c r="O1106" s="221"/>
      <c r="P1106" s="221"/>
      <c r="Q1106" s="221"/>
      <c r="R1106" s="222"/>
      <c r="S1106" s="222"/>
      <c r="T1106" s="222"/>
      <c r="U1106" s="222"/>
      <c r="V1106" s="222"/>
      <c r="W1106" s="222"/>
      <c r="X1106" s="222"/>
      <c r="Y1106" s="222"/>
      <c r="Z1106" s="212"/>
      <c r="AA1106" s="212"/>
      <c r="AB1106" s="212"/>
      <c r="AC1106" s="212"/>
      <c r="AD1106" s="212"/>
      <c r="AE1106" s="212"/>
      <c r="AF1106" s="212"/>
      <c r="AG1106" s="212" t="s">
        <v>454</v>
      </c>
      <c r="AH1106" s="212">
        <v>0</v>
      </c>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1" x14ac:dyDescent="0.25">
      <c r="A1107" s="234">
        <v>254</v>
      </c>
      <c r="B1107" s="235" t="s">
        <v>1492</v>
      </c>
      <c r="C1107" s="253" t="s">
        <v>1493</v>
      </c>
      <c r="D1107" s="236" t="s">
        <v>446</v>
      </c>
      <c r="E1107" s="237">
        <v>1.9800000000000002E-2</v>
      </c>
      <c r="F1107" s="238"/>
      <c r="G1107" s="239">
        <f>ROUND(E1107*F1107,2)</f>
        <v>0</v>
      </c>
      <c r="H1107" s="238"/>
      <c r="I1107" s="239">
        <f>ROUND(E1107*H1107,2)</f>
        <v>0</v>
      </c>
      <c r="J1107" s="238"/>
      <c r="K1107" s="239">
        <f>ROUND(E1107*J1107,2)</f>
        <v>0</v>
      </c>
      <c r="L1107" s="239">
        <v>21</v>
      </c>
      <c r="M1107" s="239">
        <f>G1107*(1+L1107/100)</f>
        <v>0</v>
      </c>
      <c r="N1107" s="237">
        <v>0.55000000000000004</v>
      </c>
      <c r="O1107" s="237">
        <f>ROUND(E1107*N1107,2)</f>
        <v>0.01</v>
      </c>
      <c r="P1107" s="237">
        <v>0</v>
      </c>
      <c r="Q1107" s="237">
        <f>ROUND(E1107*P1107,2)</f>
        <v>0</v>
      </c>
      <c r="R1107" s="239" t="s">
        <v>603</v>
      </c>
      <c r="S1107" s="239" t="s">
        <v>388</v>
      </c>
      <c r="T1107" s="240" t="s">
        <v>448</v>
      </c>
      <c r="U1107" s="222">
        <v>0</v>
      </c>
      <c r="V1107" s="222">
        <f>ROUND(E1107*U1107,2)</f>
        <v>0</v>
      </c>
      <c r="W1107" s="222"/>
      <c r="X1107" s="222" t="s">
        <v>604</v>
      </c>
      <c r="Y1107" s="222" t="s">
        <v>391</v>
      </c>
      <c r="Z1107" s="212"/>
      <c r="AA1107" s="212"/>
      <c r="AB1107" s="212"/>
      <c r="AC1107" s="212"/>
      <c r="AD1107" s="212"/>
      <c r="AE1107" s="212"/>
      <c r="AF1107" s="212"/>
      <c r="AG1107" s="212" t="s">
        <v>605</v>
      </c>
      <c r="AH1107" s="212"/>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outlineLevel="2" x14ac:dyDescent="0.25">
      <c r="A1108" s="219"/>
      <c r="B1108" s="220"/>
      <c r="C1108" s="268" t="s">
        <v>1494</v>
      </c>
      <c r="D1108" s="260"/>
      <c r="E1108" s="261">
        <v>1.9800000000000002E-2</v>
      </c>
      <c r="F1108" s="222"/>
      <c r="G1108" s="222"/>
      <c r="H1108" s="222"/>
      <c r="I1108" s="222"/>
      <c r="J1108" s="222"/>
      <c r="K1108" s="222"/>
      <c r="L1108" s="222"/>
      <c r="M1108" s="222"/>
      <c r="N1108" s="221"/>
      <c r="O1108" s="221"/>
      <c r="P1108" s="221"/>
      <c r="Q1108" s="221"/>
      <c r="R1108" s="222"/>
      <c r="S1108" s="222"/>
      <c r="T1108" s="222"/>
      <c r="U1108" s="222"/>
      <c r="V1108" s="222"/>
      <c r="W1108" s="222"/>
      <c r="X1108" s="222"/>
      <c r="Y1108" s="222"/>
      <c r="Z1108" s="212"/>
      <c r="AA1108" s="212"/>
      <c r="AB1108" s="212"/>
      <c r="AC1108" s="212"/>
      <c r="AD1108" s="212"/>
      <c r="AE1108" s="212"/>
      <c r="AF1108" s="212"/>
      <c r="AG1108" s="212" t="s">
        <v>454</v>
      </c>
      <c r="AH1108" s="212">
        <v>0</v>
      </c>
      <c r="AI1108" s="212"/>
      <c r="AJ1108" s="212"/>
      <c r="AK1108" s="212"/>
      <c r="AL1108" s="212"/>
      <c r="AM1108" s="212"/>
      <c r="AN1108" s="212"/>
      <c r="AO1108" s="212"/>
      <c r="AP1108" s="212"/>
      <c r="AQ1108" s="212"/>
      <c r="AR1108" s="212"/>
      <c r="AS1108" s="212"/>
      <c r="AT1108" s="212"/>
      <c r="AU1108" s="212"/>
      <c r="AV1108" s="212"/>
      <c r="AW1108" s="212"/>
      <c r="AX1108" s="212"/>
      <c r="AY1108" s="212"/>
      <c r="AZ1108" s="212"/>
      <c r="BA1108" s="212"/>
      <c r="BB1108" s="212"/>
      <c r="BC1108" s="212"/>
      <c r="BD1108" s="212"/>
      <c r="BE1108" s="212"/>
      <c r="BF1108" s="212"/>
      <c r="BG1108" s="212"/>
      <c r="BH1108" s="212"/>
    </row>
    <row r="1109" spans="1:60" ht="20.399999999999999" outlineLevel="1" x14ac:dyDescent="0.25">
      <c r="A1109" s="234">
        <v>255</v>
      </c>
      <c r="B1109" s="235" t="s">
        <v>1495</v>
      </c>
      <c r="C1109" s="253" t="s">
        <v>1496</v>
      </c>
      <c r="D1109" s="236" t="s">
        <v>506</v>
      </c>
      <c r="E1109" s="237">
        <v>51.115360000000003</v>
      </c>
      <c r="F1109" s="238"/>
      <c r="G1109" s="239">
        <f>ROUND(E1109*F1109,2)</f>
        <v>0</v>
      </c>
      <c r="H1109" s="238"/>
      <c r="I1109" s="239">
        <f>ROUND(E1109*H1109,2)</f>
        <v>0</v>
      </c>
      <c r="J1109" s="238"/>
      <c r="K1109" s="239">
        <f>ROUND(E1109*J1109,2)</f>
        <v>0</v>
      </c>
      <c r="L1109" s="239">
        <v>21</v>
      </c>
      <c r="M1109" s="239">
        <f>G1109*(1+L1109/100)</f>
        <v>0</v>
      </c>
      <c r="N1109" s="237">
        <v>1.47E-2</v>
      </c>
      <c r="O1109" s="237">
        <f>ROUND(E1109*N1109,2)</f>
        <v>0.75</v>
      </c>
      <c r="P1109" s="237">
        <v>0</v>
      </c>
      <c r="Q1109" s="237">
        <f>ROUND(E1109*P1109,2)</f>
        <v>0</v>
      </c>
      <c r="R1109" s="239" t="s">
        <v>603</v>
      </c>
      <c r="S1109" s="239" t="s">
        <v>388</v>
      </c>
      <c r="T1109" s="240" t="s">
        <v>448</v>
      </c>
      <c r="U1109" s="222">
        <v>0</v>
      </c>
      <c r="V1109" s="222">
        <f>ROUND(E1109*U1109,2)</f>
        <v>0</v>
      </c>
      <c r="W1109" s="222"/>
      <c r="X1109" s="222" t="s">
        <v>604</v>
      </c>
      <c r="Y1109" s="222" t="s">
        <v>391</v>
      </c>
      <c r="Z1109" s="212"/>
      <c r="AA1109" s="212"/>
      <c r="AB1109" s="212"/>
      <c r="AC1109" s="212"/>
      <c r="AD1109" s="212"/>
      <c r="AE1109" s="212"/>
      <c r="AF1109" s="212"/>
      <c r="AG1109" s="212" t="s">
        <v>605</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2" x14ac:dyDescent="0.25">
      <c r="A1110" s="219"/>
      <c r="B1110" s="220"/>
      <c r="C1110" s="268" t="s">
        <v>1497</v>
      </c>
      <c r="D1110" s="260"/>
      <c r="E1110" s="261">
        <v>40.888800000000003</v>
      </c>
      <c r="F1110" s="222"/>
      <c r="G1110" s="222"/>
      <c r="H1110" s="222"/>
      <c r="I1110" s="222"/>
      <c r="J1110" s="222"/>
      <c r="K1110" s="222"/>
      <c r="L1110" s="222"/>
      <c r="M1110" s="222"/>
      <c r="N1110" s="221"/>
      <c r="O1110" s="221"/>
      <c r="P1110" s="221"/>
      <c r="Q1110" s="221"/>
      <c r="R1110" s="222"/>
      <c r="S1110" s="222"/>
      <c r="T1110" s="222"/>
      <c r="U1110" s="222"/>
      <c r="V1110" s="222"/>
      <c r="W1110" s="222"/>
      <c r="X1110" s="222"/>
      <c r="Y1110" s="222"/>
      <c r="Z1110" s="212"/>
      <c r="AA1110" s="212"/>
      <c r="AB1110" s="212"/>
      <c r="AC1110" s="212"/>
      <c r="AD1110" s="212"/>
      <c r="AE1110" s="212"/>
      <c r="AF1110" s="212"/>
      <c r="AG1110" s="212" t="s">
        <v>454</v>
      </c>
      <c r="AH1110" s="212">
        <v>0</v>
      </c>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3" x14ac:dyDescent="0.25">
      <c r="A1111" s="219"/>
      <c r="B1111" s="220"/>
      <c r="C1111" s="269" t="s">
        <v>488</v>
      </c>
      <c r="D1111" s="262"/>
      <c r="E1111" s="263">
        <v>40.888800000000003</v>
      </c>
      <c r="F1111" s="222"/>
      <c r="G1111" s="222"/>
      <c r="H1111" s="222"/>
      <c r="I1111" s="222"/>
      <c r="J1111" s="222"/>
      <c r="K1111" s="222"/>
      <c r="L1111" s="222"/>
      <c r="M1111" s="222"/>
      <c r="N1111" s="221"/>
      <c r="O1111" s="221"/>
      <c r="P1111" s="221"/>
      <c r="Q1111" s="221"/>
      <c r="R1111" s="222"/>
      <c r="S1111" s="222"/>
      <c r="T1111" s="222"/>
      <c r="U1111" s="222"/>
      <c r="V1111" s="222"/>
      <c r="W1111" s="222"/>
      <c r="X1111" s="222"/>
      <c r="Y1111" s="222"/>
      <c r="Z1111" s="212"/>
      <c r="AA1111" s="212"/>
      <c r="AB1111" s="212"/>
      <c r="AC1111" s="212"/>
      <c r="AD1111" s="212"/>
      <c r="AE1111" s="212"/>
      <c r="AF1111" s="212"/>
      <c r="AG1111" s="212" t="s">
        <v>454</v>
      </c>
      <c r="AH1111" s="212">
        <v>1</v>
      </c>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3" x14ac:dyDescent="0.25">
      <c r="A1112" s="219"/>
      <c r="B1112" s="220"/>
      <c r="C1112" s="268" t="s">
        <v>1498</v>
      </c>
      <c r="D1112" s="260"/>
      <c r="E1112" s="261">
        <v>10.226559999999999</v>
      </c>
      <c r="F1112" s="222"/>
      <c r="G1112" s="222"/>
      <c r="H1112" s="222"/>
      <c r="I1112" s="222"/>
      <c r="J1112" s="222"/>
      <c r="K1112" s="222"/>
      <c r="L1112" s="222"/>
      <c r="M1112" s="222"/>
      <c r="N1112" s="221"/>
      <c r="O1112" s="221"/>
      <c r="P1112" s="221"/>
      <c r="Q1112" s="221"/>
      <c r="R1112" s="222"/>
      <c r="S1112" s="222"/>
      <c r="T1112" s="222"/>
      <c r="U1112" s="222"/>
      <c r="V1112" s="222"/>
      <c r="W1112" s="222"/>
      <c r="X1112" s="222"/>
      <c r="Y1112" s="222"/>
      <c r="Z1112" s="212"/>
      <c r="AA1112" s="212"/>
      <c r="AB1112" s="212"/>
      <c r="AC1112" s="212"/>
      <c r="AD1112" s="212"/>
      <c r="AE1112" s="212"/>
      <c r="AF1112" s="212"/>
      <c r="AG1112" s="212" t="s">
        <v>454</v>
      </c>
      <c r="AH1112" s="212">
        <v>0</v>
      </c>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3" x14ac:dyDescent="0.25">
      <c r="A1113" s="219"/>
      <c r="B1113" s="220"/>
      <c r="C1113" s="269" t="s">
        <v>488</v>
      </c>
      <c r="D1113" s="262"/>
      <c r="E1113" s="263">
        <v>10.226559999999999</v>
      </c>
      <c r="F1113" s="222"/>
      <c r="G1113" s="222"/>
      <c r="H1113" s="222"/>
      <c r="I1113" s="222"/>
      <c r="J1113" s="222"/>
      <c r="K1113" s="222"/>
      <c r="L1113" s="222"/>
      <c r="M1113" s="222"/>
      <c r="N1113" s="221"/>
      <c r="O1113" s="221"/>
      <c r="P1113" s="221"/>
      <c r="Q1113" s="221"/>
      <c r="R1113" s="222"/>
      <c r="S1113" s="222"/>
      <c r="T1113" s="222"/>
      <c r="U1113" s="222"/>
      <c r="V1113" s="222"/>
      <c r="W1113" s="222"/>
      <c r="X1113" s="222"/>
      <c r="Y1113" s="222"/>
      <c r="Z1113" s="212"/>
      <c r="AA1113" s="212"/>
      <c r="AB1113" s="212"/>
      <c r="AC1113" s="212"/>
      <c r="AD1113" s="212"/>
      <c r="AE1113" s="212"/>
      <c r="AF1113" s="212"/>
      <c r="AG1113" s="212" t="s">
        <v>454</v>
      </c>
      <c r="AH1113" s="212">
        <v>1</v>
      </c>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1" x14ac:dyDescent="0.25">
      <c r="A1114" s="234">
        <v>256</v>
      </c>
      <c r="B1114" s="235" t="s">
        <v>1499</v>
      </c>
      <c r="C1114" s="253" t="s">
        <v>1500</v>
      </c>
      <c r="D1114" s="236" t="s">
        <v>562</v>
      </c>
      <c r="E1114" s="237">
        <v>1.1133200000000001</v>
      </c>
      <c r="F1114" s="238"/>
      <c r="G1114" s="239">
        <f>ROUND(E1114*F1114,2)</f>
        <v>0</v>
      </c>
      <c r="H1114" s="238"/>
      <c r="I1114" s="239">
        <f>ROUND(E1114*H1114,2)</f>
        <v>0</v>
      </c>
      <c r="J1114" s="238"/>
      <c r="K1114" s="239">
        <f>ROUND(E1114*J1114,2)</f>
        <v>0</v>
      </c>
      <c r="L1114" s="239">
        <v>21</v>
      </c>
      <c r="M1114" s="239">
        <f>G1114*(1+L1114/100)</f>
        <v>0</v>
      </c>
      <c r="N1114" s="237">
        <v>0</v>
      </c>
      <c r="O1114" s="237">
        <f>ROUND(E1114*N1114,2)</f>
        <v>0</v>
      </c>
      <c r="P1114" s="237">
        <v>0</v>
      </c>
      <c r="Q1114" s="237">
        <f>ROUND(E1114*P1114,2)</f>
        <v>0</v>
      </c>
      <c r="R1114" s="239" t="s">
        <v>1462</v>
      </c>
      <c r="S1114" s="239" t="s">
        <v>388</v>
      </c>
      <c r="T1114" s="240" t="s">
        <v>448</v>
      </c>
      <c r="U1114" s="222">
        <v>1.7509999999999999</v>
      </c>
      <c r="V1114" s="222">
        <f>ROUND(E1114*U1114,2)</f>
        <v>1.95</v>
      </c>
      <c r="W1114" s="222"/>
      <c r="X1114" s="222" t="s">
        <v>262</v>
      </c>
      <c r="Y1114" s="222" t="s">
        <v>391</v>
      </c>
      <c r="Z1114" s="212"/>
      <c r="AA1114" s="212"/>
      <c r="AB1114" s="212"/>
      <c r="AC1114" s="212"/>
      <c r="AD1114" s="212"/>
      <c r="AE1114" s="212"/>
      <c r="AF1114" s="212"/>
      <c r="AG1114" s="212" t="s">
        <v>1186</v>
      </c>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2" x14ac:dyDescent="0.25">
      <c r="A1115" s="219"/>
      <c r="B1115" s="220"/>
      <c r="C1115" s="267" t="s">
        <v>1354</v>
      </c>
      <c r="D1115" s="266"/>
      <c r="E1115" s="266"/>
      <c r="F1115" s="266"/>
      <c r="G1115" s="266"/>
      <c r="H1115" s="222"/>
      <c r="I1115" s="222"/>
      <c r="J1115" s="222"/>
      <c r="K1115" s="222"/>
      <c r="L1115" s="222"/>
      <c r="M1115" s="222"/>
      <c r="N1115" s="221"/>
      <c r="O1115" s="221"/>
      <c r="P1115" s="221"/>
      <c r="Q1115" s="221"/>
      <c r="R1115" s="222"/>
      <c r="S1115" s="222"/>
      <c r="T1115" s="222"/>
      <c r="U1115" s="222"/>
      <c r="V1115" s="222"/>
      <c r="W1115" s="222"/>
      <c r="X1115" s="222"/>
      <c r="Y1115" s="222"/>
      <c r="Z1115" s="212"/>
      <c r="AA1115" s="212"/>
      <c r="AB1115" s="212"/>
      <c r="AC1115" s="212"/>
      <c r="AD1115" s="212"/>
      <c r="AE1115" s="212"/>
      <c r="AF1115" s="212"/>
      <c r="AG1115" s="212" t="s">
        <v>452</v>
      </c>
      <c r="AH1115" s="212"/>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2" x14ac:dyDescent="0.25">
      <c r="A1116" s="219"/>
      <c r="B1116" s="220"/>
      <c r="C1116" s="268" t="s">
        <v>1188</v>
      </c>
      <c r="D1116" s="260"/>
      <c r="E1116" s="261"/>
      <c r="F1116" s="222"/>
      <c r="G1116" s="222"/>
      <c r="H1116" s="222"/>
      <c r="I1116" s="222"/>
      <c r="J1116" s="222"/>
      <c r="K1116" s="222"/>
      <c r="L1116" s="222"/>
      <c r="M1116" s="222"/>
      <c r="N1116" s="221"/>
      <c r="O1116" s="221"/>
      <c r="P1116" s="221"/>
      <c r="Q1116" s="221"/>
      <c r="R1116" s="222"/>
      <c r="S1116" s="222"/>
      <c r="T1116" s="222"/>
      <c r="U1116" s="222"/>
      <c r="V1116" s="222"/>
      <c r="W1116" s="222"/>
      <c r="X1116" s="222"/>
      <c r="Y1116" s="222"/>
      <c r="Z1116" s="212"/>
      <c r="AA1116" s="212"/>
      <c r="AB1116" s="212"/>
      <c r="AC1116" s="212"/>
      <c r="AD1116" s="212"/>
      <c r="AE1116" s="212"/>
      <c r="AF1116" s="212"/>
      <c r="AG1116" s="212" t="s">
        <v>454</v>
      </c>
      <c r="AH1116" s="212">
        <v>0</v>
      </c>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3" x14ac:dyDescent="0.25">
      <c r="A1117" s="219"/>
      <c r="B1117" s="220"/>
      <c r="C1117" s="268" t="s">
        <v>1501</v>
      </c>
      <c r="D1117" s="260"/>
      <c r="E1117" s="261"/>
      <c r="F1117" s="222"/>
      <c r="G1117" s="222"/>
      <c r="H1117" s="222"/>
      <c r="I1117" s="222"/>
      <c r="J1117" s="222"/>
      <c r="K1117" s="222"/>
      <c r="L1117" s="222"/>
      <c r="M1117" s="222"/>
      <c r="N1117" s="221"/>
      <c r="O1117" s="221"/>
      <c r="P1117" s="221"/>
      <c r="Q1117" s="221"/>
      <c r="R1117" s="222"/>
      <c r="S1117" s="222"/>
      <c r="T1117" s="222"/>
      <c r="U1117" s="222"/>
      <c r="V1117" s="222"/>
      <c r="W1117" s="222"/>
      <c r="X1117" s="222"/>
      <c r="Y1117" s="222"/>
      <c r="Z1117" s="212"/>
      <c r="AA1117" s="212"/>
      <c r="AB1117" s="212"/>
      <c r="AC1117" s="212"/>
      <c r="AD1117" s="212"/>
      <c r="AE1117" s="212"/>
      <c r="AF1117" s="212"/>
      <c r="AG1117" s="212" t="s">
        <v>454</v>
      </c>
      <c r="AH1117" s="212">
        <v>0</v>
      </c>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3" x14ac:dyDescent="0.25">
      <c r="A1118" s="219"/>
      <c r="B1118" s="220"/>
      <c r="C1118" s="268" t="s">
        <v>1502</v>
      </c>
      <c r="D1118" s="260"/>
      <c r="E1118" s="261">
        <v>1.1133200000000001</v>
      </c>
      <c r="F1118" s="222"/>
      <c r="G1118" s="222"/>
      <c r="H1118" s="222"/>
      <c r="I1118" s="222"/>
      <c r="J1118" s="222"/>
      <c r="K1118" s="222"/>
      <c r="L1118" s="222"/>
      <c r="M1118" s="222"/>
      <c r="N1118" s="221"/>
      <c r="O1118" s="221"/>
      <c r="P1118" s="221"/>
      <c r="Q1118" s="221"/>
      <c r="R1118" s="222"/>
      <c r="S1118" s="222"/>
      <c r="T1118" s="222"/>
      <c r="U1118" s="222"/>
      <c r="V1118" s="222"/>
      <c r="W1118" s="222"/>
      <c r="X1118" s="222"/>
      <c r="Y1118" s="222"/>
      <c r="Z1118" s="212"/>
      <c r="AA1118" s="212"/>
      <c r="AB1118" s="212"/>
      <c r="AC1118" s="212"/>
      <c r="AD1118" s="212"/>
      <c r="AE1118" s="212"/>
      <c r="AF1118" s="212"/>
      <c r="AG1118" s="212" t="s">
        <v>454</v>
      </c>
      <c r="AH1118" s="212">
        <v>0</v>
      </c>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x14ac:dyDescent="0.25">
      <c r="A1119" s="227" t="s">
        <v>383</v>
      </c>
      <c r="B1119" s="228" t="s">
        <v>329</v>
      </c>
      <c r="C1119" s="251" t="s">
        <v>330</v>
      </c>
      <c r="D1119" s="229"/>
      <c r="E1119" s="230"/>
      <c r="F1119" s="231"/>
      <c r="G1119" s="231">
        <f>SUMIF(AG1120:AG1167,"&lt;&gt;NOR",G1120:G1167)</f>
        <v>0</v>
      </c>
      <c r="H1119" s="231"/>
      <c r="I1119" s="231">
        <f>SUM(I1120:I1167)</f>
        <v>0</v>
      </c>
      <c r="J1119" s="231"/>
      <c r="K1119" s="231">
        <f>SUM(K1120:K1167)</f>
        <v>0</v>
      </c>
      <c r="L1119" s="231"/>
      <c r="M1119" s="231">
        <f>SUM(M1120:M1167)</f>
        <v>0</v>
      </c>
      <c r="N1119" s="230"/>
      <c r="O1119" s="230">
        <f>SUM(O1120:O1167)</f>
        <v>1.1900000000000002</v>
      </c>
      <c r="P1119" s="230"/>
      <c r="Q1119" s="230">
        <f>SUM(Q1120:Q1167)</f>
        <v>0</v>
      </c>
      <c r="R1119" s="231"/>
      <c r="S1119" s="231"/>
      <c r="T1119" s="232"/>
      <c r="U1119" s="226"/>
      <c r="V1119" s="226">
        <f>SUM(V1120:V1167)</f>
        <v>211.1</v>
      </c>
      <c r="W1119" s="226"/>
      <c r="X1119" s="226"/>
      <c r="Y1119" s="226"/>
      <c r="AG1119" t="s">
        <v>384</v>
      </c>
    </row>
    <row r="1120" spans="1:60" ht="20.399999999999999" outlineLevel="1" x14ac:dyDescent="0.25">
      <c r="A1120" s="234">
        <v>257</v>
      </c>
      <c r="B1120" s="235" t="s">
        <v>1503</v>
      </c>
      <c r="C1120" s="253" t="s">
        <v>1504</v>
      </c>
      <c r="D1120" s="236" t="s">
        <v>585</v>
      </c>
      <c r="E1120" s="237">
        <v>1</v>
      </c>
      <c r="F1120" s="238"/>
      <c r="G1120" s="239">
        <f>ROUND(E1120*F1120,2)</f>
        <v>0</v>
      </c>
      <c r="H1120" s="238"/>
      <c r="I1120" s="239">
        <f>ROUND(E1120*H1120,2)</f>
        <v>0</v>
      </c>
      <c r="J1120" s="238"/>
      <c r="K1120" s="239">
        <f>ROUND(E1120*J1120,2)</f>
        <v>0</v>
      </c>
      <c r="L1120" s="239">
        <v>21</v>
      </c>
      <c r="M1120" s="239">
        <f>G1120*(1+L1120/100)</f>
        <v>0</v>
      </c>
      <c r="N1120" s="237">
        <v>5.0000000000000001E-4</v>
      </c>
      <c r="O1120" s="237">
        <f>ROUND(E1120*N1120,2)</f>
        <v>0</v>
      </c>
      <c r="P1120" s="237">
        <v>0</v>
      </c>
      <c r="Q1120" s="237">
        <f>ROUND(E1120*P1120,2)</f>
        <v>0</v>
      </c>
      <c r="R1120" s="239" t="s">
        <v>1505</v>
      </c>
      <c r="S1120" s="239" t="s">
        <v>388</v>
      </c>
      <c r="T1120" s="240" t="s">
        <v>448</v>
      </c>
      <c r="U1120" s="222">
        <v>0.42780000000000001</v>
      </c>
      <c r="V1120" s="222">
        <f>ROUND(E1120*U1120,2)</f>
        <v>0.43</v>
      </c>
      <c r="W1120" s="222"/>
      <c r="X1120" s="222" t="s">
        <v>449</v>
      </c>
      <c r="Y1120" s="222" t="s">
        <v>391</v>
      </c>
      <c r="Z1120" s="212"/>
      <c r="AA1120" s="212"/>
      <c r="AB1120" s="212"/>
      <c r="AC1120" s="212"/>
      <c r="AD1120" s="212"/>
      <c r="AE1120" s="212"/>
      <c r="AF1120" s="212"/>
      <c r="AG1120" s="212" t="s">
        <v>450</v>
      </c>
      <c r="AH1120" s="212"/>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2" x14ac:dyDescent="0.25">
      <c r="A1121" s="219"/>
      <c r="B1121" s="220"/>
      <c r="C1121" s="254" t="s">
        <v>1506</v>
      </c>
      <c r="D1121" s="248"/>
      <c r="E1121" s="248"/>
      <c r="F1121" s="248"/>
      <c r="G1121" s="248"/>
      <c r="H1121" s="222"/>
      <c r="I1121" s="222"/>
      <c r="J1121" s="222"/>
      <c r="K1121" s="222"/>
      <c r="L1121" s="222"/>
      <c r="M1121" s="222"/>
      <c r="N1121" s="221"/>
      <c r="O1121" s="221"/>
      <c r="P1121" s="221"/>
      <c r="Q1121" s="221"/>
      <c r="R1121" s="222"/>
      <c r="S1121" s="222"/>
      <c r="T1121" s="222"/>
      <c r="U1121" s="222"/>
      <c r="V1121" s="222"/>
      <c r="W1121" s="222"/>
      <c r="X1121" s="222"/>
      <c r="Y1121" s="222"/>
      <c r="Z1121" s="212"/>
      <c r="AA1121" s="212"/>
      <c r="AB1121" s="212"/>
      <c r="AC1121" s="212"/>
      <c r="AD1121" s="212"/>
      <c r="AE1121" s="212"/>
      <c r="AF1121" s="212"/>
      <c r="AG1121" s="212" t="s">
        <v>395</v>
      </c>
      <c r="AH1121" s="212"/>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2" x14ac:dyDescent="0.25">
      <c r="A1122" s="219"/>
      <c r="B1122" s="220"/>
      <c r="C1122" s="268" t="s">
        <v>1507</v>
      </c>
      <c r="D1122" s="260"/>
      <c r="E1122" s="261">
        <v>1</v>
      </c>
      <c r="F1122" s="222"/>
      <c r="G1122" s="222"/>
      <c r="H1122" s="222"/>
      <c r="I1122" s="222"/>
      <c r="J1122" s="222"/>
      <c r="K1122" s="222"/>
      <c r="L1122" s="222"/>
      <c r="M1122" s="222"/>
      <c r="N1122" s="221"/>
      <c r="O1122" s="221"/>
      <c r="P1122" s="221"/>
      <c r="Q1122" s="221"/>
      <c r="R1122" s="222"/>
      <c r="S1122" s="222"/>
      <c r="T1122" s="222"/>
      <c r="U1122" s="222"/>
      <c r="V1122" s="222"/>
      <c r="W1122" s="222"/>
      <c r="X1122" s="222"/>
      <c r="Y1122" s="222"/>
      <c r="Z1122" s="212"/>
      <c r="AA1122" s="212"/>
      <c r="AB1122" s="212"/>
      <c r="AC1122" s="212"/>
      <c r="AD1122" s="212"/>
      <c r="AE1122" s="212"/>
      <c r="AF1122" s="212"/>
      <c r="AG1122" s="212" t="s">
        <v>454</v>
      </c>
      <c r="AH1122" s="212">
        <v>0</v>
      </c>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1" x14ac:dyDescent="0.25">
      <c r="A1123" s="234">
        <v>258</v>
      </c>
      <c r="B1123" s="235" t="s">
        <v>1508</v>
      </c>
      <c r="C1123" s="253" t="s">
        <v>1509</v>
      </c>
      <c r="D1123" s="236" t="s">
        <v>517</v>
      </c>
      <c r="E1123" s="237">
        <v>68</v>
      </c>
      <c r="F1123" s="238"/>
      <c r="G1123" s="239">
        <f>ROUND(E1123*F1123,2)</f>
        <v>0</v>
      </c>
      <c r="H1123" s="238"/>
      <c r="I1123" s="239">
        <f>ROUND(E1123*H1123,2)</f>
        <v>0</v>
      </c>
      <c r="J1123" s="238"/>
      <c r="K1123" s="239">
        <f>ROUND(E1123*J1123,2)</f>
        <v>0</v>
      </c>
      <c r="L1123" s="239">
        <v>21</v>
      </c>
      <c r="M1123" s="239">
        <f>G1123*(1+L1123/100)</f>
        <v>0</v>
      </c>
      <c r="N1123" s="237">
        <v>7.9500000000000005E-3</v>
      </c>
      <c r="O1123" s="237">
        <f>ROUND(E1123*N1123,2)</f>
        <v>0.54</v>
      </c>
      <c r="P1123" s="237">
        <v>0</v>
      </c>
      <c r="Q1123" s="237">
        <f>ROUND(E1123*P1123,2)</f>
        <v>0</v>
      </c>
      <c r="R1123" s="239" t="s">
        <v>1505</v>
      </c>
      <c r="S1123" s="239" t="s">
        <v>388</v>
      </c>
      <c r="T1123" s="240" t="s">
        <v>448</v>
      </c>
      <c r="U1123" s="222">
        <v>0.58875</v>
      </c>
      <c r="V1123" s="222">
        <f>ROUND(E1123*U1123,2)</f>
        <v>40.04</v>
      </c>
      <c r="W1123" s="222"/>
      <c r="X1123" s="222" t="s">
        <v>449</v>
      </c>
      <c r="Y1123" s="222" t="s">
        <v>391</v>
      </c>
      <c r="Z1123" s="212"/>
      <c r="AA1123" s="212"/>
      <c r="AB1123" s="212"/>
      <c r="AC1123" s="212"/>
      <c r="AD1123" s="212"/>
      <c r="AE1123" s="212"/>
      <c r="AF1123" s="212"/>
      <c r="AG1123" s="212" t="s">
        <v>450</v>
      </c>
      <c r="AH1123" s="212"/>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2" x14ac:dyDescent="0.25">
      <c r="A1124" s="219"/>
      <c r="B1124" s="220"/>
      <c r="C1124" s="267" t="s">
        <v>1510</v>
      </c>
      <c r="D1124" s="266"/>
      <c r="E1124" s="266"/>
      <c r="F1124" s="266"/>
      <c r="G1124" s="266"/>
      <c r="H1124" s="222"/>
      <c r="I1124" s="222"/>
      <c r="J1124" s="222"/>
      <c r="K1124" s="222"/>
      <c r="L1124" s="222"/>
      <c r="M1124" s="222"/>
      <c r="N1124" s="221"/>
      <c r="O1124" s="221"/>
      <c r="P1124" s="221"/>
      <c r="Q1124" s="221"/>
      <c r="R1124" s="222"/>
      <c r="S1124" s="222"/>
      <c r="T1124" s="222"/>
      <c r="U1124" s="222"/>
      <c r="V1124" s="222"/>
      <c r="W1124" s="222"/>
      <c r="X1124" s="222"/>
      <c r="Y1124" s="222"/>
      <c r="Z1124" s="212"/>
      <c r="AA1124" s="212"/>
      <c r="AB1124" s="212"/>
      <c r="AC1124" s="212"/>
      <c r="AD1124" s="212"/>
      <c r="AE1124" s="212"/>
      <c r="AF1124" s="212"/>
      <c r="AG1124" s="212" t="s">
        <v>452</v>
      </c>
      <c r="AH1124" s="212"/>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2" x14ac:dyDescent="0.25">
      <c r="A1125" s="219"/>
      <c r="B1125" s="220"/>
      <c r="C1125" s="268" t="s">
        <v>1511</v>
      </c>
      <c r="D1125" s="260"/>
      <c r="E1125" s="261">
        <v>68</v>
      </c>
      <c r="F1125" s="222"/>
      <c r="G1125" s="222"/>
      <c r="H1125" s="222"/>
      <c r="I1125" s="222"/>
      <c r="J1125" s="222"/>
      <c r="K1125" s="222"/>
      <c r="L1125" s="222"/>
      <c r="M1125" s="222"/>
      <c r="N1125" s="221"/>
      <c r="O1125" s="221"/>
      <c r="P1125" s="221"/>
      <c r="Q1125" s="221"/>
      <c r="R1125" s="222"/>
      <c r="S1125" s="222"/>
      <c r="T1125" s="222"/>
      <c r="U1125" s="222"/>
      <c r="V1125" s="222"/>
      <c r="W1125" s="222"/>
      <c r="X1125" s="222"/>
      <c r="Y1125" s="222"/>
      <c r="Z1125" s="212"/>
      <c r="AA1125" s="212"/>
      <c r="AB1125" s="212"/>
      <c r="AC1125" s="212"/>
      <c r="AD1125" s="212"/>
      <c r="AE1125" s="212"/>
      <c r="AF1125" s="212"/>
      <c r="AG1125" s="212" t="s">
        <v>454</v>
      </c>
      <c r="AH1125" s="212">
        <v>0</v>
      </c>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ht="20.399999999999999" outlineLevel="1" x14ac:dyDescent="0.25">
      <c r="A1126" s="234">
        <v>259</v>
      </c>
      <c r="B1126" s="235" t="s">
        <v>1512</v>
      </c>
      <c r="C1126" s="253" t="s">
        <v>1513</v>
      </c>
      <c r="D1126" s="236" t="s">
        <v>517</v>
      </c>
      <c r="E1126" s="237">
        <v>18.725000000000001</v>
      </c>
      <c r="F1126" s="238"/>
      <c r="G1126" s="239">
        <f>ROUND(E1126*F1126,2)</f>
        <v>0</v>
      </c>
      <c r="H1126" s="238"/>
      <c r="I1126" s="239">
        <f>ROUND(E1126*H1126,2)</f>
        <v>0</v>
      </c>
      <c r="J1126" s="238"/>
      <c r="K1126" s="239">
        <f>ROUND(E1126*J1126,2)</f>
        <v>0</v>
      </c>
      <c r="L1126" s="239">
        <v>21</v>
      </c>
      <c r="M1126" s="239">
        <f>G1126*(1+L1126/100)</f>
        <v>0</v>
      </c>
      <c r="N1126" s="237">
        <v>1.58E-3</v>
      </c>
      <c r="O1126" s="237">
        <f>ROUND(E1126*N1126,2)</f>
        <v>0.03</v>
      </c>
      <c r="P1126" s="237">
        <v>0</v>
      </c>
      <c r="Q1126" s="237">
        <f>ROUND(E1126*P1126,2)</f>
        <v>0</v>
      </c>
      <c r="R1126" s="239" t="s">
        <v>1505</v>
      </c>
      <c r="S1126" s="239" t="s">
        <v>388</v>
      </c>
      <c r="T1126" s="240" t="s">
        <v>448</v>
      </c>
      <c r="U1126" s="222">
        <v>0.64573000000000003</v>
      </c>
      <c r="V1126" s="222">
        <f>ROUND(E1126*U1126,2)</f>
        <v>12.09</v>
      </c>
      <c r="W1126" s="222"/>
      <c r="X1126" s="222" t="s">
        <v>449</v>
      </c>
      <c r="Y1126" s="222" t="s">
        <v>391</v>
      </c>
      <c r="Z1126" s="212"/>
      <c r="AA1126" s="212"/>
      <c r="AB1126" s="212"/>
      <c r="AC1126" s="212"/>
      <c r="AD1126" s="212"/>
      <c r="AE1126" s="212"/>
      <c r="AF1126" s="212"/>
      <c r="AG1126" s="212" t="s">
        <v>450</v>
      </c>
      <c r="AH1126" s="212"/>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2" x14ac:dyDescent="0.25">
      <c r="A1127" s="219"/>
      <c r="B1127" s="220"/>
      <c r="C1127" s="267" t="s">
        <v>1510</v>
      </c>
      <c r="D1127" s="266"/>
      <c r="E1127" s="266"/>
      <c r="F1127" s="266"/>
      <c r="G1127" s="266"/>
      <c r="H1127" s="222"/>
      <c r="I1127" s="222"/>
      <c r="J1127" s="222"/>
      <c r="K1127" s="222"/>
      <c r="L1127" s="222"/>
      <c r="M1127" s="222"/>
      <c r="N1127" s="221"/>
      <c r="O1127" s="221"/>
      <c r="P1127" s="221"/>
      <c r="Q1127" s="221"/>
      <c r="R1127" s="222"/>
      <c r="S1127" s="222"/>
      <c r="T1127" s="222"/>
      <c r="U1127" s="222"/>
      <c r="V1127" s="222"/>
      <c r="W1127" s="222"/>
      <c r="X1127" s="222"/>
      <c r="Y1127" s="222"/>
      <c r="Z1127" s="212"/>
      <c r="AA1127" s="212"/>
      <c r="AB1127" s="212"/>
      <c r="AC1127" s="212"/>
      <c r="AD1127" s="212"/>
      <c r="AE1127" s="212"/>
      <c r="AF1127" s="212"/>
      <c r="AG1127" s="212" t="s">
        <v>452</v>
      </c>
      <c r="AH1127" s="212"/>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row>
    <row r="1128" spans="1:60" outlineLevel="2" x14ac:dyDescent="0.25">
      <c r="A1128" s="219"/>
      <c r="B1128" s="220"/>
      <c r="C1128" s="255" t="s">
        <v>1514</v>
      </c>
      <c r="D1128" s="250"/>
      <c r="E1128" s="250"/>
      <c r="F1128" s="250"/>
      <c r="G1128" s="250"/>
      <c r="H1128" s="222"/>
      <c r="I1128" s="222"/>
      <c r="J1128" s="222"/>
      <c r="K1128" s="222"/>
      <c r="L1128" s="222"/>
      <c r="M1128" s="222"/>
      <c r="N1128" s="221"/>
      <c r="O1128" s="221"/>
      <c r="P1128" s="221"/>
      <c r="Q1128" s="221"/>
      <c r="R1128" s="222"/>
      <c r="S1128" s="222"/>
      <c r="T1128" s="222"/>
      <c r="U1128" s="222"/>
      <c r="V1128" s="222"/>
      <c r="W1128" s="222"/>
      <c r="X1128" s="222"/>
      <c r="Y1128" s="222"/>
      <c r="Z1128" s="212"/>
      <c r="AA1128" s="212"/>
      <c r="AB1128" s="212"/>
      <c r="AC1128" s="212"/>
      <c r="AD1128" s="212"/>
      <c r="AE1128" s="212"/>
      <c r="AF1128" s="212"/>
      <c r="AG1128" s="212" t="s">
        <v>395</v>
      </c>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2" x14ac:dyDescent="0.25">
      <c r="A1129" s="219"/>
      <c r="B1129" s="220"/>
      <c r="C1129" s="268" t="s">
        <v>1515</v>
      </c>
      <c r="D1129" s="260"/>
      <c r="E1129" s="261">
        <v>18.725000000000001</v>
      </c>
      <c r="F1129" s="222"/>
      <c r="G1129" s="222"/>
      <c r="H1129" s="222"/>
      <c r="I1129" s="222"/>
      <c r="J1129" s="222"/>
      <c r="K1129" s="222"/>
      <c r="L1129" s="222"/>
      <c r="M1129" s="222"/>
      <c r="N1129" s="221"/>
      <c r="O1129" s="221"/>
      <c r="P1129" s="221"/>
      <c r="Q1129" s="221"/>
      <c r="R1129" s="222"/>
      <c r="S1129" s="222"/>
      <c r="T1129" s="222"/>
      <c r="U1129" s="222"/>
      <c r="V1129" s="222"/>
      <c r="W1129" s="222"/>
      <c r="X1129" s="222"/>
      <c r="Y1129" s="222"/>
      <c r="Z1129" s="212"/>
      <c r="AA1129" s="212"/>
      <c r="AB1129" s="212"/>
      <c r="AC1129" s="212"/>
      <c r="AD1129" s="212"/>
      <c r="AE1129" s="212"/>
      <c r="AF1129" s="212"/>
      <c r="AG1129" s="212" t="s">
        <v>454</v>
      </c>
      <c r="AH1129" s="212">
        <v>0</v>
      </c>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ht="20.399999999999999" outlineLevel="1" x14ac:dyDescent="0.25">
      <c r="A1130" s="234">
        <v>260</v>
      </c>
      <c r="B1130" s="235" t="s">
        <v>1516</v>
      </c>
      <c r="C1130" s="253" t="s">
        <v>1517</v>
      </c>
      <c r="D1130" s="236" t="s">
        <v>517</v>
      </c>
      <c r="E1130" s="237">
        <v>216.3</v>
      </c>
      <c r="F1130" s="238"/>
      <c r="G1130" s="239">
        <f>ROUND(E1130*F1130,2)</f>
        <v>0</v>
      </c>
      <c r="H1130" s="238"/>
      <c r="I1130" s="239">
        <f>ROUND(E1130*H1130,2)</f>
        <v>0</v>
      </c>
      <c r="J1130" s="238"/>
      <c r="K1130" s="239">
        <f>ROUND(E1130*J1130,2)</f>
        <v>0</v>
      </c>
      <c r="L1130" s="239">
        <v>21</v>
      </c>
      <c r="M1130" s="239">
        <f>G1130*(1+L1130/100)</f>
        <v>0</v>
      </c>
      <c r="N1130" s="237">
        <v>1.58E-3</v>
      </c>
      <c r="O1130" s="237">
        <f>ROUND(E1130*N1130,2)</f>
        <v>0.34</v>
      </c>
      <c r="P1130" s="237">
        <v>0</v>
      </c>
      <c r="Q1130" s="237">
        <f>ROUND(E1130*P1130,2)</f>
        <v>0</v>
      </c>
      <c r="R1130" s="239" t="s">
        <v>1505</v>
      </c>
      <c r="S1130" s="239" t="s">
        <v>388</v>
      </c>
      <c r="T1130" s="240" t="s">
        <v>448</v>
      </c>
      <c r="U1130" s="222">
        <v>0.60109999999999997</v>
      </c>
      <c r="V1130" s="222">
        <f>ROUND(E1130*U1130,2)</f>
        <v>130.02000000000001</v>
      </c>
      <c r="W1130" s="222"/>
      <c r="X1130" s="222" t="s">
        <v>449</v>
      </c>
      <c r="Y1130" s="222" t="s">
        <v>391</v>
      </c>
      <c r="Z1130" s="212"/>
      <c r="AA1130" s="212"/>
      <c r="AB1130" s="212"/>
      <c r="AC1130" s="212"/>
      <c r="AD1130" s="212"/>
      <c r="AE1130" s="212"/>
      <c r="AF1130" s="212"/>
      <c r="AG1130" s="212" t="s">
        <v>450</v>
      </c>
      <c r="AH1130" s="212"/>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2" x14ac:dyDescent="0.25">
      <c r="A1131" s="219"/>
      <c r="B1131" s="220"/>
      <c r="C1131" s="254" t="s">
        <v>1514</v>
      </c>
      <c r="D1131" s="248"/>
      <c r="E1131" s="248"/>
      <c r="F1131" s="248"/>
      <c r="G1131" s="248"/>
      <c r="H1131" s="222"/>
      <c r="I1131" s="222"/>
      <c r="J1131" s="222"/>
      <c r="K1131" s="222"/>
      <c r="L1131" s="222"/>
      <c r="M1131" s="222"/>
      <c r="N1131" s="221"/>
      <c r="O1131" s="221"/>
      <c r="P1131" s="221"/>
      <c r="Q1131" s="221"/>
      <c r="R1131" s="222"/>
      <c r="S1131" s="222"/>
      <c r="T1131" s="222"/>
      <c r="U1131" s="222"/>
      <c r="V1131" s="222"/>
      <c r="W1131" s="222"/>
      <c r="X1131" s="222"/>
      <c r="Y1131" s="222"/>
      <c r="Z1131" s="212"/>
      <c r="AA1131" s="212"/>
      <c r="AB1131" s="212"/>
      <c r="AC1131" s="212"/>
      <c r="AD1131" s="212"/>
      <c r="AE1131" s="212"/>
      <c r="AF1131" s="212"/>
      <c r="AG1131" s="212" t="s">
        <v>395</v>
      </c>
      <c r="AH1131" s="212"/>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2" x14ac:dyDescent="0.25">
      <c r="A1132" s="219"/>
      <c r="B1132" s="220"/>
      <c r="C1132" s="268" t="s">
        <v>1518</v>
      </c>
      <c r="D1132" s="260"/>
      <c r="E1132" s="261">
        <v>216.3</v>
      </c>
      <c r="F1132" s="222"/>
      <c r="G1132" s="222"/>
      <c r="H1132" s="222"/>
      <c r="I1132" s="222"/>
      <c r="J1132" s="222"/>
      <c r="K1132" s="222"/>
      <c r="L1132" s="222"/>
      <c r="M1132" s="222"/>
      <c r="N1132" s="221"/>
      <c r="O1132" s="221"/>
      <c r="P1132" s="221"/>
      <c r="Q1132" s="221"/>
      <c r="R1132" s="222"/>
      <c r="S1132" s="222"/>
      <c r="T1132" s="222"/>
      <c r="U1132" s="222"/>
      <c r="V1132" s="222"/>
      <c r="W1132" s="222"/>
      <c r="X1132" s="222"/>
      <c r="Y1132" s="222"/>
      <c r="Z1132" s="212"/>
      <c r="AA1132" s="212"/>
      <c r="AB1132" s="212"/>
      <c r="AC1132" s="212"/>
      <c r="AD1132" s="212"/>
      <c r="AE1132" s="212"/>
      <c r="AF1132" s="212"/>
      <c r="AG1132" s="212" t="s">
        <v>454</v>
      </c>
      <c r="AH1132" s="212">
        <v>0</v>
      </c>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1" x14ac:dyDescent="0.25">
      <c r="A1133" s="234">
        <v>261</v>
      </c>
      <c r="B1133" s="235" t="s">
        <v>1519</v>
      </c>
      <c r="C1133" s="253" t="s">
        <v>1520</v>
      </c>
      <c r="D1133" s="236" t="s">
        <v>517</v>
      </c>
      <c r="E1133" s="237">
        <v>10.6</v>
      </c>
      <c r="F1133" s="238"/>
      <c r="G1133" s="239">
        <f>ROUND(E1133*F1133,2)</f>
        <v>0</v>
      </c>
      <c r="H1133" s="238"/>
      <c r="I1133" s="239">
        <f>ROUND(E1133*H1133,2)</f>
        <v>0</v>
      </c>
      <c r="J1133" s="238"/>
      <c r="K1133" s="239">
        <f>ROUND(E1133*J1133,2)</f>
        <v>0</v>
      </c>
      <c r="L1133" s="239">
        <v>21</v>
      </c>
      <c r="M1133" s="239">
        <f>G1133*(1+L1133/100)</f>
        <v>0</v>
      </c>
      <c r="N1133" s="237">
        <v>1.0499999999999999E-3</v>
      </c>
      <c r="O1133" s="237">
        <f>ROUND(E1133*N1133,2)</f>
        <v>0.01</v>
      </c>
      <c r="P1133" s="237">
        <v>0</v>
      </c>
      <c r="Q1133" s="237">
        <f>ROUND(E1133*P1133,2)</f>
        <v>0</v>
      </c>
      <c r="R1133" s="239" t="s">
        <v>1505</v>
      </c>
      <c r="S1133" s="239" t="s">
        <v>388</v>
      </c>
      <c r="T1133" s="240" t="s">
        <v>448</v>
      </c>
      <c r="U1133" s="222">
        <v>0.64085999999999999</v>
      </c>
      <c r="V1133" s="222">
        <f>ROUND(E1133*U1133,2)</f>
        <v>6.79</v>
      </c>
      <c r="W1133" s="222"/>
      <c r="X1133" s="222" t="s">
        <v>449</v>
      </c>
      <c r="Y1133" s="222" t="s">
        <v>391</v>
      </c>
      <c r="Z1133" s="212"/>
      <c r="AA1133" s="212"/>
      <c r="AB1133" s="212"/>
      <c r="AC1133" s="212"/>
      <c r="AD1133" s="212"/>
      <c r="AE1133" s="212"/>
      <c r="AF1133" s="212"/>
      <c r="AG1133" s="212" t="s">
        <v>450</v>
      </c>
      <c r="AH1133" s="212"/>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2" x14ac:dyDescent="0.25">
      <c r="A1134" s="219"/>
      <c r="B1134" s="220"/>
      <c r="C1134" s="254" t="s">
        <v>1514</v>
      </c>
      <c r="D1134" s="248"/>
      <c r="E1134" s="248"/>
      <c r="F1134" s="248"/>
      <c r="G1134" s="248"/>
      <c r="H1134" s="222"/>
      <c r="I1134" s="222"/>
      <c r="J1134" s="222"/>
      <c r="K1134" s="222"/>
      <c r="L1134" s="222"/>
      <c r="M1134" s="222"/>
      <c r="N1134" s="221"/>
      <c r="O1134" s="221"/>
      <c r="P1134" s="221"/>
      <c r="Q1134" s="221"/>
      <c r="R1134" s="222"/>
      <c r="S1134" s="222"/>
      <c r="T1134" s="222"/>
      <c r="U1134" s="222"/>
      <c r="V1134" s="222"/>
      <c r="W1134" s="222"/>
      <c r="X1134" s="222"/>
      <c r="Y1134" s="222"/>
      <c r="Z1134" s="212"/>
      <c r="AA1134" s="212"/>
      <c r="AB1134" s="212"/>
      <c r="AC1134" s="212"/>
      <c r="AD1134" s="212"/>
      <c r="AE1134" s="212"/>
      <c r="AF1134" s="212"/>
      <c r="AG1134" s="212" t="s">
        <v>395</v>
      </c>
      <c r="AH1134" s="212"/>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2" x14ac:dyDescent="0.25">
      <c r="A1135" s="219"/>
      <c r="B1135" s="220"/>
      <c r="C1135" s="268" t="s">
        <v>1521</v>
      </c>
      <c r="D1135" s="260"/>
      <c r="E1135" s="261">
        <v>10.6</v>
      </c>
      <c r="F1135" s="222"/>
      <c r="G1135" s="222"/>
      <c r="H1135" s="222"/>
      <c r="I1135" s="222"/>
      <c r="J1135" s="222"/>
      <c r="K1135" s="222"/>
      <c r="L1135" s="222"/>
      <c r="M1135" s="222"/>
      <c r="N1135" s="221"/>
      <c r="O1135" s="221"/>
      <c r="P1135" s="221"/>
      <c r="Q1135" s="221"/>
      <c r="R1135" s="222"/>
      <c r="S1135" s="222"/>
      <c r="T1135" s="222"/>
      <c r="U1135" s="222"/>
      <c r="V1135" s="222"/>
      <c r="W1135" s="222"/>
      <c r="X1135" s="222"/>
      <c r="Y1135" s="222"/>
      <c r="Z1135" s="212"/>
      <c r="AA1135" s="212"/>
      <c r="AB1135" s="212"/>
      <c r="AC1135" s="212"/>
      <c r="AD1135" s="212"/>
      <c r="AE1135" s="212"/>
      <c r="AF1135" s="212"/>
      <c r="AG1135" s="212" t="s">
        <v>454</v>
      </c>
      <c r="AH1135" s="212">
        <v>0</v>
      </c>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ht="20.399999999999999" outlineLevel="1" x14ac:dyDescent="0.25">
      <c r="A1136" s="234">
        <v>262</v>
      </c>
      <c r="B1136" s="235" t="s">
        <v>1522</v>
      </c>
      <c r="C1136" s="253" t="s">
        <v>1523</v>
      </c>
      <c r="D1136" s="236" t="s">
        <v>517</v>
      </c>
      <c r="E1136" s="237">
        <v>73.3</v>
      </c>
      <c r="F1136" s="238"/>
      <c r="G1136" s="239">
        <f>ROUND(E1136*F1136,2)</f>
        <v>0</v>
      </c>
      <c r="H1136" s="238"/>
      <c r="I1136" s="239">
        <f>ROUND(E1136*H1136,2)</f>
        <v>0</v>
      </c>
      <c r="J1136" s="238"/>
      <c r="K1136" s="239">
        <f>ROUND(E1136*J1136,2)</f>
        <v>0</v>
      </c>
      <c r="L1136" s="239">
        <v>21</v>
      </c>
      <c r="M1136" s="239">
        <f>G1136*(1+L1136/100)</f>
        <v>0</v>
      </c>
      <c r="N1136" s="237">
        <v>0</v>
      </c>
      <c r="O1136" s="237">
        <f>ROUND(E1136*N1136,2)</f>
        <v>0</v>
      </c>
      <c r="P1136" s="237">
        <v>0</v>
      </c>
      <c r="Q1136" s="237">
        <f>ROUND(E1136*P1136,2)</f>
        <v>0</v>
      </c>
      <c r="R1136" s="239" t="s">
        <v>1505</v>
      </c>
      <c r="S1136" s="239" t="s">
        <v>388</v>
      </c>
      <c r="T1136" s="240" t="s">
        <v>448</v>
      </c>
      <c r="U1136" s="222">
        <v>5.1749999999999997E-2</v>
      </c>
      <c r="V1136" s="222">
        <f>ROUND(E1136*U1136,2)</f>
        <v>3.79</v>
      </c>
      <c r="W1136" s="222"/>
      <c r="X1136" s="222" t="s">
        <v>449</v>
      </c>
      <c r="Y1136" s="222" t="s">
        <v>391</v>
      </c>
      <c r="Z1136" s="212"/>
      <c r="AA1136" s="212"/>
      <c r="AB1136" s="212"/>
      <c r="AC1136" s="212"/>
      <c r="AD1136" s="212"/>
      <c r="AE1136" s="212"/>
      <c r="AF1136" s="212"/>
      <c r="AG1136" s="212" t="s">
        <v>450</v>
      </c>
      <c r="AH1136" s="212"/>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2" x14ac:dyDescent="0.25">
      <c r="A1137" s="219"/>
      <c r="B1137" s="220"/>
      <c r="C1137" s="268" t="s">
        <v>1524</v>
      </c>
      <c r="D1137" s="260"/>
      <c r="E1137" s="261">
        <v>73.3</v>
      </c>
      <c r="F1137" s="222"/>
      <c r="G1137" s="222"/>
      <c r="H1137" s="222"/>
      <c r="I1137" s="222"/>
      <c r="J1137" s="222"/>
      <c r="K1137" s="222"/>
      <c r="L1137" s="222"/>
      <c r="M1137" s="222"/>
      <c r="N1137" s="221"/>
      <c r="O1137" s="221"/>
      <c r="P1137" s="221"/>
      <c r="Q1137" s="221"/>
      <c r="R1137" s="222"/>
      <c r="S1137" s="222"/>
      <c r="T1137" s="222"/>
      <c r="U1137" s="222"/>
      <c r="V1137" s="222"/>
      <c r="W1137" s="222"/>
      <c r="X1137" s="222"/>
      <c r="Y1137" s="222"/>
      <c r="Z1137" s="212"/>
      <c r="AA1137" s="212"/>
      <c r="AB1137" s="212"/>
      <c r="AC1137" s="212"/>
      <c r="AD1137" s="212"/>
      <c r="AE1137" s="212"/>
      <c r="AF1137" s="212"/>
      <c r="AG1137" s="212" t="s">
        <v>454</v>
      </c>
      <c r="AH1137" s="212">
        <v>0</v>
      </c>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ht="20.399999999999999" outlineLevel="1" x14ac:dyDescent="0.25">
      <c r="A1138" s="234">
        <v>263</v>
      </c>
      <c r="B1138" s="235" t="s">
        <v>1525</v>
      </c>
      <c r="C1138" s="253" t="s">
        <v>1526</v>
      </c>
      <c r="D1138" s="236" t="s">
        <v>517</v>
      </c>
      <c r="E1138" s="237">
        <v>12.5</v>
      </c>
      <c r="F1138" s="238"/>
      <c r="G1138" s="239">
        <f>ROUND(E1138*F1138,2)</f>
        <v>0</v>
      </c>
      <c r="H1138" s="238"/>
      <c r="I1138" s="239">
        <f>ROUND(E1138*H1138,2)</f>
        <v>0</v>
      </c>
      <c r="J1138" s="238"/>
      <c r="K1138" s="239">
        <f>ROUND(E1138*J1138,2)</f>
        <v>0</v>
      </c>
      <c r="L1138" s="239">
        <v>21</v>
      </c>
      <c r="M1138" s="239">
        <f>G1138*(1+L1138/100)</f>
        <v>0</v>
      </c>
      <c r="N1138" s="237">
        <v>2.2799999999999999E-3</v>
      </c>
      <c r="O1138" s="237">
        <f>ROUND(E1138*N1138,2)</f>
        <v>0.03</v>
      </c>
      <c r="P1138" s="237">
        <v>0</v>
      </c>
      <c r="Q1138" s="237">
        <f>ROUND(E1138*P1138,2)</f>
        <v>0</v>
      </c>
      <c r="R1138" s="239" t="s">
        <v>1505</v>
      </c>
      <c r="S1138" s="239" t="s">
        <v>388</v>
      </c>
      <c r="T1138" s="240" t="s">
        <v>448</v>
      </c>
      <c r="U1138" s="222">
        <v>0.98</v>
      </c>
      <c r="V1138" s="222">
        <f>ROUND(E1138*U1138,2)</f>
        <v>12.25</v>
      </c>
      <c r="W1138" s="222"/>
      <c r="X1138" s="222" t="s">
        <v>449</v>
      </c>
      <c r="Y1138" s="222" t="s">
        <v>391</v>
      </c>
      <c r="Z1138" s="212"/>
      <c r="AA1138" s="212"/>
      <c r="AB1138" s="212"/>
      <c r="AC1138" s="212"/>
      <c r="AD1138" s="212"/>
      <c r="AE1138" s="212"/>
      <c r="AF1138" s="212"/>
      <c r="AG1138" s="212" t="s">
        <v>450</v>
      </c>
      <c r="AH1138" s="212"/>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2" x14ac:dyDescent="0.25">
      <c r="A1139" s="219"/>
      <c r="B1139" s="220"/>
      <c r="C1139" s="267" t="s">
        <v>1527</v>
      </c>
      <c r="D1139" s="266"/>
      <c r="E1139" s="266"/>
      <c r="F1139" s="266"/>
      <c r="G1139" s="266"/>
      <c r="H1139" s="222"/>
      <c r="I1139" s="222"/>
      <c r="J1139" s="222"/>
      <c r="K1139" s="222"/>
      <c r="L1139" s="222"/>
      <c r="M1139" s="222"/>
      <c r="N1139" s="221"/>
      <c r="O1139" s="221"/>
      <c r="P1139" s="221"/>
      <c r="Q1139" s="221"/>
      <c r="R1139" s="222"/>
      <c r="S1139" s="222"/>
      <c r="T1139" s="222"/>
      <c r="U1139" s="222"/>
      <c r="V1139" s="222"/>
      <c r="W1139" s="222"/>
      <c r="X1139" s="222"/>
      <c r="Y1139" s="222"/>
      <c r="Z1139" s="212"/>
      <c r="AA1139" s="212"/>
      <c r="AB1139" s="212"/>
      <c r="AC1139" s="212"/>
      <c r="AD1139" s="212"/>
      <c r="AE1139" s="212"/>
      <c r="AF1139" s="212"/>
      <c r="AG1139" s="212" t="s">
        <v>452</v>
      </c>
      <c r="AH1139" s="212"/>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2" x14ac:dyDescent="0.25">
      <c r="A1140" s="219"/>
      <c r="B1140" s="220"/>
      <c r="C1140" s="255" t="s">
        <v>1528</v>
      </c>
      <c r="D1140" s="250"/>
      <c r="E1140" s="250"/>
      <c r="F1140" s="250"/>
      <c r="G1140" s="250"/>
      <c r="H1140" s="222"/>
      <c r="I1140" s="222"/>
      <c r="J1140" s="222"/>
      <c r="K1140" s="222"/>
      <c r="L1140" s="222"/>
      <c r="M1140" s="222"/>
      <c r="N1140" s="221"/>
      <c r="O1140" s="221"/>
      <c r="P1140" s="221"/>
      <c r="Q1140" s="221"/>
      <c r="R1140" s="222"/>
      <c r="S1140" s="222"/>
      <c r="T1140" s="222"/>
      <c r="U1140" s="222"/>
      <c r="V1140" s="222"/>
      <c r="W1140" s="222"/>
      <c r="X1140" s="222"/>
      <c r="Y1140" s="222"/>
      <c r="Z1140" s="212"/>
      <c r="AA1140" s="212"/>
      <c r="AB1140" s="212"/>
      <c r="AC1140" s="212"/>
      <c r="AD1140" s="212"/>
      <c r="AE1140" s="212"/>
      <c r="AF1140" s="212"/>
      <c r="AG1140" s="212" t="s">
        <v>395</v>
      </c>
      <c r="AH1140" s="212"/>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2" x14ac:dyDescent="0.25">
      <c r="A1141" s="219"/>
      <c r="B1141" s="220"/>
      <c r="C1141" s="268" t="s">
        <v>1529</v>
      </c>
      <c r="D1141" s="260"/>
      <c r="E1141" s="261">
        <v>12.5</v>
      </c>
      <c r="F1141" s="222"/>
      <c r="G1141" s="222"/>
      <c r="H1141" s="222"/>
      <c r="I1141" s="222"/>
      <c r="J1141" s="222"/>
      <c r="K1141" s="222"/>
      <c r="L1141" s="222"/>
      <c r="M1141" s="222"/>
      <c r="N1141" s="221"/>
      <c r="O1141" s="221"/>
      <c r="P1141" s="221"/>
      <c r="Q1141" s="221"/>
      <c r="R1141" s="222"/>
      <c r="S1141" s="222"/>
      <c r="T1141" s="222"/>
      <c r="U1141" s="222"/>
      <c r="V1141" s="222"/>
      <c r="W1141" s="222"/>
      <c r="X1141" s="222"/>
      <c r="Y1141" s="222"/>
      <c r="Z1141" s="212"/>
      <c r="AA1141" s="212"/>
      <c r="AB1141" s="212"/>
      <c r="AC1141" s="212"/>
      <c r="AD1141" s="212"/>
      <c r="AE1141" s="212"/>
      <c r="AF1141" s="212"/>
      <c r="AG1141" s="212" t="s">
        <v>454</v>
      </c>
      <c r="AH1141" s="212">
        <v>0</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ht="30.6" outlineLevel="1" x14ac:dyDescent="0.25">
      <c r="A1142" s="234">
        <v>264</v>
      </c>
      <c r="B1142" s="235" t="s">
        <v>1530</v>
      </c>
      <c r="C1142" s="253" t="s">
        <v>1531</v>
      </c>
      <c r="D1142" s="236" t="s">
        <v>585</v>
      </c>
      <c r="E1142" s="237">
        <v>0.36649999999999999</v>
      </c>
      <c r="F1142" s="238"/>
      <c r="G1142" s="239">
        <f>ROUND(E1142*F1142,2)</f>
        <v>0</v>
      </c>
      <c r="H1142" s="238"/>
      <c r="I1142" s="239">
        <f>ROUND(E1142*H1142,2)</f>
        <v>0</v>
      </c>
      <c r="J1142" s="238"/>
      <c r="K1142" s="239">
        <f>ROUND(E1142*J1142,2)</f>
        <v>0</v>
      </c>
      <c r="L1142" s="239">
        <v>21</v>
      </c>
      <c r="M1142" s="239">
        <f>G1142*(1+L1142/100)</f>
        <v>0</v>
      </c>
      <c r="N1142" s="237">
        <v>6.9999999999999999E-4</v>
      </c>
      <c r="O1142" s="237">
        <f>ROUND(E1142*N1142,2)</f>
        <v>0</v>
      </c>
      <c r="P1142" s="237">
        <v>0</v>
      </c>
      <c r="Q1142" s="237">
        <f>ROUND(E1142*P1142,2)</f>
        <v>0</v>
      </c>
      <c r="R1142" s="239" t="s">
        <v>603</v>
      </c>
      <c r="S1142" s="239" t="s">
        <v>388</v>
      </c>
      <c r="T1142" s="240" t="s">
        <v>448</v>
      </c>
      <c r="U1142" s="222">
        <v>0</v>
      </c>
      <c r="V1142" s="222">
        <f>ROUND(E1142*U1142,2)</f>
        <v>0</v>
      </c>
      <c r="W1142" s="222"/>
      <c r="X1142" s="222" t="s">
        <v>604</v>
      </c>
      <c r="Y1142" s="222" t="s">
        <v>391</v>
      </c>
      <c r="Z1142" s="212"/>
      <c r="AA1142" s="212"/>
      <c r="AB1142" s="212"/>
      <c r="AC1142" s="212"/>
      <c r="AD1142" s="212"/>
      <c r="AE1142" s="212"/>
      <c r="AF1142" s="212"/>
      <c r="AG1142" s="212" t="s">
        <v>605</v>
      </c>
      <c r="AH1142" s="212"/>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2" x14ac:dyDescent="0.25">
      <c r="A1143" s="219"/>
      <c r="B1143" s="220"/>
      <c r="C1143" s="268" t="s">
        <v>1532</v>
      </c>
      <c r="D1143" s="260"/>
      <c r="E1143" s="261">
        <v>0.36649999999999999</v>
      </c>
      <c r="F1143" s="222"/>
      <c r="G1143" s="222"/>
      <c r="H1143" s="222"/>
      <c r="I1143" s="222"/>
      <c r="J1143" s="222"/>
      <c r="K1143" s="222"/>
      <c r="L1143" s="222"/>
      <c r="M1143" s="222"/>
      <c r="N1143" s="221"/>
      <c r="O1143" s="221"/>
      <c r="P1143" s="221"/>
      <c r="Q1143" s="221"/>
      <c r="R1143" s="222"/>
      <c r="S1143" s="222"/>
      <c r="T1143" s="222"/>
      <c r="U1143" s="222"/>
      <c r="V1143" s="222"/>
      <c r="W1143" s="222"/>
      <c r="X1143" s="222"/>
      <c r="Y1143" s="222"/>
      <c r="Z1143" s="212"/>
      <c r="AA1143" s="212"/>
      <c r="AB1143" s="212"/>
      <c r="AC1143" s="212"/>
      <c r="AD1143" s="212"/>
      <c r="AE1143" s="212"/>
      <c r="AF1143" s="212"/>
      <c r="AG1143" s="212" t="s">
        <v>454</v>
      </c>
      <c r="AH1143" s="212">
        <v>5</v>
      </c>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1" x14ac:dyDescent="0.25">
      <c r="A1144" s="234">
        <v>265</v>
      </c>
      <c r="B1144" s="235" t="s">
        <v>1533</v>
      </c>
      <c r="C1144" s="253" t="s">
        <v>1534</v>
      </c>
      <c r="D1144" s="236" t="s">
        <v>585</v>
      </c>
      <c r="E1144" s="237">
        <v>6.3789999999999999E-2</v>
      </c>
      <c r="F1144" s="238"/>
      <c r="G1144" s="239">
        <f>ROUND(E1144*F1144,2)</f>
        <v>0</v>
      </c>
      <c r="H1144" s="238"/>
      <c r="I1144" s="239">
        <f>ROUND(E1144*H1144,2)</f>
        <v>0</v>
      </c>
      <c r="J1144" s="238"/>
      <c r="K1144" s="239">
        <f>ROUND(E1144*J1144,2)</f>
        <v>0</v>
      </c>
      <c r="L1144" s="239">
        <v>21</v>
      </c>
      <c r="M1144" s="239">
        <f>G1144*(1+L1144/100)</f>
        <v>0</v>
      </c>
      <c r="N1144" s="237">
        <v>7.5000000000000002E-4</v>
      </c>
      <c r="O1144" s="237">
        <f>ROUND(E1144*N1144,2)</f>
        <v>0</v>
      </c>
      <c r="P1144" s="237">
        <v>0</v>
      </c>
      <c r="Q1144" s="237">
        <f>ROUND(E1144*P1144,2)</f>
        <v>0</v>
      </c>
      <c r="R1144" s="239" t="s">
        <v>603</v>
      </c>
      <c r="S1144" s="239" t="s">
        <v>388</v>
      </c>
      <c r="T1144" s="240" t="s">
        <v>448</v>
      </c>
      <c r="U1144" s="222">
        <v>0</v>
      </c>
      <c r="V1144" s="222">
        <f>ROUND(E1144*U1144,2)</f>
        <v>0</v>
      </c>
      <c r="W1144" s="222"/>
      <c r="X1144" s="222" t="s">
        <v>604</v>
      </c>
      <c r="Y1144" s="222" t="s">
        <v>391</v>
      </c>
      <c r="Z1144" s="212"/>
      <c r="AA1144" s="212"/>
      <c r="AB1144" s="212"/>
      <c r="AC1144" s="212"/>
      <c r="AD1144" s="212"/>
      <c r="AE1144" s="212"/>
      <c r="AF1144" s="212"/>
      <c r="AG1144" s="212" t="s">
        <v>605</v>
      </c>
      <c r="AH1144" s="212"/>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2" x14ac:dyDescent="0.25">
      <c r="A1145" s="219"/>
      <c r="B1145" s="220"/>
      <c r="C1145" s="268" t="s">
        <v>1535</v>
      </c>
      <c r="D1145" s="260"/>
      <c r="E1145" s="261">
        <v>3.7499999999999999E-3</v>
      </c>
      <c r="F1145" s="222"/>
      <c r="G1145" s="222"/>
      <c r="H1145" s="222"/>
      <c r="I1145" s="222"/>
      <c r="J1145" s="222"/>
      <c r="K1145" s="222"/>
      <c r="L1145" s="222"/>
      <c r="M1145" s="222"/>
      <c r="N1145" s="221"/>
      <c r="O1145" s="221"/>
      <c r="P1145" s="221"/>
      <c r="Q1145" s="221"/>
      <c r="R1145" s="222"/>
      <c r="S1145" s="222"/>
      <c r="T1145" s="222"/>
      <c r="U1145" s="222"/>
      <c r="V1145" s="222"/>
      <c r="W1145" s="222"/>
      <c r="X1145" s="222"/>
      <c r="Y1145" s="222"/>
      <c r="Z1145" s="212"/>
      <c r="AA1145" s="212"/>
      <c r="AB1145" s="212"/>
      <c r="AC1145" s="212"/>
      <c r="AD1145" s="212"/>
      <c r="AE1145" s="212"/>
      <c r="AF1145" s="212"/>
      <c r="AG1145" s="212" t="s">
        <v>454</v>
      </c>
      <c r="AH1145" s="212">
        <v>5</v>
      </c>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outlineLevel="3" x14ac:dyDescent="0.25">
      <c r="A1146" s="219"/>
      <c r="B1146" s="220"/>
      <c r="C1146" s="268" t="s">
        <v>1536</v>
      </c>
      <c r="D1146" s="260"/>
      <c r="E1146" s="261">
        <v>4.326E-2</v>
      </c>
      <c r="F1146" s="222"/>
      <c r="G1146" s="222"/>
      <c r="H1146" s="222"/>
      <c r="I1146" s="222"/>
      <c r="J1146" s="222"/>
      <c r="K1146" s="222"/>
      <c r="L1146" s="222"/>
      <c r="M1146" s="222"/>
      <c r="N1146" s="221"/>
      <c r="O1146" s="221"/>
      <c r="P1146" s="221"/>
      <c r="Q1146" s="221"/>
      <c r="R1146" s="222"/>
      <c r="S1146" s="222"/>
      <c r="T1146" s="222"/>
      <c r="U1146" s="222"/>
      <c r="V1146" s="222"/>
      <c r="W1146" s="222"/>
      <c r="X1146" s="222"/>
      <c r="Y1146" s="222"/>
      <c r="Z1146" s="212"/>
      <c r="AA1146" s="212"/>
      <c r="AB1146" s="212"/>
      <c r="AC1146" s="212"/>
      <c r="AD1146" s="212"/>
      <c r="AE1146" s="212"/>
      <c r="AF1146" s="212"/>
      <c r="AG1146" s="212" t="s">
        <v>454</v>
      </c>
      <c r="AH1146" s="212">
        <v>5</v>
      </c>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row>
    <row r="1147" spans="1:60" outlineLevel="3" x14ac:dyDescent="0.25">
      <c r="A1147" s="219"/>
      <c r="B1147" s="220"/>
      <c r="C1147" s="268" t="s">
        <v>1537</v>
      </c>
      <c r="D1147" s="260"/>
      <c r="E1147" s="261">
        <v>2.1199999999999999E-3</v>
      </c>
      <c r="F1147" s="222"/>
      <c r="G1147" s="222"/>
      <c r="H1147" s="222"/>
      <c r="I1147" s="222"/>
      <c r="J1147" s="222"/>
      <c r="K1147" s="222"/>
      <c r="L1147" s="222"/>
      <c r="M1147" s="222"/>
      <c r="N1147" s="221"/>
      <c r="O1147" s="221"/>
      <c r="P1147" s="221"/>
      <c r="Q1147" s="221"/>
      <c r="R1147" s="222"/>
      <c r="S1147" s="222"/>
      <c r="T1147" s="222"/>
      <c r="U1147" s="222"/>
      <c r="V1147" s="222"/>
      <c r="W1147" s="222"/>
      <c r="X1147" s="222"/>
      <c r="Y1147" s="222"/>
      <c r="Z1147" s="212"/>
      <c r="AA1147" s="212"/>
      <c r="AB1147" s="212"/>
      <c r="AC1147" s="212"/>
      <c r="AD1147" s="212"/>
      <c r="AE1147" s="212"/>
      <c r="AF1147" s="212"/>
      <c r="AG1147" s="212" t="s">
        <v>454</v>
      </c>
      <c r="AH1147" s="212">
        <v>5</v>
      </c>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3" x14ac:dyDescent="0.25">
      <c r="A1148" s="219"/>
      <c r="B1148" s="220"/>
      <c r="C1148" s="268" t="s">
        <v>1538</v>
      </c>
      <c r="D1148" s="260"/>
      <c r="E1148" s="261">
        <v>1.4659999999999999E-2</v>
      </c>
      <c r="F1148" s="222"/>
      <c r="G1148" s="222"/>
      <c r="H1148" s="222"/>
      <c r="I1148" s="222"/>
      <c r="J1148" s="222"/>
      <c r="K1148" s="222"/>
      <c r="L1148" s="222"/>
      <c r="M1148" s="222"/>
      <c r="N1148" s="221"/>
      <c r="O1148" s="221"/>
      <c r="P1148" s="221"/>
      <c r="Q1148" s="221"/>
      <c r="R1148" s="222"/>
      <c r="S1148" s="222"/>
      <c r="T1148" s="222"/>
      <c r="U1148" s="222"/>
      <c r="V1148" s="222"/>
      <c r="W1148" s="222"/>
      <c r="X1148" s="222"/>
      <c r="Y1148" s="222"/>
      <c r="Z1148" s="212"/>
      <c r="AA1148" s="212"/>
      <c r="AB1148" s="212"/>
      <c r="AC1148" s="212"/>
      <c r="AD1148" s="212"/>
      <c r="AE1148" s="212"/>
      <c r="AF1148" s="212"/>
      <c r="AG1148" s="212" t="s">
        <v>454</v>
      </c>
      <c r="AH1148" s="212">
        <v>5</v>
      </c>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ht="20.399999999999999" outlineLevel="1" x14ac:dyDescent="0.25">
      <c r="A1149" s="234">
        <v>266</v>
      </c>
      <c r="B1149" s="235" t="s">
        <v>1539</v>
      </c>
      <c r="C1149" s="253" t="s">
        <v>1540</v>
      </c>
      <c r="D1149" s="236" t="s">
        <v>1541</v>
      </c>
      <c r="E1149" s="237">
        <v>20.092279999999999</v>
      </c>
      <c r="F1149" s="238"/>
      <c r="G1149" s="239">
        <f>ROUND(E1149*F1149,2)</f>
        <v>0</v>
      </c>
      <c r="H1149" s="238"/>
      <c r="I1149" s="239">
        <f>ROUND(E1149*H1149,2)</f>
        <v>0</v>
      </c>
      <c r="J1149" s="238"/>
      <c r="K1149" s="239">
        <f>ROUND(E1149*J1149,2)</f>
        <v>0</v>
      </c>
      <c r="L1149" s="239">
        <v>21</v>
      </c>
      <c r="M1149" s="239">
        <f>G1149*(1+L1149/100)</f>
        <v>0</v>
      </c>
      <c r="N1149" s="237">
        <v>2.0999999999999999E-3</v>
      </c>
      <c r="O1149" s="237">
        <f>ROUND(E1149*N1149,2)</f>
        <v>0.04</v>
      </c>
      <c r="P1149" s="237">
        <v>0</v>
      </c>
      <c r="Q1149" s="237">
        <f>ROUND(E1149*P1149,2)</f>
        <v>0</v>
      </c>
      <c r="R1149" s="239" t="s">
        <v>603</v>
      </c>
      <c r="S1149" s="239" t="s">
        <v>388</v>
      </c>
      <c r="T1149" s="240" t="s">
        <v>448</v>
      </c>
      <c r="U1149" s="222">
        <v>0</v>
      </c>
      <c r="V1149" s="222">
        <f>ROUND(E1149*U1149,2)</f>
        <v>0</v>
      </c>
      <c r="W1149" s="222"/>
      <c r="X1149" s="222" t="s">
        <v>604</v>
      </c>
      <c r="Y1149" s="222" t="s">
        <v>391</v>
      </c>
      <c r="Z1149" s="212"/>
      <c r="AA1149" s="212"/>
      <c r="AB1149" s="212"/>
      <c r="AC1149" s="212"/>
      <c r="AD1149" s="212"/>
      <c r="AE1149" s="212"/>
      <c r="AF1149" s="212"/>
      <c r="AG1149" s="212" t="s">
        <v>605</v>
      </c>
      <c r="AH1149" s="212"/>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2" x14ac:dyDescent="0.25">
      <c r="A1150" s="219"/>
      <c r="B1150" s="220"/>
      <c r="C1150" s="268" t="s">
        <v>1542</v>
      </c>
      <c r="D1150" s="260"/>
      <c r="E1150" s="261">
        <v>1.1796800000000001</v>
      </c>
      <c r="F1150" s="222"/>
      <c r="G1150" s="222"/>
      <c r="H1150" s="222"/>
      <c r="I1150" s="222"/>
      <c r="J1150" s="222"/>
      <c r="K1150" s="222"/>
      <c r="L1150" s="222"/>
      <c r="M1150" s="222"/>
      <c r="N1150" s="221"/>
      <c r="O1150" s="221"/>
      <c r="P1150" s="221"/>
      <c r="Q1150" s="221"/>
      <c r="R1150" s="222"/>
      <c r="S1150" s="222"/>
      <c r="T1150" s="222"/>
      <c r="U1150" s="222"/>
      <c r="V1150" s="222"/>
      <c r="W1150" s="222"/>
      <c r="X1150" s="222"/>
      <c r="Y1150" s="222"/>
      <c r="Z1150" s="212"/>
      <c r="AA1150" s="212"/>
      <c r="AB1150" s="212"/>
      <c r="AC1150" s="212"/>
      <c r="AD1150" s="212"/>
      <c r="AE1150" s="212"/>
      <c r="AF1150" s="212"/>
      <c r="AG1150" s="212" t="s">
        <v>454</v>
      </c>
      <c r="AH1150" s="212">
        <v>5</v>
      </c>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3" x14ac:dyDescent="0.25">
      <c r="A1151" s="219"/>
      <c r="B1151" s="220"/>
      <c r="C1151" s="268" t="s">
        <v>1543</v>
      </c>
      <c r="D1151" s="260"/>
      <c r="E1151" s="261">
        <v>13.626899999999999</v>
      </c>
      <c r="F1151" s="222"/>
      <c r="G1151" s="222"/>
      <c r="H1151" s="222"/>
      <c r="I1151" s="222"/>
      <c r="J1151" s="222"/>
      <c r="K1151" s="222"/>
      <c r="L1151" s="222"/>
      <c r="M1151" s="222"/>
      <c r="N1151" s="221"/>
      <c r="O1151" s="221"/>
      <c r="P1151" s="221"/>
      <c r="Q1151" s="221"/>
      <c r="R1151" s="222"/>
      <c r="S1151" s="222"/>
      <c r="T1151" s="222"/>
      <c r="U1151" s="222"/>
      <c r="V1151" s="222"/>
      <c r="W1151" s="222"/>
      <c r="X1151" s="222"/>
      <c r="Y1151" s="222"/>
      <c r="Z1151" s="212"/>
      <c r="AA1151" s="212"/>
      <c r="AB1151" s="212"/>
      <c r="AC1151" s="212"/>
      <c r="AD1151" s="212"/>
      <c r="AE1151" s="212"/>
      <c r="AF1151" s="212"/>
      <c r="AG1151" s="212" t="s">
        <v>454</v>
      </c>
      <c r="AH1151" s="212">
        <v>5</v>
      </c>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row>
    <row r="1152" spans="1:60" outlineLevel="3" x14ac:dyDescent="0.25">
      <c r="A1152" s="219"/>
      <c r="B1152" s="220"/>
      <c r="C1152" s="268" t="s">
        <v>1544</v>
      </c>
      <c r="D1152" s="260"/>
      <c r="E1152" s="261">
        <v>0.66779999999999995</v>
      </c>
      <c r="F1152" s="222"/>
      <c r="G1152" s="222"/>
      <c r="H1152" s="222"/>
      <c r="I1152" s="222"/>
      <c r="J1152" s="222"/>
      <c r="K1152" s="222"/>
      <c r="L1152" s="222"/>
      <c r="M1152" s="222"/>
      <c r="N1152" s="221"/>
      <c r="O1152" s="221"/>
      <c r="P1152" s="221"/>
      <c r="Q1152" s="221"/>
      <c r="R1152" s="222"/>
      <c r="S1152" s="222"/>
      <c r="T1152" s="222"/>
      <c r="U1152" s="222"/>
      <c r="V1152" s="222"/>
      <c r="W1152" s="222"/>
      <c r="X1152" s="222"/>
      <c r="Y1152" s="222"/>
      <c r="Z1152" s="212"/>
      <c r="AA1152" s="212"/>
      <c r="AB1152" s="212"/>
      <c r="AC1152" s="212"/>
      <c r="AD1152" s="212"/>
      <c r="AE1152" s="212"/>
      <c r="AF1152" s="212"/>
      <c r="AG1152" s="212" t="s">
        <v>454</v>
      </c>
      <c r="AH1152" s="212">
        <v>5</v>
      </c>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3" x14ac:dyDescent="0.25">
      <c r="A1153" s="219"/>
      <c r="B1153" s="220"/>
      <c r="C1153" s="268" t="s">
        <v>1545</v>
      </c>
      <c r="D1153" s="260"/>
      <c r="E1153" s="261">
        <v>4.6178999999999997</v>
      </c>
      <c r="F1153" s="222"/>
      <c r="G1153" s="222"/>
      <c r="H1153" s="222"/>
      <c r="I1153" s="222"/>
      <c r="J1153" s="222"/>
      <c r="K1153" s="222"/>
      <c r="L1153" s="222"/>
      <c r="M1153" s="222"/>
      <c r="N1153" s="221"/>
      <c r="O1153" s="221"/>
      <c r="P1153" s="221"/>
      <c r="Q1153" s="221"/>
      <c r="R1153" s="222"/>
      <c r="S1153" s="222"/>
      <c r="T1153" s="222"/>
      <c r="U1153" s="222"/>
      <c r="V1153" s="222"/>
      <c r="W1153" s="222"/>
      <c r="X1153" s="222"/>
      <c r="Y1153" s="222"/>
      <c r="Z1153" s="212"/>
      <c r="AA1153" s="212"/>
      <c r="AB1153" s="212"/>
      <c r="AC1153" s="212"/>
      <c r="AD1153" s="212"/>
      <c r="AE1153" s="212"/>
      <c r="AF1153" s="212"/>
      <c r="AG1153" s="212" t="s">
        <v>454</v>
      </c>
      <c r="AH1153" s="212">
        <v>5</v>
      </c>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ht="20.399999999999999" outlineLevel="1" x14ac:dyDescent="0.25">
      <c r="A1154" s="234">
        <v>267</v>
      </c>
      <c r="B1154" s="235" t="s">
        <v>1546</v>
      </c>
      <c r="C1154" s="253" t="s">
        <v>1547</v>
      </c>
      <c r="D1154" s="236" t="s">
        <v>585</v>
      </c>
      <c r="E1154" s="237">
        <v>1</v>
      </c>
      <c r="F1154" s="238"/>
      <c r="G1154" s="239">
        <f>ROUND(E1154*F1154,2)</f>
        <v>0</v>
      </c>
      <c r="H1154" s="238"/>
      <c r="I1154" s="239">
        <f>ROUND(E1154*H1154,2)</f>
        <v>0</v>
      </c>
      <c r="J1154" s="238"/>
      <c r="K1154" s="239">
        <f>ROUND(E1154*J1154,2)</f>
        <v>0</v>
      </c>
      <c r="L1154" s="239">
        <v>21</v>
      </c>
      <c r="M1154" s="239">
        <f>G1154*(1+L1154/100)</f>
        <v>0</v>
      </c>
      <c r="N1154" s="237">
        <v>3.8999999999999998E-3</v>
      </c>
      <c r="O1154" s="237">
        <f>ROUND(E1154*N1154,2)</f>
        <v>0</v>
      </c>
      <c r="P1154" s="237">
        <v>0</v>
      </c>
      <c r="Q1154" s="237">
        <f>ROUND(E1154*P1154,2)</f>
        <v>0</v>
      </c>
      <c r="R1154" s="239" t="s">
        <v>603</v>
      </c>
      <c r="S1154" s="239" t="s">
        <v>388</v>
      </c>
      <c r="T1154" s="240" t="s">
        <v>448</v>
      </c>
      <c r="U1154" s="222">
        <v>0</v>
      </c>
      <c r="V1154" s="222">
        <f>ROUND(E1154*U1154,2)</f>
        <v>0</v>
      </c>
      <c r="W1154" s="222"/>
      <c r="X1154" s="222" t="s">
        <v>604</v>
      </c>
      <c r="Y1154" s="222" t="s">
        <v>391</v>
      </c>
      <c r="Z1154" s="212"/>
      <c r="AA1154" s="212"/>
      <c r="AB1154" s="212"/>
      <c r="AC1154" s="212"/>
      <c r="AD1154" s="212"/>
      <c r="AE1154" s="212"/>
      <c r="AF1154" s="212"/>
      <c r="AG1154" s="212" t="s">
        <v>605</v>
      </c>
      <c r="AH1154" s="212"/>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2" x14ac:dyDescent="0.25">
      <c r="A1155" s="219"/>
      <c r="B1155" s="220"/>
      <c r="C1155" s="268" t="s">
        <v>1507</v>
      </c>
      <c r="D1155" s="260"/>
      <c r="E1155" s="261">
        <v>1</v>
      </c>
      <c r="F1155" s="222"/>
      <c r="G1155" s="222"/>
      <c r="H1155" s="222"/>
      <c r="I1155" s="222"/>
      <c r="J1155" s="222"/>
      <c r="K1155" s="222"/>
      <c r="L1155" s="222"/>
      <c r="M1155" s="222"/>
      <c r="N1155" s="221"/>
      <c r="O1155" s="221"/>
      <c r="P1155" s="221"/>
      <c r="Q1155" s="221"/>
      <c r="R1155" s="222"/>
      <c r="S1155" s="222"/>
      <c r="T1155" s="222"/>
      <c r="U1155" s="222"/>
      <c r="V1155" s="222"/>
      <c r="W1155" s="222"/>
      <c r="X1155" s="222"/>
      <c r="Y1155" s="222"/>
      <c r="Z1155" s="212"/>
      <c r="AA1155" s="212"/>
      <c r="AB1155" s="212"/>
      <c r="AC1155" s="212"/>
      <c r="AD1155" s="212"/>
      <c r="AE1155" s="212"/>
      <c r="AF1155" s="212"/>
      <c r="AG1155" s="212" t="s">
        <v>454</v>
      </c>
      <c r="AH1155" s="212">
        <v>0</v>
      </c>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ht="20.399999999999999" outlineLevel="1" x14ac:dyDescent="0.25">
      <c r="A1156" s="234">
        <v>268</v>
      </c>
      <c r="B1156" s="235" t="s">
        <v>1548</v>
      </c>
      <c r="C1156" s="253" t="s">
        <v>1549</v>
      </c>
      <c r="D1156" s="236" t="s">
        <v>506</v>
      </c>
      <c r="E1156" s="237">
        <v>37.015000000000001</v>
      </c>
      <c r="F1156" s="238"/>
      <c r="G1156" s="239">
        <f>ROUND(E1156*F1156,2)</f>
        <v>0</v>
      </c>
      <c r="H1156" s="238"/>
      <c r="I1156" s="239">
        <f>ROUND(E1156*H1156,2)</f>
        <v>0</v>
      </c>
      <c r="J1156" s="238"/>
      <c r="K1156" s="239">
        <f>ROUND(E1156*J1156,2)</f>
        <v>0</v>
      </c>
      <c r="L1156" s="239">
        <v>21</v>
      </c>
      <c r="M1156" s="239">
        <f>G1156*(1+L1156/100)</f>
        <v>0</v>
      </c>
      <c r="N1156" s="237">
        <v>5.4999999999999997E-3</v>
      </c>
      <c r="O1156" s="237">
        <f>ROUND(E1156*N1156,2)</f>
        <v>0.2</v>
      </c>
      <c r="P1156" s="237">
        <v>0</v>
      </c>
      <c r="Q1156" s="237">
        <f>ROUND(E1156*P1156,2)</f>
        <v>0</v>
      </c>
      <c r="R1156" s="239" t="s">
        <v>603</v>
      </c>
      <c r="S1156" s="239" t="s">
        <v>388</v>
      </c>
      <c r="T1156" s="240" t="s">
        <v>448</v>
      </c>
      <c r="U1156" s="222">
        <v>0</v>
      </c>
      <c r="V1156" s="222">
        <f>ROUND(E1156*U1156,2)</f>
        <v>0</v>
      </c>
      <c r="W1156" s="222"/>
      <c r="X1156" s="222" t="s">
        <v>604</v>
      </c>
      <c r="Y1156" s="222" t="s">
        <v>391</v>
      </c>
      <c r="Z1156" s="212"/>
      <c r="AA1156" s="212"/>
      <c r="AB1156" s="212"/>
      <c r="AC1156" s="212"/>
      <c r="AD1156" s="212"/>
      <c r="AE1156" s="212"/>
      <c r="AF1156" s="212"/>
      <c r="AG1156" s="212" t="s">
        <v>605</v>
      </c>
      <c r="AH1156" s="212"/>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2" x14ac:dyDescent="0.25">
      <c r="A1157" s="219"/>
      <c r="B1157" s="220"/>
      <c r="C1157" s="268" t="s">
        <v>1550</v>
      </c>
      <c r="D1157" s="260"/>
      <c r="E1157" s="261">
        <v>0.82499999999999996</v>
      </c>
      <c r="F1157" s="222"/>
      <c r="G1157" s="222"/>
      <c r="H1157" s="222"/>
      <c r="I1157" s="222"/>
      <c r="J1157" s="222"/>
      <c r="K1157" s="222"/>
      <c r="L1157" s="222"/>
      <c r="M1157" s="222"/>
      <c r="N1157" s="221"/>
      <c r="O1157" s="221"/>
      <c r="P1157" s="221"/>
      <c r="Q1157" s="221"/>
      <c r="R1157" s="222"/>
      <c r="S1157" s="222"/>
      <c r="T1157" s="222"/>
      <c r="U1157" s="222"/>
      <c r="V1157" s="222"/>
      <c r="W1157" s="222"/>
      <c r="X1157" s="222"/>
      <c r="Y1157" s="222"/>
      <c r="Z1157" s="212"/>
      <c r="AA1157" s="212"/>
      <c r="AB1157" s="212"/>
      <c r="AC1157" s="212"/>
      <c r="AD1157" s="212"/>
      <c r="AE1157" s="212"/>
      <c r="AF1157" s="212"/>
      <c r="AG1157" s="212" t="s">
        <v>454</v>
      </c>
      <c r="AH1157" s="212">
        <v>0</v>
      </c>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3" x14ac:dyDescent="0.25">
      <c r="A1158" s="219"/>
      <c r="B1158" s="220"/>
      <c r="C1158" s="268" t="s">
        <v>1551</v>
      </c>
      <c r="D1158" s="260"/>
      <c r="E1158" s="261">
        <v>5.665</v>
      </c>
      <c r="F1158" s="222"/>
      <c r="G1158" s="222"/>
      <c r="H1158" s="222"/>
      <c r="I1158" s="222"/>
      <c r="J1158" s="222"/>
      <c r="K1158" s="222"/>
      <c r="L1158" s="222"/>
      <c r="M1158" s="222"/>
      <c r="N1158" s="221"/>
      <c r="O1158" s="221"/>
      <c r="P1158" s="221"/>
      <c r="Q1158" s="221"/>
      <c r="R1158" s="222"/>
      <c r="S1158" s="222"/>
      <c r="T1158" s="222"/>
      <c r="U1158" s="222"/>
      <c r="V1158" s="222"/>
      <c r="W1158" s="222"/>
      <c r="X1158" s="222"/>
      <c r="Y1158" s="222"/>
      <c r="Z1158" s="212"/>
      <c r="AA1158" s="212"/>
      <c r="AB1158" s="212"/>
      <c r="AC1158" s="212"/>
      <c r="AD1158" s="212"/>
      <c r="AE1158" s="212"/>
      <c r="AF1158" s="212"/>
      <c r="AG1158" s="212" t="s">
        <v>454</v>
      </c>
      <c r="AH1158" s="212">
        <v>0</v>
      </c>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3" x14ac:dyDescent="0.25">
      <c r="A1159" s="219"/>
      <c r="B1159" s="220"/>
      <c r="C1159" s="268" t="s">
        <v>1552</v>
      </c>
      <c r="D1159" s="260"/>
      <c r="E1159" s="261">
        <v>0.83599999999999997</v>
      </c>
      <c r="F1159" s="222"/>
      <c r="G1159" s="222"/>
      <c r="H1159" s="222"/>
      <c r="I1159" s="222"/>
      <c r="J1159" s="222"/>
      <c r="K1159" s="222"/>
      <c r="L1159" s="222"/>
      <c r="M1159" s="222"/>
      <c r="N1159" s="221"/>
      <c r="O1159" s="221"/>
      <c r="P1159" s="221"/>
      <c r="Q1159" s="221"/>
      <c r="R1159" s="222"/>
      <c r="S1159" s="222"/>
      <c r="T1159" s="222"/>
      <c r="U1159" s="222"/>
      <c r="V1159" s="222"/>
      <c r="W1159" s="222"/>
      <c r="X1159" s="222"/>
      <c r="Y1159" s="222"/>
      <c r="Z1159" s="212"/>
      <c r="AA1159" s="212"/>
      <c r="AB1159" s="212"/>
      <c r="AC1159" s="212"/>
      <c r="AD1159" s="212"/>
      <c r="AE1159" s="212"/>
      <c r="AF1159" s="212"/>
      <c r="AG1159" s="212" t="s">
        <v>454</v>
      </c>
      <c r="AH1159" s="212">
        <v>0</v>
      </c>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5">
      <c r="A1160" s="219"/>
      <c r="B1160" s="220"/>
      <c r="C1160" s="268" t="s">
        <v>1553</v>
      </c>
      <c r="D1160" s="260"/>
      <c r="E1160" s="261">
        <v>2.2549999999999999</v>
      </c>
      <c r="F1160" s="222"/>
      <c r="G1160" s="222"/>
      <c r="H1160" s="222"/>
      <c r="I1160" s="222"/>
      <c r="J1160" s="222"/>
      <c r="K1160" s="222"/>
      <c r="L1160" s="222"/>
      <c r="M1160" s="222"/>
      <c r="N1160" s="221"/>
      <c r="O1160" s="221"/>
      <c r="P1160" s="221"/>
      <c r="Q1160" s="221"/>
      <c r="R1160" s="222"/>
      <c r="S1160" s="222"/>
      <c r="T1160" s="222"/>
      <c r="U1160" s="222"/>
      <c r="V1160" s="222"/>
      <c r="W1160" s="222"/>
      <c r="X1160" s="222"/>
      <c r="Y1160" s="222"/>
      <c r="Z1160" s="212"/>
      <c r="AA1160" s="212"/>
      <c r="AB1160" s="212"/>
      <c r="AC1160" s="212"/>
      <c r="AD1160" s="212"/>
      <c r="AE1160" s="212"/>
      <c r="AF1160" s="212"/>
      <c r="AG1160" s="212" t="s">
        <v>454</v>
      </c>
      <c r="AH1160" s="212">
        <v>0</v>
      </c>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5">
      <c r="A1161" s="219"/>
      <c r="B1161" s="220"/>
      <c r="C1161" s="268" t="s">
        <v>1554</v>
      </c>
      <c r="D1161" s="260"/>
      <c r="E1161" s="261">
        <v>0.92400000000000004</v>
      </c>
      <c r="F1161" s="222"/>
      <c r="G1161" s="222"/>
      <c r="H1161" s="222"/>
      <c r="I1161" s="222"/>
      <c r="J1161" s="222"/>
      <c r="K1161" s="222"/>
      <c r="L1161" s="222"/>
      <c r="M1161" s="222"/>
      <c r="N1161" s="221"/>
      <c r="O1161" s="221"/>
      <c r="P1161" s="221"/>
      <c r="Q1161" s="221"/>
      <c r="R1161" s="222"/>
      <c r="S1161" s="222"/>
      <c r="T1161" s="222"/>
      <c r="U1161" s="222"/>
      <c r="V1161" s="222"/>
      <c r="W1161" s="222"/>
      <c r="X1161" s="222"/>
      <c r="Y1161" s="222"/>
      <c r="Z1161" s="212"/>
      <c r="AA1161" s="212"/>
      <c r="AB1161" s="212"/>
      <c r="AC1161" s="212"/>
      <c r="AD1161" s="212"/>
      <c r="AE1161" s="212"/>
      <c r="AF1161" s="212"/>
      <c r="AG1161" s="212" t="s">
        <v>454</v>
      </c>
      <c r="AH1161" s="212">
        <v>0</v>
      </c>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5">
      <c r="A1162" s="219"/>
      <c r="B1162" s="220"/>
      <c r="C1162" s="268" t="s">
        <v>1555</v>
      </c>
      <c r="D1162" s="260"/>
      <c r="E1162" s="261">
        <v>26.51</v>
      </c>
      <c r="F1162" s="222"/>
      <c r="G1162" s="222"/>
      <c r="H1162" s="222"/>
      <c r="I1162" s="222"/>
      <c r="J1162" s="222"/>
      <c r="K1162" s="222"/>
      <c r="L1162" s="222"/>
      <c r="M1162" s="222"/>
      <c r="N1162" s="221"/>
      <c r="O1162" s="221"/>
      <c r="P1162" s="221"/>
      <c r="Q1162" s="221"/>
      <c r="R1162" s="222"/>
      <c r="S1162" s="222"/>
      <c r="T1162" s="222"/>
      <c r="U1162" s="222"/>
      <c r="V1162" s="222"/>
      <c r="W1162" s="222"/>
      <c r="X1162" s="222"/>
      <c r="Y1162" s="222"/>
      <c r="Z1162" s="212"/>
      <c r="AA1162" s="212"/>
      <c r="AB1162" s="212"/>
      <c r="AC1162" s="212"/>
      <c r="AD1162" s="212"/>
      <c r="AE1162" s="212"/>
      <c r="AF1162" s="212"/>
      <c r="AG1162" s="212" t="s">
        <v>454</v>
      </c>
      <c r="AH1162" s="212">
        <v>0</v>
      </c>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1" x14ac:dyDescent="0.25">
      <c r="A1163" s="234">
        <v>269</v>
      </c>
      <c r="B1163" s="235" t="s">
        <v>1556</v>
      </c>
      <c r="C1163" s="253" t="s">
        <v>1557</v>
      </c>
      <c r="D1163" s="236" t="s">
        <v>562</v>
      </c>
      <c r="E1163" s="237">
        <v>1.2020500000000001</v>
      </c>
      <c r="F1163" s="238"/>
      <c r="G1163" s="239">
        <f>ROUND(E1163*F1163,2)</f>
        <v>0</v>
      </c>
      <c r="H1163" s="238"/>
      <c r="I1163" s="239">
        <f>ROUND(E1163*H1163,2)</f>
        <v>0</v>
      </c>
      <c r="J1163" s="238"/>
      <c r="K1163" s="239">
        <f>ROUND(E1163*J1163,2)</f>
        <v>0</v>
      </c>
      <c r="L1163" s="239">
        <v>21</v>
      </c>
      <c r="M1163" s="239">
        <f>G1163*(1+L1163/100)</f>
        <v>0</v>
      </c>
      <c r="N1163" s="237">
        <v>0</v>
      </c>
      <c r="O1163" s="237">
        <f>ROUND(E1163*N1163,2)</f>
        <v>0</v>
      </c>
      <c r="P1163" s="237">
        <v>0</v>
      </c>
      <c r="Q1163" s="237">
        <f>ROUND(E1163*P1163,2)</f>
        <v>0</v>
      </c>
      <c r="R1163" s="239" t="s">
        <v>1505</v>
      </c>
      <c r="S1163" s="239" t="s">
        <v>388</v>
      </c>
      <c r="T1163" s="240" t="s">
        <v>448</v>
      </c>
      <c r="U1163" s="222">
        <v>4.7370000000000001</v>
      </c>
      <c r="V1163" s="222">
        <f>ROUND(E1163*U1163,2)</f>
        <v>5.69</v>
      </c>
      <c r="W1163" s="222"/>
      <c r="X1163" s="222" t="s">
        <v>262</v>
      </c>
      <c r="Y1163" s="222" t="s">
        <v>391</v>
      </c>
      <c r="Z1163" s="212"/>
      <c r="AA1163" s="212"/>
      <c r="AB1163" s="212"/>
      <c r="AC1163" s="212"/>
      <c r="AD1163" s="212"/>
      <c r="AE1163" s="212"/>
      <c r="AF1163" s="212"/>
      <c r="AG1163" s="212" t="s">
        <v>1186</v>
      </c>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2" x14ac:dyDescent="0.25">
      <c r="A1164" s="219"/>
      <c r="B1164" s="220"/>
      <c r="C1164" s="267" t="s">
        <v>1354</v>
      </c>
      <c r="D1164" s="266"/>
      <c r="E1164" s="266"/>
      <c r="F1164" s="266"/>
      <c r="G1164" s="266"/>
      <c r="H1164" s="222"/>
      <c r="I1164" s="222"/>
      <c r="J1164" s="222"/>
      <c r="K1164" s="222"/>
      <c r="L1164" s="222"/>
      <c r="M1164" s="222"/>
      <c r="N1164" s="221"/>
      <c r="O1164" s="221"/>
      <c r="P1164" s="221"/>
      <c r="Q1164" s="221"/>
      <c r="R1164" s="222"/>
      <c r="S1164" s="222"/>
      <c r="T1164" s="222"/>
      <c r="U1164" s="222"/>
      <c r="V1164" s="222"/>
      <c r="W1164" s="222"/>
      <c r="X1164" s="222"/>
      <c r="Y1164" s="222"/>
      <c r="Z1164" s="212"/>
      <c r="AA1164" s="212"/>
      <c r="AB1164" s="212"/>
      <c r="AC1164" s="212"/>
      <c r="AD1164" s="212"/>
      <c r="AE1164" s="212"/>
      <c r="AF1164" s="212"/>
      <c r="AG1164" s="212" t="s">
        <v>452</v>
      </c>
      <c r="AH1164" s="212"/>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2" x14ac:dyDescent="0.25">
      <c r="A1165" s="219"/>
      <c r="B1165" s="220"/>
      <c r="C1165" s="268" t="s">
        <v>1188</v>
      </c>
      <c r="D1165" s="260"/>
      <c r="E1165" s="261"/>
      <c r="F1165" s="222"/>
      <c r="G1165" s="222"/>
      <c r="H1165" s="222"/>
      <c r="I1165" s="222"/>
      <c r="J1165" s="222"/>
      <c r="K1165" s="222"/>
      <c r="L1165" s="222"/>
      <c r="M1165" s="222"/>
      <c r="N1165" s="221"/>
      <c r="O1165" s="221"/>
      <c r="P1165" s="221"/>
      <c r="Q1165" s="221"/>
      <c r="R1165" s="222"/>
      <c r="S1165" s="222"/>
      <c r="T1165" s="222"/>
      <c r="U1165" s="222"/>
      <c r="V1165" s="222"/>
      <c r="W1165" s="222"/>
      <c r="X1165" s="222"/>
      <c r="Y1165" s="222"/>
      <c r="Z1165" s="212"/>
      <c r="AA1165" s="212"/>
      <c r="AB1165" s="212"/>
      <c r="AC1165" s="212"/>
      <c r="AD1165" s="212"/>
      <c r="AE1165" s="212"/>
      <c r="AF1165" s="212"/>
      <c r="AG1165" s="212" t="s">
        <v>454</v>
      </c>
      <c r="AH1165" s="212">
        <v>0</v>
      </c>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outlineLevel="3" x14ac:dyDescent="0.25">
      <c r="A1166" s="219"/>
      <c r="B1166" s="220"/>
      <c r="C1166" s="268" t="s">
        <v>1558</v>
      </c>
      <c r="D1166" s="260"/>
      <c r="E1166" s="261"/>
      <c r="F1166" s="222"/>
      <c r="G1166" s="222"/>
      <c r="H1166" s="222"/>
      <c r="I1166" s="222"/>
      <c r="J1166" s="222"/>
      <c r="K1166" s="222"/>
      <c r="L1166" s="222"/>
      <c r="M1166" s="222"/>
      <c r="N1166" s="221"/>
      <c r="O1166" s="221"/>
      <c r="P1166" s="221"/>
      <c r="Q1166" s="221"/>
      <c r="R1166" s="222"/>
      <c r="S1166" s="222"/>
      <c r="T1166" s="222"/>
      <c r="U1166" s="222"/>
      <c r="V1166" s="222"/>
      <c r="W1166" s="222"/>
      <c r="X1166" s="222"/>
      <c r="Y1166" s="222"/>
      <c r="Z1166" s="212"/>
      <c r="AA1166" s="212"/>
      <c r="AB1166" s="212"/>
      <c r="AC1166" s="212"/>
      <c r="AD1166" s="212"/>
      <c r="AE1166" s="212"/>
      <c r="AF1166" s="212"/>
      <c r="AG1166" s="212" t="s">
        <v>454</v>
      </c>
      <c r="AH1166" s="212">
        <v>0</v>
      </c>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outlineLevel="3" x14ac:dyDescent="0.25">
      <c r="A1167" s="219"/>
      <c r="B1167" s="220"/>
      <c r="C1167" s="268" t="s">
        <v>1559</v>
      </c>
      <c r="D1167" s="260"/>
      <c r="E1167" s="261">
        <v>1.2020500000000001</v>
      </c>
      <c r="F1167" s="222"/>
      <c r="G1167" s="222"/>
      <c r="H1167" s="222"/>
      <c r="I1167" s="222"/>
      <c r="J1167" s="222"/>
      <c r="K1167" s="222"/>
      <c r="L1167" s="222"/>
      <c r="M1167" s="222"/>
      <c r="N1167" s="221"/>
      <c r="O1167" s="221"/>
      <c r="P1167" s="221"/>
      <c r="Q1167" s="221"/>
      <c r="R1167" s="222"/>
      <c r="S1167" s="222"/>
      <c r="T1167" s="222"/>
      <c r="U1167" s="222"/>
      <c r="V1167" s="222"/>
      <c r="W1167" s="222"/>
      <c r="X1167" s="222"/>
      <c r="Y1167" s="222"/>
      <c r="Z1167" s="212"/>
      <c r="AA1167" s="212"/>
      <c r="AB1167" s="212"/>
      <c r="AC1167" s="212"/>
      <c r="AD1167" s="212"/>
      <c r="AE1167" s="212"/>
      <c r="AF1167" s="212"/>
      <c r="AG1167" s="212" t="s">
        <v>454</v>
      </c>
      <c r="AH1167" s="212">
        <v>0</v>
      </c>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x14ac:dyDescent="0.25">
      <c r="A1168" s="227" t="s">
        <v>383</v>
      </c>
      <c r="B1168" s="228" t="s">
        <v>331</v>
      </c>
      <c r="C1168" s="251" t="s">
        <v>332</v>
      </c>
      <c r="D1168" s="229"/>
      <c r="E1168" s="230"/>
      <c r="F1168" s="231"/>
      <c r="G1168" s="231">
        <f>SUMIF(AG1169:AG1243,"&lt;&gt;NOR",G1169:G1243)</f>
        <v>0</v>
      </c>
      <c r="H1168" s="231"/>
      <c r="I1168" s="231">
        <f>SUM(I1169:I1243)</f>
        <v>0</v>
      </c>
      <c r="J1168" s="231"/>
      <c r="K1168" s="231">
        <f>SUM(K1169:K1243)</f>
        <v>0</v>
      </c>
      <c r="L1168" s="231"/>
      <c r="M1168" s="231">
        <f>SUM(M1169:M1243)</f>
        <v>0</v>
      </c>
      <c r="N1168" s="230"/>
      <c r="O1168" s="230">
        <f>SUM(O1169:O1243)</f>
        <v>0.83</v>
      </c>
      <c r="P1168" s="230"/>
      <c r="Q1168" s="230">
        <f>SUM(Q1169:Q1243)</f>
        <v>0</v>
      </c>
      <c r="R1168" s="231"/>
      <c r="S1168" s="231"/>
      <c r="T1168" s="232"/>
      <c r="U1168" s="226"/>
      <c r="V1168" s="226">
        <f>SUM(V1169:V1243)</f>
        <v>99.98</v>
      </c>
      <c r="W1168" s="226"/>
      <c r="X1168" s="226"/>
      <c r="Y1168" s="226"/>
      <c r="AG1168" t="s">
        <v>384</v>
      </c>
    </row>
    <row r="1169" spans="1:60" ht="20.399999999999999" outlineLevel="1" x14ac:dyDescent="0.25">
      <c r="A1169" s="234">
        <v>270</v>
      </c>
      <c r="B1169" s="235" t="s">
        <v>1560</v>
      </c>
      <c r="C1169" s="253" t="s">
        <v>1561</v>
      </c>
      <c r="D1169" s="236" t="s">
        <v>517</v>
      </c>
      <c r="E1169" s="237">
        <v>103.54</v>
      </c>
      <c r="F1169" s="238"/>
      <c r="G1169" s="239">
        <f>ROUND(E1169*F1169,2)</f>
        <v>0</v>
      </c>
      <c r="H1169" s="238"/>
      <c r="I1169" s="239">
        <f>ROUND(E1169*H1169,2)</f>
        <v>0</v>
      </c>
      <c r="J1169" s="238"/>
      <c r="K1169" s="239">
        <f>ROUND(E1169*J1169,2)</f>
        <v>0</v>
      </c>
      <c r="L1169" s="239">
        <v>21</v>
      </c>
      <c r="M1169" s="239">
        <f>G1169*(1+L1169/100)</f>
        <v>0</v>
      </c>
      <c r="N1169" s="237">
        <v>0</v>
      </c>
      <c r="O1169" s="237">
        <f>ROUND(E1169*N1169,2)</f>
        <v>0</v>
      </c>
      <c r="P1169" s="237">
        <v>0</v>
      </c>
      <c r="Q1169" s="237">
        <f>ROUND(E1169*P1169,2)</f>
        <v>0</v>
      </c>
      <c r="R1169" s="239" t="s">
        <v>1562</v>
      </c>
      <c r="S1169" s="239" t="s">
        <v>388</v>
      </c>
      <c r="T1169" s="240" t="s">
        <v>448</v>
      </c>
      <c r="U1169" s="222">
        <v>0.2</v>
      </c>
      <c r="V1169" s="222">
        <f>ROUND(E1169*U1169,2)</f>
        <v>20.71</v>
      </c>
      <c r="W1169" s="222"/>
      <c r="X1169" s="222" t="s">
        <v>449</v>
      </c>
      <c r="Y1169" s="222" t="s">
        <v>391</v>
      </c>
      <c r="Z1169" s="212"/>
      <c r="AA1169" s="212"/>
      <c r="AB1169" s="212"/>
      <c r="AC1169" s="212"/>
      <c r="AD1169" s="212"/>
      <c r="AE1169" s="212"/>
      <c r="AF1169" s="212"/>
      <c r="AG1169" s="212" t="s">
        <v>450</v>
      </c>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2" x14ac:dyDescent="0.25">
      <c r="A1170" s="219"/>
      <c r="B1170" s="220"/>
      <c r="C1170" s="254" t="s">
        <v>1563</v>
      </c>
      <c r="D1170" s="248"/>
      <c r="E1170" s="248"/>
      <c r="F1170" s="248"/>
      <c r="G1170" s="248"/>
      <c r="H1170" s="222"/>
      <c r="I1170" s="222"/>
      <c r="J1170" s="222"/>
      <c r="K1170" s="222"/>
      <c r="L1170" s="222"/>
      <c r="M1170" s="222"/>
      <c r="N1170" s="221"/>
      <c r="O1170" s="221"/>
      <c r="P1170" s="221"/>
      <c r="Q1170" s="221"/>
      <c r="R1170" s="222"/>
      <c r="S1170" s="222"/>
      <c r="T1170" s="222"/>
      <c r="U1170" s="222"/>
      <c r="V1170" s="222"/>
      <c r="W1170" s="222"/>
      <c r="X1170" s="222"/>
      <c r="Y1170" s="222"/>
      <c r="Z1170" s="212"/>
      <c r="AA1170" s="212"/>
      <c r="AB1170" s="212"/>
      <c r="AC1170" s="212"/>
      <c r="AD1170" s="212"/>
      <c r="AE1170" s="212"/>
      <c r="AF1170" s="212"/>
      <c r="AG1170" s="212" t="s">
        <v>395</v>
      </c>
      <c r="AH1170" s="212"/>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ht="20.399999999999999" outlineLevel="2" x14ac:dyDescent="0.25">
      <c r="A1171" s="219"/>
      <c r="B1171" s="220"/>
      <c r="C1171" s="268" t="s">
        <v>1564</v>
      </c>
      <c r="D1171" s="260"/>
      <c r="E1171" s="261">
        <v>86.5</v>
      </c>
      <c r="F1171" s="222"/>
      <c r="G1171" s="222"/>
      <c r="H1171" s="222"/>
      <c r="I1171" s="222"/>
      <c r="J1171" s="222"/>
      <c r="K1171" s="222"/>
      <c r="L1171" s="222"/>
      <c r="M1171" s="222"/>
      <c r="N1171" s="221"/>
      <c r="O1171" s="221"/>
      <c r="P1171" s="221"/>
      <c r="Q1171" s="221"/>
      <c r="R1171" s="222"/>
      <c r="S1171" s="222"/>
      <c r="T1171" s="222"/>
      <c r="U1171" s="222"/>
      <c r="V1171" s="222"/>
      <c r="W1171" s="222"/>
      <c r="X1171" s="222"/>
      <c r="Y1171" s="222"/>
      <c r="Z1171" s="212"/>
      <c r="AA1171" s="212"/>
      <c r="AB1171" s="212"/>
      <c r="AC1171" s="212"/>
      <c r="AD1171" s="212"/>
      <c r="AE1171" s="212"/>
      <c r="AF1171" s="212"/>
      <c r="AG1171" s="212" t="s">
        <v>454</v>
      </c>
      <c r="AH1171" s="212">
        <v>0</v>
      </c>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3" x14ac:dyDescent="0.25">
      <c r="A1172" s="219"/>
      <c r="B1172" s="220"/>
      <c r="C1172" s="268" t="s">
        <v>1565</v>
      </c>
      <c r="D1172" s="260"/>
      <c r="E1172" s="261">
        <v>17.04</v>
      </c>
      <c r="F1172" s="222"/>
      <c r="G1172" s="222"/>
      <c r="H1172" s="222"/>
      <c r="I1172" s="222"/>
      <c r="J1172" s="222"/>
      <c r="K1172" s="222"/>
      <c r="L1172" s="222"/>
      <c r="M1172" s="222"/>
      <c r="N1172" s="221"/>
      <c r="O1172" s="221"/>
      <c r="P1172" s="221"/>
      <c r="Q1172" s="221"/>
      <c r="R1172" s="222"/>
      <c r="S1172" s="222"/>
      <c r="T1172" s="222"/>
      <c r="U1172" s="222"/>
      <c r="V1172" s="222"/>
      <c r="W1172" s="222"/>
      <c r="X1172" s="222"/>
      <c r="Y1172" s="222"/>
      <c r="Z1172" s="212"/>
      <c r="AA1172" s="212"/>
      <c r="AB1172" s="212"/>
      <c r="AC1172" s="212"/>
      <c r="AD1172" s="212"/>
      <c r="AE1172" s="212"/>
      <c r="AF1172" s="212"/>
      <c r="AG1172" s="212" t="s">
        <v>454</v>
      </c>
      <c r="AH1172" s="212">
        <v>0</v>
      </c>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ht="20.399999999999999" outlineLevel="1" x14ac:dyDescent="0.25">
      <c r="A1173" s="234">
        <v>271</v>
      </c>
      <c r="B1173" s="235" t="s">
        <v>1566</v>
      </c>
      <c r="C1173" s="253" t="s">
        <v>1567</v>
      </c>
      <c r="D1173" s="236" t="s">
        <v>517</v>
      </c>
      <c r="E1173" s="237">
        <v>17.45</v>
      </c>
      <c r="F1173" s="238"/>
      <c r="G1173" s="239">
        <f>ROUND(E1173*F1173,2)</f>
        <v>0</v>
      </c>
      <c r="H1173" s="238"/>
      <c r="I1173" s="239">
        <f>ROUND(E1173*H1173,2)</f>
        <v>0</v>
      </c>
      <c r="J1173" s="238"/>
      <c r="K1173" s="239">
        <f>ROUND(E1173*J1173,2)</f>
        <v>0</v>
      </c>
      <c r="L1173" s="239">
        <v>21</v>
      </c>
      <c r="M1173" s="239">
        <f>G1173*(1+L1173/100)</f>
        <v>0</v>
      </c>
      <c r="N1173" s="237">
        <v>6.7200000000000003E-3</v>
      </c>
      <c r="O1173" s="237">
        <f>ROUND(E1173*N1173,2)</f>
        <v>0.12</v>
      </c>
      <c r="P1173" s="237">
        <v>0</v>
      </c>
      <c r="Q1173" s="237">
        <f>ROUND(E1173*P1173,2)</f>
        <v>0</v>
      </c>
      <c r="R1173" s="239" t="s">
        <v>1562</v>
      </c>
      <c r="S1173" s="239" t="s">
        <v>388</v>
      </c>
      <c r="T1173" s="240" t="s">
        <v>448</v>
      </c>
      <c r="U1173" s="222">
        <v>0.08</v>
      </c>
      <c r="V1173" s="222">
        <f>ROUND(E1173*U1173,2)</f>
        <v>1.4</v>
      </c>
      <c r="W1173" s="222"/>
      <c r="X1173" s="222" t="s">
        <v>449</v>
      </c>
      <c r="Y1173" s="222" t="s">
        <v>391</v>
      </c>
      <c r="Z1173" s="212"/>
      <c r="AA1173" s="212"/>
      <c r="AB1173" s="212"/>
      <c r="AC1173" s="212"/>
      <c r="AD1173" s="212"/>
      <c r="AE1173" s="212"/>
      <c r="AF1173" s="212"/>
      <c r="AG1173" s="212" t="s">
        <v>450</v>
      </c>
      <c r="AH1173" s="212"/>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2" x14ac:dyDescent="0.25">
      <c r="A1174" s="219"/>
      <c r="B1174" s="220"/>
      <c r="C1174" s="254" t="s">
        <v>1568</v>
      </c>
      <c r="D1174" s="248"/>
      <c r="E1174" s="248"/>
      <c r="F1174" s="248"/>
      <c r="G1174" s="248"/>
      <c r="H1174" s="222"/>
      <c r="I1174" s="222"/>
      <c r="J1174" s="222"/>
      <c r="K1174" s="222"/>
      <c r="L1174" s="222"/>
      <c r="M1174" s="222"/>
      <c r="N1174" s="221"/>
      <c r="O1174" s="221"/>
      <c r="P1174" s="221"/>
      <c r="Q1174" s="221"/>
      <c r="R1174" s="222"/>
      <c r="S1174" s="222"/>
      <c r="T1174" s="222"/>
      <c r="U1174" s="222"/>
      <c r="V1174" s="222"/>
      <c r="W1174" s="222"/>
      <c r="X1174" s="222"/>
      <c r="Y1174" s="222"/>
      <c r="Z1174" s="212"/>
      <c r="AA1174" s="212"/>
      <c r="AB1174" s="212"/>
      <c r="AC1174" s="212"/>
      <c r="AD1174" s="212"/>
      <c r="AE1174" s="212"/>
      <c r="AF1174" s="212"/>
      <c r="AG1174" s="212" t="s">
        <v>395</v>
      </c>
      <c r="AH1174" s="212"/>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2" x14ac:dyDescent="0.25">
      <c r="A1175" s="219"/>
      <c r="B1175" s="220"/>
      <c r="C1175" s="268" t="s">
        <v>1569</v>
      </c>
      <c r="D1175" s="260"/>
      <c r="E1175" s="261">
        <v>17.45</v>
      </c>
      <c r="F1175" s="222"/>
      <c r="G1175" s="222"/>
      <c r="H1175" s="222"/>
      <c r="I1175" s="222"/>
      <c r="J1175" s="222"/>
      <c r="K1175" s="222"/>
      <c r="L1175" s="222"/>
      <c r="M1175" s="222"/>
      <c r="N1175" s="221"/>
      <c r="O1175" s="221"/>
      <c r="P1175" s="221"/>
      <c r="Q1175" s="221"/>
      <c r="R1175" s="222"/>
      <c r="S1175" s="222"/>
      <c r="T1175" s="222"/>
      <c r="U1175" s="222"/>
      <c r="V1175" s="222"/>
      <c r="W1175" s="222"/>
      <c r="X1175" s="222"/>
      <c r="Y1175" s="222"/>
      <c r="Z1175" s="212"/>
      <c r="AA1175" s="212"/>
      <c r="AB1175" s="212"/>
      <c r="AC1175" s="212"/>
      <c r="AD1175" s="212"/>
      <c r="AE1175" s="212"/>
      <c r="AF1175" s="212"/>
      <c r="AG1175" s="212" t="s">
        <v>454</v>
      </c>
      <c r="AH1175" s="212">
        <v>0</v>
      </c>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ht="20.399999999999999" outlineLevel="1" x14ac:dyDescent="0.25">
      <c r="A1176" s="234">
        <v>272</v>
      </c>
      <c r="B1176" s="235" t="s">
        <v>1570</v>
      </c>
      <c r="C1176" s="253" t="s">
        <v>1571</v>
      </c>
      <c r="D1176" s="236" t="s">
        <v>585</v>
      </c>
      <c r="E1176" s="237">
        <v>1</v>
      </c>
      <c r="F1176" s="238"/>
      <c r="G1176" s="239">
        <f>ROUND(E1176*F1176,2)</f>
        <v>0</v>
      </c>
      <c r="H1176" s="238"/>
      <c r="I1176" s="239">
        <f>ROUND(E1176*H1176,2)</f>
        <v>0</v>
      </c>
      <c r="J1176" s="238"/>
      <c r="K1176" s="239">
        <f>ROUND(E1176*J1176,2)</f>
        <v>0</v>
      </c>
      <c r="L1176" s="239">
        <v>21</v>
      </c>
      <c r="M1176" s="239">
        <f>G1176*(1+L1176/100)</f>
        <v>0</v>
      </c>
      <c r="N1176" s="237">
        <v>0</v>
      </c>
      <c r="O1176" s="237">
        <f>ROUND(E1176*N1176,2)</f>
        <v>0</v>
      </c>
      <c r="P1176" s="237">
        <v>0</v>
      </c>
      <c r="Q1176" s="237">
        <f>ROUND(E1176*P1176,2)</f>
        <v>0</v>
      </c>
      <c r="R1176" s="239" t="s">
        <v>1562</v>
      </c>
      <c r="S1176" s="239" t="s">
        <v>388</v>
      </c>
      <c r="T1176" s="240" t="s">
        <v>448</v>
      </c>
      <c r="U1176" s="222">
        <v>1.56</v>
      </c>
      <c r="V1176" s="222">
        <f>ROUND(E1176*U1176,2)</f>
        <v>1.56</v>
      </c>
      <c r="W1176" s="222"/>
      <c r="X1176" s="222" t="s">
        <v>449</v>
      </c>
      <c r="Y1176" s="222" t="s">
        <v>391</v>
      </c>
      <c r="Z1176" s="212"/>
      <c r="AA1176" s="212"/>
      <c r="AB1176" s="212"/>
      <c r="AC1176" s="212"/>
      <c r="AD1176" s="212"/>
      <c r="AE1176" s="212"/>
      <c r="AF1176" s="212"/>
      <c r="AG1176" s="212" t="s">
        <v>450</v>
      </c>
      <c r="AH1176" s="212"/>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2" x14ac:dyDescent="0.25">
      <c r="A1177" s="219"/>
      <c r="B1177" s="220"/>
      <c r="C1177" s="254" t="s">
        <v>1572</v>
      </c>
      <c r="D1177" s="248"/>
      <c r="E1177" s="248"/>
      <c r="F1177" s="248"/>
      <c r="G1177" s="248"/>
      <c r="H1177" s="222"/>
      <c r="I1177" s="222"/>
      <c r="J1177" s="222"/>
      <c r="K1177" s="222"/>
      <c r="L1177" s="222"/>
      <c r="M1177" s="222"/>
      <c r="N1177" s="221"/>
      <c r="O1177" s="221"/>
      <c r="P1177" s="221"/>
      <c r="Q1177" s="221"/>
      <c r="R1177" s="222"/>
      <c r="S1177" s="222"/>
      <c r="T1177" s="222"/>
      <c r="U1177" s="222"/>
      <c r="V1177" s="222"/>
      <c r="W1177" s="222"/>
      <c r="X1177" s="222"/>
      <c r="Y1177" s="222"/>
      <c r="Z1177" s="212"/>
      <c r="AA1177" s="212"/>
      <c r="AB1177" s="212"/>
      <c r="AC1177" s="212"/>
      <c r="AD1177" s="212"/>
      <c r="AE1177" s="212"/>
      <c r="AF1177" s="212"/>
      <c r="AG1177" s="212" t="s">
        <v>395</v>
      </c>
      <c r="AH1177" s="212"/>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2" x14ac:dyDescent="0.25">
      <c r="A1178" s="219"/>
      <c r="B1178" s="220"/>
      <c r="C1178" s="268" t="s">
        <v>1104</v>
      </c>
      <c r="D1178" s="260"/>
      <c r="E1178" s="261">
        <v>1</v>
      </c>
      <c r="F1178" s="222"/>
      <c r="G1178" s="222"/>
      <c r="H1178" s="222"/>
      <c r="I1178" s="222"/>
      <c r="J1178" s="222"/>
      <c r="K1178" s="222"/>
      <c r="L1178" s="222"/>
      <c r="M1178" s="222"/>
      <c r="N1178" s="221"/>
      <c r="O1178" s="221"/>
      <c r="P1178" s="221"/>
      <c r="Q1178" s="221"/>
      <c r="R1178" s="222"/>
      <c r="S1178" s="222"/>
      <c r="T1178" s="222"/>
      <c r="U1178" s="222"/>
      <c r="V1178" s="222"/>
      <c r="W1178" s="222"/>
      <c r="X1178" s="222"/>
      <c r="Y1178" s="222"/>
      <c r="Z1178" s="212"/>
      <c r="AA1178" s="212"/>
      <c r="AB1178" s="212"/>
      <c r="AC1178" s="212"/>
      <c r="AD1178" s="212"/>
      <c r="AE1178" s="212"/>
      <c r="AF1178" s="212"/>
      <c r="AG1178" s="212" t="s">
        <v>454</v>
      </c>
      <c r="AH1178" s="212">
        <v>0</v>
      </c>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ht="20.399999999999999" outlineLevel="1" x14ac:dyDescent="0.25">
      <c r="A1179" s="234">
        <v>273</v>
      </c>
      <c r="B1179" s="235" t="s">
        <v>1573</v>
      </c>
      <c r="C1179" s="253" t="s">
        <v>1574</v>
      </c>
      <c r="D1179" s="236" t="s">
        <v>585</v>
      </c>
      <c r="E1179" s="237">
        <v>2</v>
      </c>
      <c r="F1179" s="238"/>
      <c r="G1179" s="239">
        <f>ROUND(E1179*F1179,2)</f>
        <v>0</v>
      </c>
      <c r="H1179" s="238"/>
      <c r="I1179" s="239">
        <f>ROUND(E1179*H1179,2)</f>
        <v>0</v>
      </c>
      <c r="J1179" s="238"/>
      <c r="K1179" s="239">
        <f>ROUND(E1179*J1179,2)</f>
        <v>0</v>
      </c>
      <c r="L1179" s="239">
        <v>21</v>
      </c>
      <c r="M1179" s="239">
        <f>G1179*(1+L1179/100)</f>
        <v>0</v>
      </c>
      <c r="N1179" s="237">
        <v>0</v>
      </c>
      <c r="O1179" s="237">
        <f>ROUND(E1179*N1179,2)</f>
        <v>0</v>
      </c>
      <c r="P1179" s="237">
        <v>0</v>
      </c>
      <c r="Q1179" s="237">
        <f>ROUND(E1179*P1179,2)</f>
        <v>0</v>
      </c>
      <c r="R1179" s="239" t="s">
        <v>1562</v>
      </c>
      <c r="S1179" s="239" t="s">
        <v>388</v>
      </c>
      <c r="T1179" s="240" t="s">
        <v>448</v>
      </c>
      <c r="U1179" s="222">
        <v>2.5099999999999998</v>
      </c>
      <c r="V1179" s="222">
        <f>ROUND(E1179*U1179,2)</f>
        <v>5.0199999999999996</v>
      </c>
      <c r="W1179" s="222"/>
      <c r="X1179" s="222" t="s">
        <v>449</v>
      </c>
      <c r="Y1179" s="222" t="s">
        <v>391</v>
      </c>
      <c r="Z1179" s="212"/>
      <c r="AA1179" s="212"/>
      <c r="AB1179" s="212"/>
      <c r="AC1179" s="212"/>
      <c r="AD1179" s="212"/>
      <c r="AE1179" s="212"/>
      <c r="AF1179" s="212"/>
      <c r="AG1179" s="212" t="s">
        <v>450</v>
      </c>
      <c r="AH1179" s="212"/>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2" x14ac:dyDescent="0.25">
      <c r="A1180" s="219"/>
      <c r="B1180" s="220"/>
      <c r="C1180" s="254" t="s">
        <v>1575</v>
      </c>
      <c r="D1180" s="248"/>
      <c r="E1180" s="248"/>
      <c r="F1180" s="248"/>
      <c r="G1180" s="248"/>
      <c r="H1180" s="222"/>
      <c r="I1180" s="222"/>
      <c r="J1180" s="222"/>
      <c r="K1180" s="222"/>
      <c r="L1180" s="222"/>
      <c r="M1180" s="222"/>
      <c r="N1180" s="221"/>
      <c r="O1180" s="221"/>
      <c r="P1180" s="221"/>
      <c r="Q1180" s="221"/>
      <c r="R1180" s="222"/>
      <c r="S1180" s="222"/>
      <c r="T1180" s="222"/>
      <c r="U1180" s="222"/>
      <c r="V1180" s="222"/>
      <c r="W1180" s="222"/>
      <c r="X1180" s="222"/>
      <c r="Y1180" s="222"/>
      <c r="Z1180" s="212"/>
      <c r="AA1180" s="212"/>
      <c r="AB1180" s="212"/>
      <c r="AC1180" s="212"/>
      <c r="AD1180" s="212"/>
      <c r="AE1180" s="212"/>
      <c r="AF1180" s="212"/>
      <c r="AG1180" s="212" t="s">
        <v>395</v>
      </c>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2" x14ac:dyDescent="0.25">
      <c r="A1181" s="219"/>
      <c r="B1181" s="220"/>
      <c r="C1181" s="268" t="s">
        <v>1576</v>
      </c>
      <c r="D1181" s="260"/>
      <c r="E1181" s="261">
        <v>2</v>
      </c>
      <c r="F1181" s="222"/>
      <c r="G1181" s="222"/>
      <c r="H1181" s="222"/>
      <c r="I1181" s="222"/>
      <c r="J1181" s="222"/>
      <c r="K1181" s="222"/>
      <c r="L1181" s="222"/>
      <c r="M1181" s="222"/>
      <c r="N1181" s="221"/>
      <c r="O1181" s="221"/>
      <c r="P1181" s="221"/>
      <c r="Q1181" s="221"/>
      <c r="R1181" s="222"/>
      <c r="S1181" s="222"/>
      <c r="T1181" s="222"/>
      <c r="U1181" s="222"/>
      <c r="V1181" s="222"/>
      <c r="W1181" s="222"/>
      <c r="X1181" s="222"/>
      <c r="Y1181" s="222"/>
      <c r="Z1181" s="212"/>
      <c r="AA1181" s="212"/>
      <c r="AB1181" s="212"/>
      <c r="AC1181" s="212"/>
      <c r="AD1181" s="212"/>
      <c r="AE1181" s="212"/>
      <c r="AF1181" s="212"/>
      <c r="AG1181" s="212" t="s">
        <v>454</v>
      </c>
      <c r="AH1181" s="212">
        <v>0</v>
      </c>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ht="20.399999999999999" outlineLevel="1" x14ac:dyDescent="0.25">
      <c r="A1182" s="234">
        <v>274</v>
      </c>
      <c r="B1182" s="235" t="s">
        <v>1577</v>
      </c>
      <c r="C1182" s="253" t="s">
        <v>1578</v>
      </c>
      <c r="D1182" s="236" t="s">
        <v>585</v>
      </c>
      <c r="E1182" s="237">
        <v>1</v>
      </c>
      <c r="F1182" s="238"/>
      <c r="G1182" s="239">
        <f>ROUND(E1182*F1182,2)</f>
        <v>0</v>
      </c>
      <c r="H1182" s="238"/>
      <c r="I1182" s="239">
        <f>ROUND(E1182*H1182,2)</f>
        <v>0</v>
      </c>
      <c r="J1182" s="238"/>
      <c r="K1182" s="239">
        <f>ROUND(E1182*J1182,2)</f>
        <v>0</v>
      </c>
      <c r="L1182" s="239">
        <v>21</v>
      </c>
      <c r="M1182" s="239">
        <f>G1182*(1+L1182/100)</f>
        <v>0</v>
      </c>
      <c r="N1182" s="237">
        <v>0</v>
      </c>
      <c r="O1182" s="237">
        <f>ROUND(E1182*N1182,2)</f>
        <v>0</v>
      </c>
      <c r="P1182" s="237">
        <v>0</v>
      </c>
      <c r="Q1182" s="237">
        <f>ROUND(E1182*P1182,2)</f>
        <v>0</v>
      </c>
      <c r="R1182" s="239" t="s">
        <v>1562</v>
      </c>
      <c r="S1182" s="239" t="s">
        <v>388</v>
      </c>
      <c r="T1182" s="240" t="s">
        <v>448</v>
      </c>
      <c r="U1182" s="222">
        <v>4.42</v>
      </c>
      <c r="V1182" s="222">
        <f>ROUND(E1182*U1182,2)</f>
        <v>4.42</v>
      </c>
      <c r="W1182" s="222"/>
      <c r="X1182" s="222" t="s">
        <v>449</v>
      </c>
      <c r="Y1182" s="222" t="s">
        <v>391</v>
      </c>
      <c r="Z1182" s="212"/>
      <c r="AA1182" s="212"/>
      <c r="AB1182" s="212"/>
      <c r="AC1182" s="212"/>
      <c r="AD1182" s="212"/>
      <c r="AE1182" s="212"/>
      <c r="AF1182" s="212"/>
      <c r="AG1182" s="212" t="s">
        <v>450</v>
      </c>
      <c r="AH1182" s="212"/>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outlineLevel="2" x14ac:dyDescent="0.25">
      <c r="A1183" s="219"/>
      <c r="B1183" s="220"/>
      <c r="C1183" s="254" t="s">
        <v>1575</v>
      </c>
      <c r="D1183" s="248"/>
      <c r="E1183" s="248"/>
      <c r="F1183" s="248"/>
      <c r="G1183" s="248"/>
      <c r="H1183" s="222"/>
      <c r="I1183" s="222"/>
      <c r="J1183" s="222"/>
      <c r="K1183" s="222"/>
      <c r="L1183" s="222"/>
      <c r="M1183" s="222"/>
      <c r="N1183" s="221"/>
      <c r="O1183" s="221"/>
      <c r="P1183" s="221"/>
      <c r="Q1183" s="221"/>
      <c r="R1183" s="222"/>
      <c r="S1183" s="222"/>
      <c r="T1183" s="222"/>
      <c r="U1183" s="222"/>
      <c r="V1183" s="222"/>
      <c r="W1183" s="222"/>
      <c r="X1183" s="222"/>
      <c r="Y1183" s="222"/>
      <c r="Z1183" s="212"/>
      <c r="AA1183" s="212"/>
      <c r="AB1183" s="212"/>
      <c r="AC1183" s="212"/>
      <c r="AD1183" s="212"/>
      <c r="AE1183" s="212"/>
      <c r="AF1183" s="212"/>
      <c r="AG1183" s="212" t="s">
        <v>395</v>
      </c>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outlineLevel="2" x14ac:dyDescent="0.25">
      <c r="A1184" s="219"/>
      <c r="B1184" s="220"/>
      <c r="C1184" s="268" t="s">
        <v>1087</v>
      </c>
      <c r="D1184" s="260"/>
      <c r="E1184" s="261">
        <v>1</v>
      </c>
      <c r="F1184" s="222"/>
      <c r="G1184" s="222"/>
      <c r="H1184" s="222"/>
      <c r="I1184" s="222"/>
      <c r="J1184" s="222"/>
      <c r="K1184" s="222"/>
      <c r="L1184" s="222"/>
      <c r="M1184" s="222"/>
      <c r="N1184" s="221"/>
      <c r="O1184" s="221"/>
      <c r="P1184" s="221"/>
      <c r="Q1184" s="221"/>
      <c r="R1184" s="222"/>
      <c r="S1184" s="222"/>
      <c r="T1184" s="222"/>
      <c r="U1184" s="222"/>
      <c r="V1184" s="222"/>
      <c r="W1184" s="222"/>
      <c r="X1184" s="222"/>
      <c r="Y1184" s="222"/>
      <c r="Z1184" s="212"/>
      <c r="AA1184" s="212"/>
      <c r="AB1184" s="212"/>
      <c r="AC1184" s="212"/>
      <c r="AD1184" s="212"/>
      <c r="AE1184" s="212"/>
      <c r="AF1184" s="212"/>
      <c r="AG1184" s="212" t="s">
        <v>454</v>
      </c>
      <c r="AH1184" s="212">
        <v>0</v>
      </c>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row>
    <row r="1185" spans="1:60" outlineLevel="1" x14ac:dyDescent="0.25">
      <c r="A1185" s="234">
        <v>275</v>
      </c>
      <c r="B1185" s="235" t="s">
        <v>1579</v>
      </c>
      <c r="C1185" s="253" t="s">
        <v>1580</v>
      </c>
      <c r="D1185" s="236" t="s">
        <v>585</v>
      </c>
      <c r="E1185" s="237">
        <v>1</v>
      </c>
      <c r="F1185" s="238"/>
      <c r="G1185" s="239">
        <f>ROUND(E1185*F1185,2)</f>
        <v>0</v>
      </c>
      <c r="H1185" s="238"/>
      <c r="I1185" s="239">
        <f>ROUND(E1185*H1185,2)</f>
        <v>0</v>
      </c>
      <c r="J1185" s="238"/>
      <c r="K1185" s="239">
        <f>ROUND(E1185*J1185,2)</f>
        <v>0</v>
      </c>
      <c r="L1185" s="239">
        <v>21</v>
      </c>
      <c r="M1185" s="239">
        <f>G1185*(1+L1185/100)</f>
        <v>0</v>
      </c>
      <c r="N1185" s="237">
        <v>0</v>
      </c>
      <c r="O1185" s="237">
        <f>ROUND(E1185*N1185,2)</f>
        <v>0</v>
      </c>
      <c r="P1185" s="237">
        <v>0</v>
      </c>
      <c r="Q1185" s="237">
        <f>ROUND(E1185*P1185,2)</f>
        <v>0</v>
      </c>
      <c r="R1185" s="239" t="s">
        <v>1562</v>
      </c>
      <c r="S1185" s="239" t="s">
        <v>388</v>
      </c>
      <c r="T1185" s="240" t="s">
        <v>448</v>
      </c>
      <c r="U1185" s="222">
        <v>0.46500000000000002</v>
      </c>
      <c r="V1185" s="222">
        <f>ROUND(E1185*U1185,2)</f>
        <v>0.47</v>
      </c>
      <c r="W1185" s="222"/>
      <c r="X1185" s="222" t="s">
        <v>449</v>
      </c>
      <c r="Y1185" s="222" t="s">
        <v>391</v>
      </c>
      <c r="Z1185" s="212"/>
      <c r="AA1185" s="212"/>
      <c r="AB1185" s="212"/>
      <c r="AC1185" s="212"/>
      <c r="AD1185" s="212"/>
      <c r="AE1185" s="212"/>
      <c r="AF1185" s="212"/>
      <c r="AG1185" s="212" t="s">
        <v>450</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2" x14ac:dyDescent="0.25">
      <c r="A1186" s="219"/>
      <c r="B1186" s="220"/>
      <c r="C1186" s="268" t="s">
        <v>1104</v>
      </c>
      <c r="D1186" s="260"/>
      <c r="E1186" s="261">
        <v>1</v>
      </c>
      <c r="F1186" s="222"/>
      <c r="G1186" s="222"/>
      <c r="H1186" s="222"/>
      <c r="I1186" s="222"/>
      <c r="J1186" s="222"/>
      <c r="K1186" s="222"/>
      <c r="L1186" s="222"/>
      <c r="M1186" s="222"/>
      <c r="N1186" s="221"/>
      <c r="O1186" s="221"/>
      <c r="P1186" s="221"/>
      <c r="Q1186" s="221"/>
      <c r="R1186" s="222"/>
      <c r="S1186" s="222"/>
      <c r="T1186" s="222"/>
      <c r="U1186" s="222"/>
      <c r="V1186" s="222"/>
      <c r="W1186" s="222"/>
      <c r="X1186" s="222"/>
      <c r="Y1186" s="222"/>
      <c r="Z1186" s="212"/>
      <c r="AA1186" s="212"/>
      <c r="AB1186" s="212"/>
      <c r="AC1186" s="212"/>
      <c r="AD1186" s="212"/>
      <c r="AE1186" s="212"/>
      <c r="AF1186" s="212"/>
      <c r="AG1186" s="212" t="s">
        <v>454</v>
      </c>
      <c r="AH1186" s="212">
        <v>0</v>
      </c>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ht="20.399999999999999" outlineLevel="1" x14ac:dyDescent="0.25">
      <c r="A1187" s="234">
        <v>276</v>
      </c>
      <c r="B1187" s="235" t="s">
        <v>1581</v>
      </c>
      <c r="C1187" s="253" t="s">
        <v>1582</v>
      </c>
      <c r="D1187" s="236" t="s">
        <v>585</v>
      </c>
      <c r="E1187" s="237">
        <v>6</v>
      </c>
      <c r="F1187" s="238"/>
      <c r="G1187" s="239">
        <f>ROUND(E1187*F1187,2)</f>
        <v>0</v>
      </c>
      <c r="H1187" s="238"/>
      <c r="I1187" s="239">
        <f>ROUND(E1187*H1187,2)</f>
        <v>0</v>
      </c>
      <c r="J1187" s="238"/>
      <c r="K1187" s="239">
        <f>ROUND(E1187*J1187,2)</f>
        <v>0</v>
      </c>
      <c r="L1187" s="239">
        <v>21</v>
      </c>
      <c r="M1187" s="239">
        <f>G1187*(1+L1187/100)</f>
        <v>0</v>
      </c>
      <c r="N1187" s="237">
        <v>0</v>
      </c>
      <c r="O1187" s="237">
        <f>ROUND(E1187*N1187,2)</f>
        <v>0</v>
      </c>
      <c r="P1187" s="237">
        <v>0</v>
      </c>
      <c r="Q1187" s="237">
        <f>ROUND(E1187*P1187,2)</f>
        <v>0</v>
      </c>
      <c r="R1187" s="239" t="s">
        <v>1562</v>
      </c>
      <c r="S1187" s="239" t="s">
        <v>388</v>
      </c>
      <c r="T1187" s="240" t="s">
        <v>448</v>
      </c>
      <c r="U1187" s="222">
        <v>0.50700000000000001</v>
      </c>
      <c r="V1187" s="222">
        <f>ROUND(E1187*U1187,2)</f>
        <v>3.04</v>
      </c>
      <c r="W1187" s="222"/>
      <c r="X1187" s="222" t="s">
        <v>449</v>
      </c>
      <c r="Y1187" s="222" t="s">
        <v>391</v>
      </c>
      <c r="Z1187" s="212"/>
      <c r="AA1187" s="212"/>
      <c r="AB1187" s="212"/>
      <c r="AC1187" s="212"/>
      <c r="AD1187" s="212"/>
      <c r="AE1187" s="212"/>
      <c r="AF1187" s="212"/>
      <c r="AG1187" s="212" t="s">
        <v>450</v>
      </c>
      <c r="AH1187" s="212"/>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2" x14ac:dyDescent="0.25">
      <c r="A1188" s="219"/>
      <c r="B1188" s="220"/>
      <c r="C1188" s="268" t="s">
        <v>1583</v>
      </c>
      <c r="D1188" s="260"/>
      <c r="E1188" s="261">
        <v>6</v>
      </c>
      <c r="F1188" s="222"/>
      <c r="G1188" s="222"/>
      <c r="H1188" s="222"/>
      <c r="I1188" s="222"/>
      <c r="J1188" s="222"/>
      <c r="K1188" s="222"/>
      <c r="L1188" s="222"/>
      <c r="M1188" s="222"/>
      <c r="N1188" s="221"/>
      <c r="O1188" s="221"/>
      <c r="P1188" s="221"/>
      <c r="Q1188" s="221"/>
      <c r="R1188" s="222"/>
      <c r="S1188" s="222"/>
      <c r="T1188" s="222"/>
      <c r="U1188" s="222"/>
      <c r="V1188" s="222"/>
      <c r="W1188" s="222"/>
      <c r="X1188" s="222"/>
      <c r="Y1188" s="222"/>
      <c r="Z1188" s="212"/>
      <c r="AA1188" s="212"/>
      <c r="AB1188" s="212"/>
      <c r="AC1188" s="212"/>
      <c r="AD1188" s="212"/>
      <c r="AE1188" s="212"/>
      <c r="AF1188" s="212"/>
      <c r="AG1188" s="212" t="s">
        <v>454</v>
      </c>
      <c r="AH1188" s="212">
        <v>0</v>
      </c>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1" x14ac:dyDescent="0.25">
      <c r="A1189" s="234">
        <v>277</v>
      </c>
      <c r="B1189" s="235" t="s">
        <v>1584</v>
      </c>
      <c r="C1189" s="253" t="s">
        <v>1585</v>
      </c>
      <c r="D1189" s="236" t="s">
        <v>585</v>
      </c>
      <c r="E1189" s="237">
        <v>12</v>
      </c>
      <c r="F1189" s="238"/>
      <c r="G1189" s="239">
        <f>ROUND(E1189*F1189,2)</f>
        <v>0</v>
      </c>
      <c r="H1189" s="238"/>
      <c r="I1189" s="239">
        <f>ROUND(E1189*H1189,2)</f>
        <v>0</v>
      </c>
      <c r="J1189" s="238"/>
      <c r="K1189" s="239">
        <f>ROUND(E1189*J1189,2)</f>
        <v>0</v>
      </c>
      <c r="L1189" s="239">
        <v>21</v>
      </c>
      <c r="M1189" s="239">
        <f>G1189*(1+L1189/100)</f>
        <v>0</v>
      </c>
      <c r="N1189" s="237">
        <v>2.0000000000000002E-5</v>
      </c>
      <c r="O1189" s="237">
        <f>ROUND(E1189*N1189,2)</f>
        <v>0</v>
      </c>
      <c r="P1189" s="237">
        <v>0</v>
      </c>
      <c r="Q1189" s="237">
        <f>ROUND(E1189*P1189,2)</f>
        <v>0</v>
      </c>
      <c r="R1189" s="239" t="s">
        <v>1562</v>
      </c>
      <c r="S1189" s="239" t="s">
        <v>388</v>
      </c>
      <c r="T1189" s="240" t="s">
        <v>448</v>
      </c>
      <c r="U1189" s="222">
        <v>4.0199999999999996</v>
      </c>
      <c r="V1189" s="222">
        <f>ROUND(E1189*U1189,2)</f>
        <v>48.24</v>
      </c>
      <c r="W1189" s="222"/>
      <c r="X1189" s="222" t="s">
        <v>449</v>
      </c>
      <c r="Y1189" s="222" t="s">
        <v>391</v>
      </c>
      <c r="Z1189" s="212"/>
      <c r="AA1189" s="212"/>
      <c r="AB1189" s="212"/>
      <c r="AC1189" s="212"/>
      <c r="AD1189" s="212"/>
      <c r="AE1189" s="212"/>
      <c r="AF1189" s="212"/>
      <c r="AG1189" s="212" t="s">
        <v>450</v>
      </c>
      <c r="AH1189" s="212"/>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2" x14ac:dyDescent="0.25">
      <c r="A1190" s="219"/>
      <c r="B1190" s="220"/>
      <c r="C1190" s="268" t="s">
        <v>1586</v>
      </c>
      <c r="D1190" s="260"/>
      <c r="E1190" s="261">
        <v>3</v>
      </c>
      <c r="F1190" s="222"/>
      <c r="G1190" s="222"/>
      <c r="H1190" s="222"/>
      <c r="I1190" s="222"/>
      <c r="J1190" s="222"/>
      <c r="K1190" s="222"/>
      <c r="L1190" s="222"/>
      <c r="M1190" s="222"/>
      <c r="N1190" s="221"/>
      <c r="O1190" s="221"/>
      <c r="P1190" s="221"/>
      <c r="Q1190" s="221"/>
      <c r="R1190" s="222"/>
      <c r="S1190" s="222"/>
      <c r="T1190" s="222"/>
      <c r="U1190" s="222"/>
      <c r="V1190" s="222"/>
      <c r="W1190" s="222"/>
      <c r="X1190" s="222"/>
      <c r="Y1190" s="222"/>
      <c r="Z1190" s="212"/>
      <c r="AA1190" s="212"/>
      <c r="AB1190" s="212"/>
      <c r="AC1190" s="212"/>
      <c r="AD1190" s="212"/>
      <c r="AE1190" s="212"/>
      <c r="AF1190" s="212"/>
      <c r="AG1190" s="212" t="s">
        <v>454</v>
      </c>
      <c r="AH1190" s="212">
        <v>0</v>
      </c>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5">
      <c r="A1191" s="219"/>
      <c r="B1191" s="220"/>
      <c r="C1191" s="268" t="s">
        <v>1587</v>
      </c>
      <c r="D1191" s="260"/>
      <c r="E1191" s="261">
        <v>2</v>
      </c>
      <c r="F1191" s="222"/>
      <c r="G1191" s="222"/>
      <c r="H1191" s="222"/>
      <c r="I1191" s="222"/>
      <c r="J1191" s="222"/>
      <c r="K1191" s="222"/>
      <c r="L1191" s="222"/>
      <c r="M1191" s="222"/>
      <c r="N1191" s="221"/>
      <c r="O1191" s="221"/>
      <c r="P1191" s="221"/>
      <c r="Q1191" s="221"/>
      <c r="R1191" s="222"/>
      <c r="S1191" s="222"/>
      <c r="T1191" s="222"/>
      <c r="U1191" s="222"/>
      <c r="V1191" s="222"/>
      <c r="W1191" s="222"/>
      <c r="X1191" s="222"/>
      <c r="Y1191" s="222"/>
      <c r="Z1191" s="212"/>
      <c r="AA1191" s="212"/>
      <c r="AB1191" s="212"/>
      <c r="AC1191" s="212"/>
      <c r="AD1191" s="212"/>
      <c r="AE1191" s="212"/>
      <c r="AF1191" s="212"/>
      <c r="AG1191" s="212" t="s">
        <v>454</v>
      </c>
      <c r="AH1191" s="212">
        <v>0</v>
      </c>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5">
      <c r="A1192" s="219"/>
      <c r="B1192" s="220"/>
      <c r="C1192" s="268" t="s">
        <v>1588</v>
      </c>
      <c r="D1192" s="260"/>
      <c r="E1192" s="261">
        <v>3</v>
      </c>
      <c r="F1192" s="222"/>
      <c r="G1192" s="222"/>
      <c r="H1192" s="222"/>
      <c r="I1192" s="222"/>
      <c r="J1192" s="222"/>
      <c r="K1192" s="222"/>
      <c r="L1192" s="222"/>
      <c r="M1192" s="222"/>
      <c r="N1192" s="221"/>
      <c r="O1192" s="221"/>
      <c r="P1192" s="221"/>
      <c r="Q1192" s="221"/>
      <c r="R1192" s="222"/>
      <c r="S1192" s="222"/>
      <c r="T1192" s="222"/>
      <c r="U1192" s="222"/>
      <c r="V1192" s="222"/>
      <c r="W1192" s="222"/>
      <c r="X1192" s="222"/>
      <c r="Y1192" s="222"/>
      <c r="Z1192" s="212"/>
      <c r="AA1192" s="212"/>
      <c r="AB1192" s="212"/>
      <c r="AC1192" s="212"/>
      <c r="AD1192" s="212"/>
      <c r="AE1192" s="212"/>
      <c r="AF1192" s="212"/>
      <c r="AG1192" s="212" t="s">
        <v>454</v>
      </c>
      <c r="AH1192" s="212">
        <v>0</v>
      </c>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5">
      <c r="A1193" s="219"/>
      <c r="B1193" s="220"/>
      <c r="C1193" s="268" t="s">
        <v>1589</v>
      </c>
      <c r="D1193" s="260"/>
      <c r="E1193" s="261">
        <v>3</v>
      </c>
      <c r="F1193" s="222"/>
      <c r="G1193" s="222"/>
      <c r="H1193" s="222"/>
      <c r="I1193" s="222"/>
      <c r="J1193" s="222"/>
      <c r="K1193" s="222"/>
      <c r="L1193" s="222"/>
      <c r="M1193" s="222"/>
      <c r="N1193" s="221"/>
      <c r="O1193" s="221"/>
      <c r="P1193" s="221"/>
      <c r="Q1193" s="221"/>
      <c r="R1193" s="222"/>
      <c r="S1193" s="222"/>
      <c r="T1193" s="222"/>
      <c r="U1193" s="222"/>
      <c r="V1193" s="222"/>
      <c r="W1193" s="222"/>
      <c r="X1193" s="222"/>
      <c r="Y1193" s="222"/>
      <c r="Z1193" s="212"/>
      <c r="AA1193" s="212"/>
      <c r="AB1193" s="212"/>
      <c r="AC1193" s="212"/>
      <c r="AD1193" s="212"/>
      <c r="AE1193" s="212"/>
      <c r="AF1193" s="212"/>
      <c r="AG1193" s="212" t="s">
        <v>454</v>
      </c>
      <c r="AH1193" s="212">
        <v>0</v>
      </c>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outlineLevel="3" x14ac:dyDescent="0.25">
      <c r="A1194" s="219"/>
      <c r="B1194" s="220"/>
      <c r="C1194" s="268" t="s">
        <v>1590</v>
      </c>
      <c r="D1194" s="260"/>
      <c r="E1194" s="261">
        <v>1</v>
      </c>
      <c r="F1194" s="222"/>
      <c r="G1194" s="222"/>
      <c r="H1194" s="222"/>
      <c r="I1194" s="222"/>
      <c r="J1194" s="222"/>
      <c r="K1194" s="222"/>
      <c r="L1194" s="222"/>
      <c r="M1194" s="222"/>
      <c r="N1194" s="221"/>
      <c r="O1194" s="221"/>
      <c r="P1194" s="221"/>
      <c r="Q1194" s="221"/>
      <c r="R1194" s="222"/>
      <c r="S1194" s="222"/>
      <c r="T1194" s="222"/>
      <c r="U1194" s="222"/>
      <c r="V1194" s="222"/>
      <c r="W1194" s="222"/>
      <c r="X1194" s="222"/>
      <c r="Y1194" s="222"/>
      <c r="Z1194" s="212"/>
      <c r="AA1194" s="212"/>
      <c r="AB1194" s="212"/>
      <c r="AC1194" s="212"/>
      <c r="AD1194" s="212"/>
      <c r="AE1194" s="212"/>
      <c r="AF1194" s="212"/>
      <c r="AG1194" s="212" t="s">
        <v>454</v>
      </c>
      <c r="AH1194" s="212">
        <v>0</v>
      </c>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row>
    <row r="1195" spans="1:60" outlineLevel="1" x14ac:dyDescent="0.25">
      <c r="A1195" s="234">
        <v>278</v>
      </c>
      <c r="B1195" s="235" t="s">
        <v>1591</v>
      </c>
      <c r="C1195" s="253" t="s">
        <v>1592</v>
      </c>
      <c r="D1195" s="236" t="s">
        <v>585</v>
      </c>
      <c r="E1195" s="237">
        <v>17</v>
      </c>
      <c r="F1195" s="238"/>
      <c r="G1195" s="239">
        <f>ROUND(E1195*F1195,2)</f>
        <v>0</v>
      </c>
      <c r="H1195" s="238"/>
      <c r="I1195" s="239">
        <f>ROUND(E1195*H1195,2)</f>
        <v>0</v>
      </c>
      <c r="J1195" s="238"/>
      <c r="K1195" s="239">
        <f>ROUND(E1195*J1195,2)</f>
        <v>0</v>
      </c>
      <c r="L1195" s="239">
        <v>21</v>
      </c>
      <c r="M1195" s="239">
        <f>G1195*(1+L1195/100)</f>
        <v>0</v>
      </c>
      <c r="N1195" s="237">
        <v>0</v>
      </c>
      <c r="O1195" s="237">
        <f>ROUND(E1195*N1195,2)</f>
        <v>0</v>
      </c>
      <c r="P1195" s="237">
        <v>0</v>
      </c>
      <c r="Q1195" s="237">
        <f>ROUND(E1195*P1195,2)</f>
        <v>0</v>
      </c>
      <c r="R1195" s="239" t="s">
        <v>1562</v>
      </c>
      <c r="S1195" s="239" t="s">
        <v>388</v>
      </c>
      <c r="T1195" s="240" t="s">
        <v>448</v>
      </c>
      <c r="U1195" s="222">
        <v>0.78</v>
      </c>
      <c r="V1195" s="222">
        <f>ROUND(E1195*U1195,2)</f>
        <v>13.26</v>
      </c>
      <c r="W1195" s="222"/>
      <c r="X1195" s="222" t="s">
        <v>449</v>
      </c>
      <c r="Y1195" s="222" t="s">
        <v>391</v>
      </c>
      <c r="Z1195" s="212"/>
      <c r="AA1195" s="212"/>
      <c r="AB1195" s="212"/>
      <c r="AC1195" s="212"/>
      <c r="AD1195" s="212"/>
      <c r="AE1195" s="212"/>
      <c r="AF1195" s="212"/>
      <c r="AG1195" s="212" t="s">
        <v>450</v>
      </c>
      <c r="AH1195" s="212"/>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2" x14ac:dyDescent="0.25">
      <c r="A1196" s="219"/>
      <c r="B1196" s="220"/>
      <c r="C1196" s="268" t="s">
        <v>1593</v>
      </c>
      <c r="D1196" s="260"/>
      <c r="E1196" s="261">
        <v>17</v>
      </c>
      <c r="F1196" s="222"/>
      <c r="G1196" s="222"/>
      <c r="H1196" s="222"/>
      <c r="I1196" s="222"/>
      <c r="J1196" s="222"/>
      <c r="K1196" s="222"/>
      <c r="L1196" s="222"/>
      <c r="M1196" s="222"/>
      <c r="N1196" s="221"/>
      <c r="O1196" s="221"/>
      <c r="P1196" s="221"/>
      <c r="Q1196" s="221"/>
      <c r="R1196" s="222"/>
      <c r="S1196" s="222"/>
      <c r="T1196" s="222"/>
      <c r="U1196" s="222"/>
      <c r="V1196" s="222"/>
      <c r="W1196" s="222"/>
      <c r="X1196" s="222"/>
      <c r="Y1196" s="222"/>
      <c r="Z1196" s="212"/>
      <c r="AA1196" s="212"/>
      <c r="AB1196" s="212"/>
      <c r="AC1196" s="212"/>
      <c r="AD1196" s="212"/>
      <c r="AE1196" s="212"/>
      <c r="AF1196" s="212"/>
      <c r="AG1196" s="212" t="s">
        <v>454</v>
      </c>
      <c r="AH1196" s="212">
        <v>0</v>
      </c>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1" x14ac:dyDescent="0.25">
      <c r="A1197" s="234">
        <v>279</v>
      </c>
      <c r="B1197" s="235" t="s">
        <v>1594</v>
      </c>
      <c r="C1197" s="253" t="s">
        <v>1595</v>
      </c>
      <c r="D1197" s="236" t="s">
        <v>1596</v>
      </c>
      <c r="E1197" s="237">
        <v>6</v>
      </c>
      <c r="F1197" s="238"/>
      <c r="G1197" s="239">
        <f>ROUND(E1197*F1197,2)</f>
        <v>0</v>
      </c>
      <c r="H1197" s="238"/>
      <c r="I1197" s="239">
        <f>ROUND(E1197*H1197,2)</f>
        <v>0</v>
      </c>
      <c r="J1197" s="238"/>
      <c r="K1197" s="239">
        <f>ROUND(E1197*J1197,2)</f>
        <v>0</v>
      </c>
      <c r="L1197" s="239">
        <v>21</v>
      </c>
      <c r="M1197" s="239">
        <f>G1197*(1+L1197/100)</f>
        <v>0</v>
      </c>
      <c r="N1197" s="237">
        <v>0</v>
      </c>
      <c r="O1197" s="237">
        <f>ROUND(E1197*N1197,2)</f>
        <v>0</v>
      </c>
      <c r="P1197" s="237">
        <v>0</v>
      </c>
      <c r="Q1197" s="237">
        <f>ROUND(E1197*P1197,2)</f>
        <v>0</v>
      </c>
      <c r="R1197" s="239"/>
      <c r="S1197" s="239" t="s">
        <v>435</v>
      </c>
      <c r="T1197" s="240" t="s">
        <v>389</v>
      </c>
      <c r="U1197" s="222">
        <v>0</v>
      </c>
      <c r="V1197" s="222">
        <f>ROUND(E1197*U1197,2)</f>
        <v>0</v>
      </c>
      <c r="W1197" s="222"/>
      <c r="X1197" s="222" t="s">
        <v>449</v>
      </c>
      <c r="Y1197" s="222" t="s">
        <v>391</v>
      </c>
      <c r="Z1197" s="212"/>
      <c r="AA1197" s="212"/>
      <c r="AB1197" s="212"/>
      <c r="AC1197" s="212"/>
      <c r="AD1197" s="212"/>
      <c r="AE1197" s="212"/>
      <c r="AF1197" s="212"/>
      <c r="AG1197" s="212" t="s">
        <v>450</v>
      </c>
      <c r="AH1197" s="212"/>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2" x14ac:dyDescent="0.25">
      <c r="A1198" s="219"/>
      <c r="B1198" s="220"/>
      <c r="C1198" s="268" t="s">
        <v>1597</v>
      </c>
      <c r="D1198" s="260"/>
      <c r="E1198" s="261">
        <v>6</v>
      </c>
      <c r="F1198" s="222"/>
      <c r="G1198" s="222"/>
      <c r="H1198" s="222"/>
      <c r="I1198" s="222"/>
      <c r="J1198" s="222"/>
      <c r="K1198" s="222"/>
      <c r="L1198" s="222"/>
      <c r="M1198" s="222"/>
      <c r="N1198" s="221"/>
      <c r="O1198" s="221"/>
      <c r="P1198" s="221"/>
      <c r="Q1198" s="221"/>
      <c r="R1198" s="222"/>
      <c r="S1198" s="222"/>
      <c r="T1198" s="222"/>
      <c r="U1198" s="222"/>
      <c r="V1198" s="222"/>
      <c r="W1198" s="222"/>
      <c r="X1198" s="222"/>
      <c r="Y1198" s="222"/>
      <c r="Z1198" s="212"/>
      <c r="AA1198" s="212"/>
      <c r="AB1198" s="212"/>
      <c r="AC1198" s="212"/>
      <c r="AD1198" s="212"/>
      <c r="AE1198" s="212"/>
      <c r="AF1198" s="212"/>
      <c r="AG1198" s="212" t="s">
        <v>454</v>
      </c>
      <c r="AH1198" s="212">
        <v>0</v>
      </c>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1" x14ac:dyDescent="0.25">
      <c r="A1199" s="234">
        <v>280</v>
      </c>
      <c r="B1199" s="235" t="s">
        <v>1598</v>
      </c>
      <c r="C1199" s="253" t="s">
        <v>1599</v>
      </c>
      <c r="D1199" s="236" t="s">
        <v>807</v>
      </c>
      <c r="E1199" s="237">
        <v>1</v>
      </c>
      <c r="F1199" s="238"/>
      <c r="G1199" s="239">
        <f>ROUND(E1199*F1199,2)</f>
        <v>0</v>
      </c>
      <c r="H1199" s="238"/>
      <c r="I1199" s="239">
        <f>ROUND(E1199*H1199,2)</f>
        <v>0</v>
      </c>
      <c r="J1199" s="238"/>
      <c r="K1199" s="239">
        <f>ROUND(E1199*J1199,2)</f>
        <v>0</v>
      </c>
      <c r="L1199" s="239">
        <v>21</v>
      </c>
      <c r="M1199" s="239">
        <f>G1199*(1+L1199/100)</f>
        <v>0</v>
      </c>
      <c r="N1199" s="237">
        <v>0</v>
      </c>
      <c r="O1199" s="237">
        <f>ROUND(E1199*N1199,2)</f>
        <v>0</v>
      </c>
      <c r="P1199" s="237">
        <v>0</v>
      </c>
      <c r="Q1199" s="237">
        <f>ROUND(E1199*P1199,2)</f>
        <v>0</v>
      </c>
      <c r="R1199" s="239"/>
      <c r="S1199" s="239" t="s">
        <v>435</v>
      </c>
      <c r="T1199" s="240" t="s">
        <v>389</v>
      </c>
      <c r="U1199" s="222">
        <v>0</v>
      </c>
      <c r="V1199" s="222">
        <f>ROUND(E1199*U1199,2)</f>
        <v>0</v>
      </c>
      <c r="W1199" s="222"/>
      <c r="X1199" s="222" t="s">
        <v>604</v>
      </c>
      <c r="Y1199" s="222" t="s">
        <v>391</v>
      </c>
      <c r="Z1199" s="212"/>
      <c r="AA1199" s="212"/>
      <c r="AB1199" s="212"/>
      <c r="AC1199" s="212"/>
      <c r="AD1199" s="212"/>
      <c r="AE1199" s="212"/>
      <c r="AF1199" s="212"/>
      <c r="AG1199" s="212" t="s">
        <v>605</v>
      </c>
      <c r="AH1199" s="212"/>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2" x14ac:dyDescent="0.25">
      <c r="A1200" s="219"/>
      <c r="B1200" s="220"/>
      <c r="C1200" s="268" t="s">
        <v>1104</v>
      </c>
      <c r="D1200" s="260"/>
      <c r="E1200" s="261">
        <v>1</v>
      </c>
      <c r="F1200" s="222"/>
      <c r="G1200" s="222"/>
      <c r="H1200" s="222"/>
      <c r="I1200" s="222"/>
      <c r="J1200" s="222"/>
      <c r="K1200" s="222"/>
      <c r="L1200" s="222"/>
      <c r="M1200" s="222"/>
      <c r="N1200" s="221"/>
      <c r="O1200" s="221"/>
      <c r="P1200" s="221"/>
      <c r="Q1200" s="221"/>
      <c r="R1200" s="222"/>
      <c r="S1200" s="222"/>
      <c r="T1200" s="222"/>
      <c r="U1200" s="222"/>
      <c r="V1200" s="222"/>
      <c r="W1200" s="222"/>
      <c r="X1200" s="222"/>
      <c r="Y1200" s="222"/>
      <c r="Z1200" s="212"/>
      <c r="AA1200" s="212"/>
      <c r="AB1200" s="212"/>
      <c r="AC1200" s="212"/>
      <c r="AD1200" s="212"/>
      <c r="AE1200" s="212"/>
      <c r="AF1200" s="212"/>
      <c r="AG1200" s="212" t="s">
        <v>454</v>
      </c>
      <c r="AH1200" s="212">
        <v>0</v>
      </c>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1" x14ac:dyDescent="0.25">
      <c r="A1201" s="234">
        <v>281</v>
      </c>
      <c r="B1201" s="235" t="s">
        <v>1600</v>
      </c>
      <c r="C1201" s="253" t="s">
        <v>1601</v>
      </c>
      <c r="D1201" s="236" t="s">
        <v>585</v>
      </c>
      <c r="E1201" s="237">
        <v>2</v>
      </c>
      <c r="F1201" s="238"/>
      <c r="G1201" s="239">
        <f>ROUND(E1201*F1201,2)</f>
        <v>0</v>
      </c>
      <c r="H1201" s="238"/>
      <c r="I1201" s="239">
        <f>ROUND(E1201*H1201,2)</f>
        <v>0</v>
      </c>
      <c r="J1201" s="238"/>
      <c r="K1201" s="239">
        <f>ROUND(E1201*J1201,2)</f>
        <v>0</v>
      </c>
      <c r="L1201" s="239">
        <v>21</v>
      </c>
      <c r="M1201" s="239">
        <f>G1201*(1+L1201/100)</f>
        <v>0</v>
      </c>
      <c r="N1201" s="237">
        <v>7.5000000000000002E-4</v>
      </c>
      <c r="O1201" s="237">
        <f>ROUND(E1201*N1201,2)</f>
        <v>0</v>
      </c>
      <c r="P1201" s="237">
        <v>0</v>
      </c>
      <c r="Q1201" s="237">
        <f>ROUND(E1201*P1201,2)</f>
        <v>0</v>
      </c>
      <c r="R1201" s="239" t="s">
        <v>603</v>
      </c>
      <c r="S1201" s="239" t="s">
        <v>388</v>
      </c>
      <c r="T1201" s="240" t="s">
        <v>448</v>
      </c>
      <c r="U1201" s="222">
        <v>0</v>
      </c>
      <c r="V1201" s="222">
        <f>ROUND(E1201*U1201,2)</f>
        <v>0</v>
      </c>
      <c r="W1201" s="222"/>
      <c r="X1201" s="222" t="s">
        <v>604</v>
      </c>
      <c r="Y1201" s="222" t="s">
        <v>391</v>
      </c>
      <c r="Z1201" s="212"/>
      <c r="AA1201" s="212"/>
      <c r="AB1201" s="212"/>
      <c r="AC1201" s="212"/>
      <c r="AD1201" s="212"/>
      <c r="AE1201" s="212"/>
      <c r="AF1201" s="212"/>
      <c r="AG1201" s="212" t="s">
        <v>605</v>
      </c>
      <c r="AH1201" s="212"/>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2" x14ac:dyDescent="0.25">
      <c r="A1202" s="219"/>
      <c r="B1202" s="220"/>
      <c r="C1202" s="268" t="s">
        <v>1602</v>
      </c>
      <c r="D1202" s="260"/>
      <c r="E1202" s="261">
        <v>2</v>
      </c>
      <c r="F1202" s="222"/>
      <c r="G1202" s="222"/>
      <c r="H1202" s="222"/>
      <c r="I1202" s="222"/>
      <c r="J1202" s="222"/>
      <c r="K1202" s="222"/>
      <c r="L1202" s="222"/>
      <c r="M1202" s="222"/>
      <c r="N1202" s="221"/>
      <c r="O1202" s="221"/>
      <c r="P1202" s="221"/>
      <c r="Q1202" s="221"/>
      <c r="R1202" s="222"/>
      <c r="S1202" s="222"/>
      <c r="T1202" s="222"/>
      <c r="U1202" s="222"/>
      <c r="V1202" s="222"/>
      <c r="W1202" s="222"/>
      <c r="X1202" s="222"/>
      <c r="Y1202" s="222"/>
      <c r="Z1202" s="212"/>
      <c r="AA1202" s="212"/>
      <c r="AB1202" s="212"/>
      <c r="AC1202" s="212"/>
      <c r="AD1202" s="212"/>
      <c r="AE1202" s="212"/>
      <c r="AF1202" s="212"/>
      <c r="AG1202" s="212" t="s">
        <v>454</v>
      </c>
      <c r="AH1202" s="212">
        <v>0</v>
      </c>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1" x14ac:dyDescent="0.25">
      <c r="A1203" s="234">
        <v>282</v>
      </c>
      <c r="B1203" s="235" t="s">
        <v>1603</v>
      </c>
      <c r="C1203" s="253" t="s">
        <v>1604</v>
      </c>
      <c r="D1203" s="236" t="s">
        <v>585</v>
      </c>
      <c r="E1203" s="237">
        <v>6</v>
      </c>
      <c r="F1203" s="238"/>
      <c r="G1203" s="239">
        <f>ROUND(E1203*F1203,2)</f>
        <v>0</v>
      </c>
      <c r="H1203" s="238"/>
      <c r="I1203" s="239">
        <f>ROUND(E1203*H1203,2)</f>
        <v>0</v>
      </c>
      <c r="J1203" s="238"/>
      <c r="K1203" s="239">
        <f>ROUND(E1203*J1203,2)</f>
        <v>0</v>
      </c>
      <c r="L1203" s="239">
        <v>21</v>
      </c>
      <c r="M1203" s="239">
        <f>G1203*(1+L1203/100)</f>
        <v>0</v>
      </c>
      <c r="N1203" s="237">
        <v>7.5000000000000002E-4</v>
      </c>
      <c r="O1203" s="237">
        <f>ROUND(E1203*N1203,2)</f>
        <v>0</v>
      </c>
      <c r="P1203" s="237">
        <v>0</v>
      </c>
      <c r="Q1203" s="237">
        <f>ROUND(E1203*P1203,2)</f>
        <v>0</v>
      </c>
      <c r="R1203" s="239" t="s">
        <v>603</v>
      </c>
      <c r="S1203" s="239" t="s">
        <v>388</v>
      </c>
      <c r="T1203" s="240" t="s">
        <v>448</v>
      </c>
      <c r="U1203" s="222">
        <v>0</v>
      </c>
      <c r="V1203" s="222">
        <f>ROUND(E1203*U1203,2)</f>
        <v>0</v>
      </c>
      <c r="W1203" s="222"/>
      <c r="X1203" s="222" t="s">
        <v>604</v>
      </c>
      <c r="Y1203" s="222" t="s">
        <v>391</v>
      </c>
      <c r="Z1203" s="212"/>
      <c r="AA1203" s="212"/>
      <c r="AB1203" s="212"/>
      <c r="AC1203" s="212"/>
      <c r="AD1203" s="212"/>
      <c r="AE1203" s="212"/>
      <c r="AF1203" s="212"/>
      <c r="AG1203" s="212" t="s">
        <v>605</v>
      </c>
      <c r="AH1203" s="212"/>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2" x14ac:dyDescent="0.25">
      <c r="A1204" s="219"/>
      <c r="B1204" s="220"/>
      <c r="C1204" s="268" t="s">
        <v>1605</v>
      </c>
      <c r="D1204" s="260"/>
      <c r="E1204" s="261">
        <v>6</v>
      </c>
      <c r="F1204" s="222"/>
      <c r="G1204" s="222"/>
      <c r="H1204" s="222"/>
      <c r="I1204" s="222"/>
      <c r="J1204" s="222"/>
      <c r="K1204" s="222"/>
      <c r="L1204" s="222"/>
      <c r="M1204" s="222"/>
      <c r="N1204" s="221"/>
      <c r="O1204" s="221"/>
      <c r="P1204" s="221"/>
      <c r="Q1204" s="221"/>
      <c r="R1204" s="222"/>
      <c r="S1204" s="222"/>
      <c r="T1204" s="222"/>
      <c r="U1204" s="222"/>
      <c r="V1204" s="222"/>
      <c r="W1204" s="222"/>
      <c r="X1204" s="222"/>
      <c r="Y1204" s="222"/>
      <c r="Z1204" s="212"/>
      <c r="AA1204" s="212"/>
      <c r="AB1204" s="212"/>
      <c r="AC1204" s="212"/>
      <c r="AD1204" s="212"/>
      <c r="AE1204" s="212"/>
      <c r="AF1204" s="212"/>
      <c r="AG1204" s="212" t="s">
        <v>454</v>
      </c>
      <c r="AH1204" s="212">
        <v>0</v>
      </c>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outlineLevel="1" x14ac:dyDescent="0.25">
      <c r="A1205" s="234">
        <v>283</v>
      </c>
      <c r="B1205" s="235" t="s">
        <v>1606</v>
      </c>
      <c r="C1205" s="253" t="s">
        <v>1607</v>
      </c>
      <c r="D1205" s="236" t="s">
        <v>585</v>
      </c>
      <c r="E1205" s="237">
        <v>4</v>
      </c>
      <c r="F1205" s="238"/>
      <c r="G1205" s="239">
        <f>ROUND(E1205*F1205,2)</f>
        <v>0</v>
      </c>
      <c r="H1205" s="238"/>
      <c r="I1205" s="239">
        <f>ROUND(E1205*H1205,2)</f>
        <v>0</v>
      </c>
      <c r="J1205" s="238"/>
      <c r="K1205" s="239">
        <f>ROUND(E1205*J1205,2)</f>
        <v>0</v>
      </c>
      <c r="L1205" s="239">
        <v>21</v>
      </c>
      <c r="M1205" s="239">
        <f>G1205*(1+L1205/100)</f>
        <v>0</v>
      </c>
      <c r="N1205" s="237">
        <v>7.5000000000000002E-4</v>
      </c>
      <c r="O1205" s="237">
        <f>ROUND(E1205*N1205,2)</f>
        <v>0</v>
      </c>
      <c r="P1205" s="237">
        <v>0</v>
      </c>
      <c r="Q1205" s="237">
        <f>ROUND(E1205*P1205,2)</f>
        <v>0</v>
      </c>
      <c r="R1205" s="239" t="s">
        <v>603</v>
      </c>
      <c r="S1205" s="239" t="s">
        <v>388</v>
      </c>
      <c r="T1205" s="240" t="s">
        <v>448</v>
      </c>
      <c r="U1205" s="222">
        <v>0</v>
      </c>
      <c r="V1205" s="222">
        <f>ROUND(E1205*U1205,2)</f>
        <v>0</v>
      </c>
      <c r="W1205" s="222"/>
      <c r="X1205" s="222" t="s">
        <v>604</v>
      </c>
      <c r="Y1205" s="222" t="s">
        <v>391</v>
      </c>
      <c r="Z1205" s="212"/>
      <c r="AA1205" s="212"/>
      <c r="AB1205" s="212"/>
      <c r="AC1205" s="212"/>
      <c r="AD1205" s="212"/>
      <c r="AE1205" s="212"/>
      <c r="AF1205" s="212"/>
      <c r="AG1205" s="212" t="s">
        <v>605</v>
      </c>
      <c r="AH1205" s="212"/>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outlineLevel="2" x14ac:dyDescent="0.25">
      <c r="A1206" s="219"/>
      <c r="B1206" s="220"/>
      <c r="C1206" s="268" t="s">
        <v>1608</v>
      </c>
      <c r="D1206" s="260"/>
      <c r="E1206" s="261">
        <v>4</v>
      </c>
      <c r="F1206" s="222"/>
      <c r="G1206" s="222"/>
      <c r="H1206" s="222"/>
      <c r="I1206" s="222"/>
      <c r="J1206" s="222"/>
      <c r="K1206" s="222"/>
      <c r="L1206" s="222"/>
      <c r="M1206" s="222"/>
      <c r="N1206" s="221"/>
      <c r="O1206" s="221"/>
      <c r="P1206" s="221"/>
      <c r="Q1206" s="221"/>
      <c r="R1206" s="222"/>
      <c r="S1206" s="222"/>
      <c r="T1206" s="222"/>
      <c r="U1206" s="222"/>
      <c r="V1206" s="222"/>
      <c r="W1206" s="222"/>
      <c r="X1206" s="222"/>
      <c r="Y1206" s="222"/>
      <c r="Z1206" s="212"/>
      <c r="AA1206" s="212"/>
      <c r="AB1206" s="212"/>
      <c r="AC1206" s="212"/>
      <c r="AD1206" s="212"/>
      <c r="AE1206" s="212"/>
      <c r="AF1206" s="212"/>
      <c r="AG1206" s="212" t="s">
        <v>454</v>
      </c>
      <c r="AH1206" s="212">
        <v>0</v>
      </c>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row>
    <row r="1207" spans="1:60" outlineLevel="1" x14ac:dyDescent="0.25">
      <c r="A1207" s="234">
        <v>284</v>
      </c>
      <c r="B1207" s="235" t="s">
        <v>1609</v>
      </c>
      <c r="C1207" s="253" t="s">
        <v>1610</v>
      </c>
      <c r="D1207" s="236" t="s">
        <v>807</v>
      </c>
      <c r="E1207" s="237">
        <v>4</v>
      </c>
      <c r="F1207" s="238"/>
      <c r="G1207" s="239">
        <f>ROUND(E1207*F1207,2)</f>
        <v>0</v>
      </c>
      <c r="H1207" s="238"/>
      <c r="I1207" s="239">
        <f>ROUND(E1207*H1207,2)</f>
        <v>0</v>
      </c>
      <c r="J1207" s="238"/>
      <c r="K1207" s="239">
        <f>ROUND(E1207*J1207,2)</f>
        <v>0</v>
      </c>
      <c r="L1207" s="239">
        <v>21</v>
      </c>
      <c r="M1207" s="239">
        <f>G1207*(1+L1207/100)</f>
        <v>0</v>
      </c>
      <c r="N1207" s="237">
        <v>0</v>
      </c>
      <c r="O1207" s="237">
        <f>ROUND(E1207*N1207,2)</f>
        <v>0</v>
      </c>
      <c r="P1207" s="237">
        <v>0</v>
      </c>
      <c r="Q1207" s="237">
        <f>ROUND(E1207*P1207,2)</f>
        <v>0</v>
      </c>
      <c r="R1207" s="239"/>
      <c r="S1207" s="239" t="s">
        <v>435</v>
      </c>
      <c r="T1207" s="240" t="s">
        <v>389</v>
      </c>
      <c r="U1207" s="222">
        <v>0</v>
      </c>
      <c r="V1207" s="222">
        <f>ROUND(E1207*U1207,2)</f>
        <v>0</v>
      </c>
      <c r="W1207" s="222"/>
      <c r="X1207" s="222" t="s">
        <v>604</v>
      </c>
      <c r="Y1207" s="222" t="s">
        <v>391</v>
      </c>
      <c r="Z1207" s="212"/>
      <c r="AA1207" s="212"/>
      <c r="AB1207" s="212"/>
      <c r="AC1207" s="212"/>
      <c r="AD1207" s="212"/>
      <c r="AE1207" s="212"/>
      <c r="AF1207" s="212"/>
      <c r="AG1207" s="212" t="s">
        <v>605</v>
      </c>
      <c r="AH1207" s="212"/>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2" x14ac:dyDescent="0.25">
      <c r="A1208" s="219"/>
      <c r="B1208" s="220"/>
      <c r="C1208" s="268" t="s">
        <v>1611</v>
      </c>
      <c r="D1208" s="260"/>
      <c r="E1208" s="261">
        <v>4</v>
      </c>
      <c r="F1208" s="222"/>
      <c r="G1208" s="222"/>
      <c r="H1208" s="222"/>
      <c r="I1208" s="222"/>
      <c r="J1208" s="222"/>
      <c r="K1208" s="222"/>
      <c r="L1208" s="222"/>
      <c r="M1208" s="222"/>
      <c r="N1208" s="221"/>
      <c r="O1208" s="221"/>
      <c r="P1208" s="221"/>
      <c r="Q1208" s="221"/>
      <c r="R1208" s="222"/>
      <c r="S1208" s="222"/>
      <c r="T1208" s="222"/>
      <c r="U1208" s="222"/>
      <c r="V1208" s="222"/>
      <c r="W1208" s="222"/>
      <c r="X1208" s="222"/>
      <c r="Y1208" s="222"/>
      <c r="Z1208" s="212"/>
      <c r="AA1208" s="212"/>
      <c r="AB1208" s="212"/>
      <c r="AC1208" s="212"/>
      <c r="AD1208" s="212"/>
      <c r="AE1208" s="212"/>
      <c r="AF1208" s="212"/>
      <c r="AG1208" s="212" t="s">
        <v>454</v>
      </c>
      <c r="AH1208" s="212">
        <v>0</v>
      </c>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ht="20.399999999999999" outlineLevel="1" x14ac:dyDescent="0.25">
      <c r="A1209" s="234">
        <v>285</v>
      </c>
      <c r="B1209" s="235" t="s">
        <v>1612</v>
      </c>
      <c r="C1209" s="253" t="s">
        <v>1613</v>
      </c>
      <c r="D1209" s="236" t="s">
        <v>807</v>
      </c>
      <c r="E1209" s="237">
        <v>2</v>
      </c>
      <c r="F1209" s="238"/>
      <c r="G1209" s="239">
        <f>ROUND(E1209*F1209,2)</f>
        <v>0</v>
      </c>
      <c r="H1209" s="238"/>
      <c r="I1209" s="239">
        <f>ROUND(E1209*H1209,2)</f>
        <v>0</v>
      </c>
      <c r="J1209" s="238"/>
      <c r="K1209" s="239">
        <f>ROUND(E1209*J1209,2)</f>
        <v>0</v>
      </c>
      <c r="L1209" s="239">
        <v>21</v>
      </c>
      <c r="M1209" s="239">
        <f>G1209*(1+L1209/100)</f>
        <v>0</v>
      </c>
      <c r="N1209" s="237">
        <v>0</v>
      </c>
      <c r="O1209" s="237">
        <f>ROUND(E1209*N1209,2)</f>
        <v>0</v>
      </c>
      <c r="P1209" s="237">
        <v>0</v>
      </c>
      <c r="Q1209" s="237">
        <f>ROUND(E1209*P1209,2)</f>
        <v>0</v>
      </c>
      <c r="R1209" s="239"/>
      <c r="S1209" s="239" t="s">
        <v>435</v>
      </c>
      <c r="T1209" s="240" t="s">
        <v>389</v>
      </c>
      <c r="U1209" s="222">
        <v>0</v>
      </c>
      <c r="V1209" s="222">
        <f>ROUND(E1209*U1209,2)</f>
        <v>0</v>
      </c>
      <c r="W1209" s="222"/>
      <c r="X1209" s="222" t="s">
        <v>604</v>
      </c>
      <c r="Y1209" s="222" t="s">
        <v>391</v>
      </c>
      <c r="Z1209" s="212"/>
      <c r="AA1209" s="212"/>
      <c r="AB1209" s="212"/>
      <c r="AC1209" s="212"/>
      <c r="AD1209" s="212"/>
      <c r="AE1209" s="212"/>
      <c r="AF1209" s="212"/>
      <c r="AG1209" s="212" t="s">
        <v>605</v>
      </c>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2" x14ac:dyDescent="0.25">
      <c r="A1210" s="219"/>
      <c r="B1210" s="220"/>
      <c r="C1210" s="268" t="s">
        <v>1614</v>
      </c>
      <c r="D1210" s="260"/>
      <c r="E1210" s="261">
        <v>2</v>
      </c>
      <c r="F1210" s="222"/>
      <c r="G1210" s="222"/>
      <c r="H1210" s="222"/>
      <c r="I1210" s="222"/>
      <c r="J1210" s="222"/>
      <c r="K1210" s="222"/>
      <c r="L1210" s="222"/>
      <c r="M1210" s="222"/>
      <c r="N1210" s="221"/>
      <c r="O1210" s="221"/>
      <c r="P1210" s="221"/>
      <c r="Q1210" s="221"/>
      <c r="R1210" s="222"/>
      <c r="S1210" s="222"/>
      <c r="T1210" s="222"/>
      <c r="U1210" s="222"/>
      <c r="V1210" s="222"/>
      <c r="W1210" s="222"/>
      <c r="X1210" s="222"/>
      <c r="Y1210" s="222"/>
      <c r="Z1210" s="212"/>
      <c r="AA1210" s="212"/>
      <c r="AB1210" s="212"/>
      <c r="AC1210" s="212"/>
      <c r="AD1210" s="212"/>
      <c r="AE1210" s="212"/>
      <c r="AF1210" s="212"/>
      <c r="AG1210" s="212" t="s">
        <v>454</v>
      </c>
      <c r="AH1210" s="212">
        <v>0</v>
      </c>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1" x14ac:dyDescent="0.25">
      <c r="A1211" s="234">
        <v>286</v>
      </c>
      <c r="B1211" s="235" t="s">
        <v>1615</v>
      </c>
      <c r="C1211" s="253" t="s">
        <v>1616</v>
      </c>
      <c r="D1211" s="236" t="s">
        <v>585</v>
      </c>
      <c r="E1211" s="237">
        <v>1</v>
      </c>
      <c r="F1211" s="238"/>
      <c r="G1211" s="239">
        <f>ROUND(E1211*F1211,2)</f>
        <v>0</v>
      </c>
      <c r="H1211" s="238"/>
      <c r="I1211" s="239">
        <f>ROUND(E1211*H1211,2)</f>
        <v>0</v>
      </c>
      <c r="J1211" s="238"/>
      <c r="K1211" s="239">
        <f>ROUND(E1211*J1211,2)</f>
        <v>0</v>
      </c>
      <c r="L1211" s="239">
        <v>21</v>
      </c>
      <c r="M1211" s="239">
        <f>G1211*(1+L1211/100)</f>
        <v>0</v>
      </c>
      <c r="N1211" s="237">
        <v>2.4499999999999999E-3</v>
      </c>
      <c r="O1211" s="237">
        <f>ROUND(E1211*N1211,2)</f>
        <v>0</v>
      </c>
      <c r="P1211" s="237">
        <v>0</v>
      </c>
      <c r="Q1211" s="237">
        <f>ROUND(E1211*P1211,2)</f>
        <v>0</v>
      </c>
      <c r="R1211" s="239" t="s">
        <v>603</v>
      </c>
      <c r="S1211" s="239" t="s">
        <v>388</v>
      </c>
      <c r="T1211" s="240" t="s">
        <v>448</v>
      </c>
      <c r="U1211" s="222">
        <v>0</v>
      </c>
      <c r="V1211" s="222">
        <f>ROUND(E1211*U1211,2)</f>
        <v>0</v>
      </c>
      <c r="W1211" s="222"/>
      <c r="X1211" s="222" t="s">
        <v>604</v>
      </c>
      <c r="Y1211" s="222" t="s">
        <v>391</v>
      </c>
      <c r="Z1211" s="212"/>
      <c r="AA1211" s="212"/>
      <c r="AB1211" s="212"/>
      <c r="AC1211" s="212"/>
      <c r="AD1211" s="212"/>
      <c r="AE1211" s="212"/>
      <c r="AF1211" s="212"/>
      <c r="AG1211" s="212" t="s">
        <v>605</v>
      </c>
      <c r="AH1211" s="212"/>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2" x14ac:dyDescent="0.25">
      <c r="A1212" s="219"/>
      <c r="B1212" s="220"/>
      <c r="C1212" s="268" t="s">
        <v>1104</v>
      </c>
      <c r="D1212" s="260"/>
      <c r="E1212" s="261">
        <v>1</v>
      </c>
      <c r="F1212" s="222"/>
      <c r="G1212" s="222"/>
      <c r="H1212" s="222"/>
      <c r="I1212" s="222"/>
      <c r="J1212" s="222"/>
      <c r="K1212" s="222"/>
      <c r="L1212" s="222"/>
      <c r="M1212" s="222"/>
      <c r="N1212" s="221"/>
      <c r="O1212" s="221"/>
      <c r="P1212" s="221"/>
      <c r="Q1212" s="221"/>
      <c r="R1212" s="222"/>
      <c r="S1212" s="222"/>
      <c r="T1212" s="222"/>
      <c r="U1212" s="222"/>
      <c r="V1212" s="222"/>
      <c r="W1212" s="222"/>
      <c r="X1212" s="222"/>
      <c r="Y1212" s="222"/>
      <c r="Z1212" s="212"/>
      <c r="AA1212" s="212"/>
      <c r="AB1212" s="212"/>
      <c r="AC1212" s="212"/>
      <c r="AD1212" s="212"/>
      <c r="AE1212" s="212"/>
      <c r="AF1212" s="212"/>
      <c r="AG1212" s="212" t="s">
        <v>454</v>
      </c>
      <c r="AH1212" s="212">
        <v>0</v>
      </c>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1" x14ac:dyDescent="0.25">
      <c r="A1213" s="234">
        <v>287</v>
      </c>
      <c r="B1213" s="235" t="s">
        <v>1617</v>
      </c>
      <c r="C1213" s="253" t="s">
        <v>1618</v>
      </c>
      <c r="D1213" s="236" t="s">
        <v>585</v>
      </c>
      <c r="E1213" s="237">
        <v>1</v>
      </c>
      <c r="F1213" s="238"/>
      <c r="G1213" s="239">
        <f>ROUND(E1213*F1213,2)</f>
        <v>0</v>
      </c>
      <c r="H1213" s="238"/>
      <c r="I1213" s="239">
        <f>ROUND(E1213*H1213,2)</f>
        <v>0</v>
      </c>
      <c r="J1213" s="238"/>
      <c r="K1213" s="239">
        <f>ROUND(E1213*J1213,2)</f>
        <v>0</v>
      </c>
      <c r="L1213" s="239">
        <v>21</v>
      </c>
      <c r="M1213" s="239">
        <f>G1213*(1+L1213/100)</f>
        <v>0</v>
      </c>
      <c r="N1213" s="237">
        <v>7.6999999999999999E-2</v>
      </c>
      <c r="O1213" s="237">
        <f>ROUND(E1213*N1213,2)</f>
        <v>0.08</v>
      </c>
      <c r="P1213" s="237">
        <v>0</v>
      </c>
      <c r="Q1213" s="237">
        <f>ROUND(E1213*P1213,2)</f>
        <v>0</v>
      </c>
      <c r="R1213" s="239"/>
      <c r="S1213" s="239" t="s">
        <v>435</v>
      </c>
      <c r="T1213" s="240" t="s">
        <v>389</v>
      </c>
      <c r="U1213" s="222">
        <v>0</v>
      </c>
      <c r="V1213" s="222">
        <f>ROUND(E1213*U1213,2)</f>
        <v>0</v>
      </c>
      <c r="W1213" s="222"/>
      <c r="X1213" s="222" t="s">
        <v>604</v>
      </c>
      <c r="Y1213" s="222" t="s">
        <v>391</v>
      </c>
      <c r="Z1213" s="212"/>
      <c r="AA1213" s="212"/>
      <c r="AB1213" s="212"/>
      <c r="AC1213" s="212"/>
      <c r="AD1213" s="212"/>
      <c r="AE1213" s="212"/>
      <c r="AF1213" s="212"/>
      <c r="AG1213" s="212" t="s">
        <v>605</v>
      </c>
      <c r="AH1213" s="212"/>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2" x14ac:dyDescent="0.25">
      <c r="A1214" s="219"/>
      <c r="B1214" s="220"/>
      <c r="C1214" s="268" t="s">
        <v>1087</v>
      </c>
      <c r="D1214" s="260"/>
      <c r="E1214" s="261">
        <v>1</v>
      </c>
      <c r="F1214" s="222"/>
      <c r="G1214" s="222"/>
      <c r="H1214" s="222"/>
      <c r="I1214" s="222"/>
      <c r="J1214" s="222"/>
      <c r="K1214" s="222"/>
      <c r="L1214" s="222"/>
      <c r="M1214" s="222"/>
      <c r="N1214" s="221"/>
      <c r="O1214" s="221"/>
      <c r="P1214" s="221"/>
      <c r="Q1214" s="221"/>
      <c r="R1214" s="222"/>
      <c r="S1214" s="222"/>
      <c r="T1214" s="222"/>
      <c r="U1214" s="222"/>
      <c r="V1214" s="222"/>
      <c r="W1214" s="222"/>
      <c r="X1214" s="222"/>
      <c r="Y1214" s="222"/>
      <c r="Z1214" s="212"/>
      <c r="AA1214" s="212"/>
      <c r="AB1214" s="212"/>
      <c r="AC1214" s="212"/>
      <c r="AD1214" s="212"/>
      <c r="AE1214" s="212"/>
      <c r="AF1214" s="212"/>
      <c r="AG1214" s="212" t="s">
        <v>454</v>
      </c>
      <c r="AH1214" s="212">
        <v>0</v>
      </c>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1" x14ac:dyDescent="0.25">
      <c r="A1215" s="234">
        <v>288</v>
      </c>
      <c r="B1215" s="235" t="s">
        <v>1619</v>
      </c>
      <c r="C1215" s="253" t="s">
        <v>1620</v>
      </c>
      <c r="D1215" s="236" t="s">
        <v>585</v>
      </c>
      <c r="E1215" s="237">
        <v>1</v>
      </c>
      <c r="F1215" s="238"/>
      <c r="G1215" s="239">
        <f>ROUND(E1215*F1215,2)</f>
        <v>0</v>
      </c>
      <c r="H1215" s="238"/>
      <c r="I1215" s="239">
        <f>ROUND(E1215*H1215,2)</f>
        <v>0</v>
      </c>
      <c r="J1215" s="238"/>
      <c r="K1215" s="239">
        <f>ROUND(E1215*J1215,2)</f>
        <v>0</v>
      </c>
      <c r="L1215" s="239">
        <v>21</v>
      </c>
      <c r="M1215" s="239">
        <f>G1215*(1+L1215/100)</f>
        <v>0</v>
      </c>
      <c r="N1215" s="237">
        <v>0</v>
      </c>
      <c r="O1215" s="237">
        <f>ROUND(E1215*N1215,2)</f>
        <v>0</v>
      </c>
      <c r="P1215" s="237">
        <v>0</v>
      </c>
      <c r="Q1215" s="237">
        <f>ROUND(E1215*P1215,2)</f>
        <v>0</v>
      </c>
      <c r="R1215" s="239"/>
      <c r="S1215" s="239" t="s">
        <v>435</v>
      </c>
      <c r="T1215" s="240" t="s">
        <v>389</v>
      </c>
      <c r="U1215" s="222">
        <v>0</v>
      </c>
      <c r="V1215" s="222">
        <f>ROUND(E1215*U1215,2)</f>
        <v>0</v>
      </c>
      <c r="W1215" s="222"/>
      <c r="X1215" s="222" t="s">
        <v>604</v>
      </c>
      <c r="Y1215" s="222" t="s">
        <v>391</v>
      </c>
      <c r="Z1215" s="212"/>
      <c r="AA1215" s="212"/>
      <c r="AB1215" s="212"/>
      <c r="AC1215" s="212"/>
      <c r="AD1215" s="212"/>
      <c r="AE1215" s="212"/>
      <c r="AF1215" s="212"/>
      <c r="AG1215" s="212" t="s">
        <v>605</v>
      </c>
      <c r="AH1215" s="212"/>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2" x14ac:dyDescent="0.25">
      <c r="A1216" s="219"/>
      <c r="B1216" s="220"/>
      <c r="C1216" s="268" t="s">
        <v>1087</v>
      </c>
      <c r="D1216" s="260"/>
      <c r="E1216" s="261">
        <v>1</v>
      </c>
      <c r="F1216" s="222"/>
      <c r="G1216" s="222"/>
      <c r="H1216" s="222"/>
      <c r="I1216" s="222"/>
      <c r="J1216" s="222"/>
      <c r="K1216" s="222"/>
      <c r="L1216" s="222"/>
      <c r="M1216" s="222"/>
      <c r="N1216" s="221"/>
      <c r="O1216" s="221"/>
      <c r="P1216" s="221"/>
      <c r="Q1216" s="221"/>
      <c r="R1216" s="222"/>
      <c r="S1216" s="222"/>
      <c r="T1216" s="222"/>
      <c r="U1216" s="222"/>
      <c r="V1216" s="222"/>
      <c r="W1216" s="222"/>
      <c r="X1216" s="222"/>
      <c r="Y1216" s="222"/>
      <c r="Z1216" s="212"/>
      <c r="AA1216" s="212"/>
      <c r="AB1216" s="212"/>
      <c r="AC1216" s="212"/>
      <c r="AD1216" s="212"/>
      <c r="AE1216" s="212"/>
      <c r="AF1216" s="212"/>
      <c r="AG1216" s="212" t="s">
        <v>454</v>
      </c>
      <c r="AH1216" s="212">
        <v>0</v>
      </c>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outlineLevel="1" x14ac:dyDescent="0.25">
      <c r="A1217" s="234">
        <v>289</v>
      </c>
      <c r="B1217" s="235" t="s">
        <v>1621</v>
      </c>
      <c r="C1217" s="253" t="s">
        <v>1622</v>
      </c>
      <c r="D1217" s="236" t="s">
        <v>807</v>
      </c>
      <c r="E1217" s="237">
        <v>13</v>
      </c>
      <c r="F1217" s="238"/>
      <c r="G1217" s="239">
        <f>ROUND(E1217*F1217,2)</f>
        <v>0</v>
      </c>
      <c r="H1217" s="238"/>
      <c r="I1217" s="239">
        <f>ROUND(E1217*H1217,2)</f>
        <v>0</v>
      </c>
      <c r="J1217" s="238"/>
      <c r="K1217" s="239">
        <f>ROUND(E1217*J1217,2)</f>
        <v>0</v>
      </c>
      <c r="L1217" s="239">
        <v>21</v>
      </c>
      <c r="M1217" s="239">
        <f>G1217*(1+L1217/100)</f>
        <v>0</v>
      </c>
      <c r="N1217" s="237">
        <v>0</v>
      </c>
      <c r="O1217" s="237">
        <f>ROUND(E1217*N1217,2)</f>
        <v>0</v>
      </c>
      <c r="P1217" s="237">
        <v>0</v>
      </c>
      <c r="Q1217" s="237">
        <f>ROUND(E1217*P1217,2)</f>
        <v>0</v>
      </c>
      <c r="R1217" s="239"/>
      <c r="S1217" s="239" t="s">
        <v>435</v>
      </c>
      <c r="T1217" s="240" t="s">
        <v>389</v>
      </c>
      <c r="U1217" s="222">
        <v>0</v>
      </c>
      <c r="V1217" s="222">
        <f>ROUND(E1217*U1217,2)</f>
        <v>0</v>
      </c>
      <c r="W1217" s="222"/>
      <c r="X1217" s="222" t="s">
        <v>604</v>
      </c>
      <c r="Y1217" s="222" t="s">
        <v>391</v>
      </c>
      <c r="Z1217" s="212"/>
      <c r="AA1217" s="212"/>
      <c r="AB1217" s="212"/>
      <c r="AC1217" s="212"/>
      <c r="AD1217" s="212"/>
      <c r="AE1217" s="212"/>
      <c r="AF1217" s="212"/>
      <c r="AG1217" s="212" t="s">
        <v>605</v>
      </c>
      <c r="AH1217" s="212"/>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outlineLevel="2" x14ac:dyDescent="0.25">
      <c r="A1218" s="219"/>
      <c r="B1218" s="220"/>
      <c r="C1218" s="268" t="s">
        <v>1623</v>
      </c>
      <c r="D1218" s="260"/>
      <c r="E1218" s="261">
        <v>13</v>
      </c>
      <c r="F1218" s="222"/>
      <c r="G1218" s="222"/>
      <c r="H1218" s="222"/>
      <c r="I1218" s="222"/>
      <c r="J1218" s="222"/>
      <c r="K1218" s="222"/>
      <c r="L1218" s="222"/>
      <c r="M1218" s="222"/>
      <c r="N1218" s="221"/>
      <c r="O1218" s="221"/>
      <c r="P1218" s="221"/>
      <c r="Q1218" s="221"/>
      <c r="R1218" s="222"/>
      <c r="S1218" s="222"/>
      <c r="T1218" s="222"/>
      <c r="U1218" s="222"/>
      <c r="V1218" s="222"/>
      <c r="W1218" s="222"/>
      <c r="X1218" s="222"/>
      <c r="Y1218" s="222"/>
      <c r="Z1218" s="212"/>
      <c r="AA1218" s="212"/>
      <c r="AB1218" s="212"/>
      <c r="AC1218" s="212"/>
      <c r="AD1218" s="212"/>
      <c r="AE1218" s="212"/>
      <c r="AF1218" s="212"/>
      <c r="AG1218" s="212" t="s">
        <v>454</v>
      </c>
      <c r="AH1218" s="212">
        <v>0</v>
      </c>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row>
    <row r="1219" spans="1:60" outlineLevel="1" x14ac:dyDescent="0.25">
      <c r="A1219" s="234">
        <v>290</v>
      </c>
      <c r="B1219" s="235" t="s">
        <v>1624</v>
      </c>
      <c r="C1219" s="253" t="s">
        <v>1625</v>
      </c>
      <c r="D1219" s="236" t="s">
        <v>807</v>
      </c>
      <c r="E1219" s="237">
        <v>5</v>
      </c>
      <c r="F1219" s="238"/>
      <c r="G1219" s="239">
        <f>ROUND(E1219*F1219,2)</f>
        <v>0</v>
      </c>
      <c r="H1219" s="238"/>
      <c r="I1219" s="239">
        <f>ROUND(E1219*H1219,2)</f>
        <v>0</v>
      </c>
      <c r="J1219" s="238"/>
      <c r="K1219" s="239">
        <f>ROUND(E1219*J1219,2)</f>
        <v>0</v>
      </c>
      <c r="L1219" s="239">
        <v>21</v>
      </c>
      <c r="M1219" s="239">
        <f>G1219*(1+L1219/100)</f>
        <v>0</v>
      </c>
      <c r="N1219" s="237">
        <v>0</v>
      </c>
      <c r="O1219" s="237">
        <f>ROUND(E1219*N1219,2)</f>
        <v>0</v>
      </c>
      <c r="P1219" s="237">
        <v>0</v>
      </c>
      <c r="Q1219" s="237">
        <f>ROUND(E1219*P1219,2)</f>
        <v>0</v>
      </c>
      <c r="R1219" s="239"/>
      <c r="S1219" s="239" t="s">
        <v>435</v>
      </c>
      <c r="T1219" s="240" t="s">
        <v>389</v>
      </c>
      <c r="U1219" s="222">
        <v>0</v>
      </c>
      <c r="V1219" s="222">
        <f>ROUND(E1219*U1219,2)</f>
        <v>0</v>
      </c>
      <c r="W1219" s="222"/>
      <c r="X1219" s="222" t="s">
        <v>604</v>
      </c>
      <c r="Y1219" s="222" t="s">
        <v>391</v>
      </c>
      <c r="Z1219" s="212"/>
      <c r="AA1219" s="212"/>
      <c r="AB1219" s="212"/>
      <c r="AC1219" s="212"/>
      <c r="AD1219" s="212"/>
      <c r="AE1219" s="212"/>
      <c r="AF1219" s="212"/>
      <c r="AG1219" s="212" t="s">
        <v>605</v>
      </c>
      <c r="AH1219" s="212"/>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2" x14ac:dyDescent="0.25">
      <c r="A1220" s="219"/>
      <c r="B1220" s="220"/>
      <c r="C1220" s="268" t="s">
        <v>1626</v>
      </c>
      <c r="D1220" s="260"/>
      <c r="E1220" s="261">
        <v>5</v>
      </c>
      <c r="F1220" s="222"/>
      <c r="G1220" s="222"/>
      <c r="H1220" s="222"/>
      <c r="I1220" s="222"/>
      <c r="J1220" s="222"/>
      <c r="K1220" s="222"/>
      <c r="L1220" s="222"/>
      <c r="M1220" s="222"/>
      <c r="N1220" s="221"/>
      <c r="O1220" s="221"/>
      <c r="P1220" s="221"/>
      <c r="Q1220" s="221"/>
      <c r="R1220" s="222"/>
      <c r="S1220" s="222"/>
      <c r="T1220" s="222"/>
      <c r="U1220" s="222"/>
      <c r="V1220" s="222"/>
      <c r="W1220" s="222"/>
      <c r="X1220" s="222"/>
      <c r="Y1220" s="222"/>
      <c r="Z1220" s="212"/>
      <c r="AA1220" s="212"/>
      <c r="AB1220" s="212"/>
      <c r="AC1220" s="212"/>
      <c r="AD1220" s="212"/>
      <c r="AE1220" s="212"/>
      <c r="AF1220" s="212"/>
      <c r="AG1220" s="212" t="s">
        <v>454</v>
      </c>
      <c r="AH1220" s="212">
        <v>0</v>
      </c>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ht="40.799999999999997" outlineLevel="1" x14ac:dyDescent="0.25">
      <c r="A1221" s="234">
        <v>291</v>
      </c>
      <c r="B1221" s="235" t="s">
        <v>1627</v>
      </c>
      <c r="C1221" s="253" t="s">
        <v>1628</v>
      </c>
      <c r="D1221" s="236" t="s">
        <v>585</v>
      </c>
      <c r="E1221" s="237">
        <v>2</v>
      </c>
      <c r="F1221" s="238"/>
      <c r="G1221" s="239">
        <f>ROUND(E1221*F1221,2)</f>
        <v>0</v>
      </c>
      <c r="H1221" s="238"/>
      <c r="I1221" s="239">
        <f>ROUND(E1221*H1221,2)</f>
        <v>0</v>
      </c>
      <c r="J1221" s="238"/>
      <c r="K1221" s="239">
        <f>ROUND(E1221*J1221,2)</f>
        <v>0</v>
      </c>
      <c r="L1221" s="239">
        <v>21</v>
      </c>
      <c r="M1221" s="239">
        <f>G1221*(1+L1221/100)</f>
        <v>0</v>
      </c>
      <c r="N1221" s="237">
        <v>1.7000000000000001E-2</v>
      </c>
      <c r="O1221" s="237">
        <f>ROUND(E1221*N1221,2)</f>
        <v>0.03</v>
      </c>
      <c r="P1221" s="237">
        <v>0</v>
      </c>
      <c r="Q1221" s="237">
        <f>ROUND(E1221*P1221,2)</f>
        <v>0</v>
      </c>
      <c r="R1221" s="239" t="s">
        <v>603</v>
      </c>
      <c r="S1221" s="239" t="s">
        <v>388</v>
      </c>
      <c r="T1221" s="240" t="s">
        <v>448</v>
      </c>
      <c r="U1221" s="222">
        <v>0</v>
      </c>
      <c r="V1221" s="222">
        <f>ROUND(E1221*U1221,2)</f>
        <v>0</v>
      </c>
      <c r="W1221" s="222"/>
      <c r="X1221" s="222" t="s">
        <v>604</v>
      </c>
      <c r="Y1221" s="222" t="s">
        <v>391</v>
      </c>
      <c r="Z1221" s="212"/>
      <c r="AA1221" s="212"/>
      <c r="AB1221" s="212"/>
      <c r="AC1221" s="212"/>
      <c r="AD1221" s="212"/>
      <c r="AE1221" s="212"/>
      <c r="AF1221" s="212"/>
      <c r="AG1221" s="212" t="s">
        <v>605</v>
      </c>
      <c r="AH1221" s="212"/>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2" x14ac:dyDescent="0.25">
      <c r="A1222" s="219"/>
      <c r="B1222" s="220"/>
      <c r="C1222" s="268" t="s">
        <v>1629</v>
      </c>
      <c r="D1222" s="260"/>
      <c r="E1222" s="261">
        <v>2</v>
      </c>
      <c r="F1222" s="222"/>
      <c r="G1222" s="222"/>
      <c r="H1222" s="222"/>
      <c r="I1222" s="222"/>
      <c r="J1222" s="222"/>
      <c r="K1222" s="222"/>
      <c r="L1222" s="222"/>
      <c r="M1222" s="222"/>
      <c r="N1222" s="221"/>
      <c r="O1222" s="221"/>
      <c r="P1222" s="221"/>
      <c r="Q1222" s="221"/>
      <c r="R1222" s="222"/>
      <c r="S1222" s="222"/>
      <c r="T1222" s="222"/>
      <c r="U1222" s="222"/>
      <c r="V1222" s="222"/>
      <c r="W1222" s="222"/>
      <c r="X1222" s="222"/>
      <c r="Y1222" s="222"/>
      <c r="Z1222" s="212"/>
      <c r="AA1222" s="212"/>
      <c r="AB1222" s="212"/>
      <c r="AC1222" s="212"/>
      <c r="AD1222" s="212"/>
      <c r="AE1222" s="212"/>
      <c r="AF1222" s="212"/>
      <c r="AG1222" s="212" t="s">
        <v>454</v>
      </c>
      <c r="AH1222" s="212">
        <v>0</v>
      </c>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ht="40.799999999999997" outlineLevel="1" x14ac:dyDescent="0.25">
      <c r="A1223" s="234">
        <v>292</v>
      </c>
      <c r="B1223" s="235" t="s">
        <v>1630</v>
      </c>
      <c r="C1223" s="253" t="s">
        <v>1631</v>
      </c>
      <c r="D1223" s="236" t="s">
        <v>585</v>
      </c>
      <c r="E1223" s="237">
        <v>5</v>
      </c>
      <c r="F1223" s="238"/>
      <c r="G1223" s="239">
        <f>ROUND(E1223*F1223,2)</f>
        <v>0</v>
      </c>
      <c r="H1223" s="238"/>
      <c r="I1223" s="239">
        <f>ROUND(E1223*H1223,2)</f>
        <v>0</v>
      </c>
      <c r="J1223" s="238"/>
      <c r="K1223" s="239">
        <f>ROUND(E1223*J1223,2)</f>
        <v>0</v>
      </c>
      <c r="L1223" s="239">
        <v>21</v>
      </c>
      <c r="M1223" s="239">
        <f>G1223*(1+L1223/100)</f>
        <v>0</v>
      </c>
      <c r="N1223" s="237">
        <v>1.9E-2</v>
      </c>
      <c r="O1223" s="237">
        <f>ROUND(E1223*N1223,2)</f>
        <v>0.1</v>
      </c>
      <c r="P1223" s="237">
        <v>0</v>
      </c>
      <c r="Q1223" s="237">
        <f>ROUND(E1223*P1223,2)</f>
        <v>0</v>
      </c>
      <c r="R1223" s="239" t="s">
        <v>603</v>
      </c>
      <c r="S1223" s="239" t="s">
        <v>388</v>
      </c>
      <c r="T1223" s="240" t="s">
        <v>448</v>
      </c>
      <c r="U1223" s="222">
        <v>0</v>
      </c>
      <c r="V1223" s="222">
        <f>ROUND(E1223*U1223,2)</f>
        <v>0</v>
      </c>
      <c r="W1223" s="222"/>
      <c r="X1223" s="222" t="s">
        <v>604</v>
      </c>
      <c r="Y1223" s="222" t="s">
        <v>391</v>
      </c>
      <c r="Z1223" s="212"/>
      <c r="AA1223" s="212"/>
      <c r="AB1223" s="212"/>
      <c r="AC1223" s="212"/>
      <c r="AD1223" s="212"/>
      <c r="AE1223" s="212"/>
      <c r="AF1223" s="212"/>
      <c r="AG1223" s="212" t="s">
        <v>605</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2" x14ac:dyDescent="0.25">
      <c r="A1224" s="219"/>
      <c r="B1224" s="220"/>
      <c r="C1224" s="268" t="s">
        <v>1632</v>
      </c>
      <c r="D1224" s="260"/>
      <c r="E1224" s="261">
        <v>5</v>
      </c>
      <c r="F1224" s="222"/>
      <c r="G1224" s="222"/>
      <c r="H1224" s="222"/>
      <c r="I1224" s="222"/>
      <c r="J1224" s="222"/>
      <c r="K1224" s="222"/>
      <c r="L1224" s="222"/>
      <c r="M1224" s="222"/>
      <c r="N1224" s="221"/>
      <c r="O1224" s="221"/>
      <c r="P1224" s="221"/>
      <c r="Q1224" s="221"/>
      <c r="R1224" s="222"/>
      <c r="S1224" s="222"/>
      <c r="T1224" s="222"/>
      <c r="U1224" s="222"/>
      <c r="V1224" s="222"/>
      <c r="W1224" s="222"/>
      <c r="X1224" s="222"/>
      <c r="Y1224" s="222"/>
      <c r="Z1224" s="212"/>
      <c r="AA1224" s="212"/>
      <c r="AB1224" s="212"/>
      <c r="AC1224" s="212"/>
      <c r="AD1224" s="212"/>
      <c r="AE1224" s="212"/>
      <c r="AF1224" s="212"/>
      <c r="AG1224" s="212" t="s">
        <v>454</v>
      </c>
      <c r="AH1224" s="212">
        <v>0</v>
      </c>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ht="40.799999999999997" outlineLevel="1" x14ac:dyDescent="0.25">
      <c r="A1225" s="234">
        <v>293</v>
      </c>
      <c r="B1225" s="235" t="s">
        <v>1633</v>
      </c>
      <c r="C1225" s="253" t="s">
        <v>1634</v>
      </c>
      <c r="D1225" s="236" t="s">
        <v>585</v>
      </c>
      <c r="E1225" s="237">
        <v>1</v>
      </c>
      <c r="F1225" s="238"/>
      <c r="G1225" s="239">
        <f>ROUND(E1225*F1225,2)</f>
        <v>0</v>
      </c>
      <c r="H1225" s="238"/>
      <c r="I1225" s="239">
        <f>ROUND(E1225*H1225,2)</f>
        <v>0</v>
      </c>
      <c r="J1225" s="238"/>
      <c r="K1225" s="239">
        <f>ROUND(E1225*J1225,2)</f>
        <v>0</v>
      </c>
      <c r="L1225" s="239">
        <v>21</v>
      </c>
      <c r="M1225" s="239">
        <f>G1225*(1+L1225/100)</f>
        <v>0</v>
      </c>
      <c r="N1225" s="237">
        <v>2.1000000000000001E-2</v>
      </c>
      <c r="O1225" s="237">
        <f>ROUND(E1225*N1225,2)</f>
        <v>0.02</v>
      </c>
      <c r="P1225" s="237">
        <v>0</v>
      </c>
      <c r="Q1225" s="237">
        <f>ROUND(E1225*P1225,2)</f>
        <v>0</v>
      </c>
      <c r="R1225" s="239" t="s">
        <v>603</v>
      </c>
      <c r="S1225" s="239" t="s">
        <v>388</v>
      </c>
      <c r="T1225" s="240" t="s">
        <v>448</v>
      </c>
      <c r="U1225" s="222">
        <v>0</v>
      </c>
      <c r="V1225" s="222">
        <f>ROUND(E1225*U1225,2)</f>
        <v>0</v>
      </c>
      <c r="W1225" s="222"/>
      <c r="X1225" s="222" t="s">
        <v>604</v>
      </c>
      <c r="Y1225" s="222" t="s">
        <v>391</v>
      </c>
      <c r="Z1225" s="212"/>
      <c r="AA1225" s="212"/>
      <c r="AB1225" s="212"/>
      <c r="AC1225" s="212"/>
      <c r="AD1225" s="212"/>
      <c r="AE1225" s="212"/>
      <c r="AF1225" s="212"/>
      <c r="AG1225" s="212" t="s">
        <v>605</v>
      </c>
      <c r="AH1225" s="212"/>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outlineLevel="2" x14ac:dyDescent="0.25">
      <c r="A1226" s="219"/>
      <c r="B1226" s="220"/>
      <c r="C1226" s="268" t="s">
        <v>1084</v>
      </c>
      <c r="D1226" s="260"/>
      <c r="E1226" s="261">
        <v>1</v>
      </c>
      <c r="F1226" s="222"/>
      <c r="G1226" s="222"/>
      <c r="H1226" s="222"/>
      <c r="I1226" s="222"/>
      <c r="J1226" s="222"/>
      <c r="K1226" s="222"/>
      <c r="L1226" s="222"/>
      <c r="M1226" s="222"/>
      <c r="N1226" s="221"/>
      <c r="O1226" s="221"/>
      <c r="P1226" s="221"/>
      <c r="Q1226" s="221"/>
      <c r="R1226" s="222"/>
      <c r="S1226" s="222"/>
      <c r="T1226" s="222"/>
      <c r="U1226" s="222"/>
      <c r="V1226" s="222"/>
      <c r="W1226" s="222"/>
      <c r="X1226" s="222"/>
      <c r="Y1226" s="222"/>
      <c r="Z1226" s="212"/>
      <c r="AA1226" s="212"/>
      <c r="AB1226" s="212"/>
      <c r="AC1226" s="212"/>
      <c r="AD1226" s="212"/>
      <c r="AE1226" s="212"/>
      <c r="AF1226" s="212"/>
      <c r="AG1226" s="212" t="s">
        <v>454</v>
      </c>
      <c r="AH1226" s="212">
        <v>0</v>
      </c>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ht="20.399999999999999" outlineLevel="1" x14ac:dyDescent="0.25">
      <c r="A1227" s="234">
        <v>294</v>
      </c>
      <c r="B1227" s="235" t="s">
        <v>1635</v>
      </c>
      <c r="C1227" s="253" t="s">
        <v>1636</v>
      </c>
      <c r="D1227" s="236" t="s">
        <v>807</v>
      </c>
      <c r="E1227" s="237">
        <v>3</v>
      </c>
      <c r="F1227" s="238"/>
      <c r="G1227" s="239">
        <f>ROUND(E1227*F1227,2)</f>
        <v>0</v>
      </c>
      <c r="H1227" s="238"/>
      <c r="I1227" s="239">
        <f>ROUND(E1227*H1227,2)</f>
        <v>0</v>
      </c>
      <c r="J1227" s="238"/>
      <c r="K1227" s="239">
        <f>ROUND(E1227*J1227,2)</f>
        <v>0</v>
      </c>
      <c r="L1227" s="239">
        <v>21</v>
      </c>
      <c r="M1227" s="239">
        <f>G1227*(1+L1227/100)</f>
        <v>0</v>
      </c>
      <c r="N1227" s="237">
        <v>1.9E-2</v>
      </c>
      <c r="O1227" s="237">
        <f>ROUND(E1227*N1227,2)</f>
        <v>0.06</v>
      </c>
      <c r="P1227" s="237">
        <v>0</v>
      </c>
      <c r="Q1227" s="237">
        <f>ROUND(E1227*P1227,2)</f>
        <v>0</v>
      </c>
      <c r="R1227" s="239"/>
      <c r="S1227" s="239" t="s">
        <v>435</v>
      </c>
      <c r="T1227" s="240" t="s">
        <v>389</v>
      </c>
      <c r="U1227" s="222">
        <v>0</v>
      </c>
      <c r="V1227" s="222">
        <f>ROUND(E1227*U1227,2)</f>
        <v>0</v>
      </c>
      <c r="W1227" s="222"/>
      <c r="X1227" s="222" t="s">
        <v>604</v>
      </c>
      <c r="Y1227" s="222" t="s">
        <v>391</v>
      </c>
      <c r="Z1227" s="212"/>
      <c r="AA1227" s="212"/>
      <c r="AB1227" s="212"/>
      <c r="AC1227" s="212"/>
      <c r="AD1227" s="212"/>
      <c r="AE1227" s="212"/>
      <c r="AF1227" s="212"/>
      <c r="AG1227" s="212" t="s">
        <v>605</v>
      </c>
      <c r="AH1227" s="212"/>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2" x14ac:dyDescent="0.25">
      <c r="A1228" s="219"/>
      <c r="B1228" s="220"/>
      <c r="C1228" s="268" t="s">
        <v>1637</v>
      </c>
      <c r="D1228" s="260"/>
      <c r="E1228" s="261">
        <v>3</v>
      </c>
      <c r="F1228" s="222"/>
      <c r="G1228" s="222"/>
      <c r="H1228" s="222"/>
      <c r="I1228" s="222"/>
      <c r="J1228" s="222"/>
      <c r="K1228" s="222"/>
      <c r="L1228" s="222"/>
      <c r="M1228" s="222"/>
      <c r="N1228" s="221"/>
      <c r="O1228" s="221"/>
      <c r="P1228" s="221"/>
      <c r="Q1228" s="221"/>
      <c r="R1228" s="222"/>
      <c r="S1228" s="222"/>
      <c r="T1228" s="222"/>
      <c r="U1228" s="222"/>
      <c r="V1228" s="222"/>
      <c r="W1228" s="222"/>
      <c r="X1228" s="222"/>
      <c r="Y1228" s="222"/>
      <c r="Z1228" s="212"/>
      <c r="AA1228" s="212"/>
      <c r="AB1228" s="212"/>
      <c r="AC1228" s="212"/>
      <c r="AD1228" s="212"/>
      <c r="AE1228" s="212"/>
      <c r="AF1228" s="212"/>
      <c r="AG1228" s="212" t="s">
        <v>454</v>
      </c>
      <c r="AH1228" s="212">
        <v>0</v>
      </c>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ht="20.399999999999999" outlineLevel="1" x14ac:dyDescent="0.25">
      <c r="A1229" s="234">
        <v>295</v>
      </c>
      <c r="B1229" s="235" t="s">
        <v>1638</v>
      </c>
      <c r="C1229" s="253" t="s">
        <v>1639</v>
      </c>
      <c r="D1229" s="236" t="s">
        <v>807</v>
      </c>
      <c r="E1229" s="237">
        <v>3</v>
      </c>
      <c r="F1229" s="238"/>
      <c r="G1229" s="239">
        <f>ROUND(E1229*F1229,2)</f>
        <v>0</v>
      </c>
      <c r="H1229" s="238"/>
      <c r="I1229" s="239">
        <f>ROUND(E1229*H1229,2)</f>
        <v>0</v>
      </c>
      <c r="J1229" s="238"/>
      <c r="K1229" s="239">
        <f>ROUND(E1229*J1229,2)</f>
        <v>0</v>
      </c>
      <c r="L1229" s="239">
        <v>21</v>
      </c>
      <c r="M1229" s="239">
        <f>G1229*(1+L1229/100)</f>
        <v>0</v>
      </c>
      <c r="N1229" s="237">
        <v>2.1000000000000001E-2</v>
      </c>
      <c r="O1229" s="237">
        <f>ROUND(E1229*N1229,2)</f>
        <v>0.06</v>
      </c>
      <c r="P1229" s="237">
        <v>0</v>
      </c>
      <c r="Q1229" s="237">
        <f>ROUND(E1229*P1229,2)</f>
        <v>0</v>
      </c>
      <c r="R1229" s="239"/>
      <c r="S1229" s="239" t="s">
        <v>435</v>
      </c>
      <c r="T1229" s="240" t="s">
        <v>389</v>
      </c>
      <c r="U1229" s="222">
        <v>0</v>
      </c>
      <c r="V1229" s="222">
        <f>ROUND(E1229*U1229,2)</f>
        <v>0</v>
      </c>
      <c r="W1229" s="222"/>
      <c r="X1229" s="222" t="s">
        <v>604</v>
      </c>
      <c r="Y1229" s="222" t="s">
        <v>391</v>
      </c>
      <c r="Z1229" s="212"/>
      <c r="AA1229" s="212"/>
      <c r="AB1229" s="212"/>
      <c r="AC1229" s="212"/>
      <c r="AD1229" s="212"/>
      <c r="AE1229" s="212"/>
      <c r="AF1229" s="212"/>
      <c r="AG1229" s="212" t="s">
        <v>605</v>
      </c>
      <c r="AH1229" s="212"/>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2" x14ac:dyDescent="0.25">
      <c r="A1230" s="219"/>
      <c r="B1230" s="220"/>
      <c r="C1230" s="268" t="s">
        <v>1640</v>
      </c>
      <c r="D1230" s="260"/>
      <c r="E1230" s="261">
        <v>3</v>
      </c>
      <c r="F1230" s="222"/>
      <c r="G1230" s="222"/>
      <c r="H1230" s="222"/>
      <c r="I1230" s="222"/>
      <c r="J1230" s="222"/>
      <c r="K1230" s="222"/>
      <c r="L1230" s="222"/>
      <c r="M1230" s="222"/>
      <c r="N1230" s="221"/>
      <c r="O1230" s="221"/>
      <c r="P1230" s="221"/>
      <c r="Q1230" s="221"/>
      <c r="R1230" s="222"/>
      <c r="S1230" s="222"/>
      <c r="T1230" s="222"/>
      <c r="U1230" s="222"/>
      <c r="V1230" s="222"/>
      <c r="W1230" s="222"/>
      <c r="X1230" s="222"/>
      <c r="Y1230" s="222"/>
      <c r="Z1230" s="212"/>
      <c r="AA1230" s="212"/>
      <c r="AB1230" s="212"/>
      <c r="AC1230" s="212"/>
      <c r="AD1230" s="212"/>
      <c r="AE1230" s="212"/>
      <c r="AF1230" s="212"/>
      <c r="AG1230" s="212" t="s">
        <v>454</v>
      </c>
      <c r="AH1230" s="212">
        <v>0</v>
      </c>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ht="40.799999999999997" outlineLevel="1" x14ac:dyDescent="0.25">
      <c r="A1231" s="234">
        <v>296</v>
      </c>
      <c r="B1231" s="235" t="s">
        <v>1641</v>
      </c>
      <c r="C1231" s="253" t="s">
        <v>1642</v>
      </c>
      <c r="D1231" s="236" t="s">
        <v>585</v>
      </c>
      <c r="E1231" s="237">
        <v>1</v>
      </c>
      <c r="F1231" s="238"/>
      <c r="G1231" s="239">
        <f>ROUND(E1231*F1231,2)</f>
        <v>0</v>
      </c>
      <c r="H1231" s="238"/>
      <c r="I1231" s="239">
        <f>ROUND(E1231*H1231,2)</f>
        <v>0</v>
      </c>
      <c r="J1231" s="238"/>
      <c r="K1231" s="239">
        <f>ROUND(E1231*J1231,2)</f>
        <v>0</v>
      </c>
      <c r="L1231" s="239">
        <v>21</v>
      </c>
      <c r="M1231" s="239">
        <f>G1231*(1+L1231/100)</f>
        <v>0</v>
      </c>
      <c r="N1231" s="237">
        <v>0.05</v>
      </c>
      <c r="O1231" s="237">
        <f>ROUND(E1231*N1231,2)</f>
        <v>0.05</v>
      </c>
      <c r="P1231" s="237">
        <v>0</v>
      </c>
      <c r="Q1231" s="237">
        <f>ROUND(E1231*P1231,2)</f>
        <v>0</v>
      </c>
      <c r="R1231" s="239" t="s">
        <v>603</v>
      </c>
      <c r="S1231" s="239" t="s">
        <v>388</v>
      </c>
      <c r="T1231" s="240" t="s">
        <v>448</v>
      </c>
      <c r="U1231" s="222">
        <v>0</v>
      </c>
      <c r="V1231" s="222">
        <f>ROUND(E1231*U1231,2)</f>
        <v>0</v>
      </c>
      <c r="W1231" s="222"/>
      <c r="X1231" s="222" t="s">
        <v>604</v>
      </c>
      <c r="Y1231" s="222" t="s">
        <v>391</v>
      </c>
      <c r="Z1231" s="212"/>
      <c r="AA1231" s="212"/>
      <c r="AB1231" s="212"/>
      <c r="AC1231" s="212"/>
      <c r="AD1231" s="212"/>
      <c r="AE1231" s="212"/>
      <c r="AF1231" s="212"/>
      <c r="AG1231" s="212" t="s">
        <v>605</v>
      </c>
      <c r="AH1231" s="212"/>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2" x14ac:dyDescent="0.25">
      <c r="A1232" s="219"/>
      <c r="B1232" s="220"/>
      <c r="C1232" s="268" t="s">
        <v>1104</v>
      </c>
      <c r="D1232" s="260"/>
      <c r="E1232" s="261">
        <v>1</v>
      </c>
      <c r="F1232" s="222"/>
      <c r="G1232" s="222"/>
      <c r="H1232" s="222"/>
      <c r="I1232" s="222"/>
      <c r="J1232" s="222"/>
      <c r="K1232" s="222"/>
      <c r="L1232" s="222"/>
      <c r="M1232" s="222"/>
      <c r="N1232" s="221"/>
      <c r="O1232" s="221"/>
      <c r="P1232" s="221"/>
      <c r="Q1232" s="221"/>
      <c r="R1232" s="222"/>
      <c r="S1232" s="222"/>
      <c r="T1232" s="222"/>
      <c r="U1232" s="222"/>
      <c r="V1232" s="222"/>
      <c r="W1232" s="222"/>
      <c r="X1232" s="222"/>
      <c r="Y1232" s="222"/>
      <c r="Z1232" s="212"/>
      <c r="AA1232" s="212"/>
      <c r="AB1232" s="212"/>
      <c r="AC1232" s="212"/>
      <c r="AD1232" s="212"/>
      <c r="AE1232" s="212"/>
      <c r="AF1232" s="212"/>
      <c r="AG1232" s="212" t="s">
        <v>454</v>
      </c>
      <c r="AH1232" s="212">
        <v>0</v>
      </c>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1" x14ac:dyDescent="0.25">
      <c r="A1233" s="234">
        <v>297</v>
      </c>
      <c r="B1233" s="235" t="s">
        <v>1643</v>
      </c>
      <c r="C1233" s="253" t="s">
        <v>1644</v>
      </c>
      <c r="D1233" s="236" t="s">
        <v>807</v>
      </c>
      <c r="E1233" s="237">
        <v>2</v>
      </c>
      <c r="F1233" s="238"/>
      <c r="G1233" s="239">
        <f>ROUND(E1233*F1233,2)</f>
        <v>0</v>
      </c>
      <c r="H1233" s="238"/>
      <c r="I1233" s="239">
        <f>ROUND(E1233*H1233,2)</f>
        <v>0</v>
      </c>
      <c r="J1233" s="238"/>
      <c r="K1233" s="239">
        <f>ROUND(E1233*J1233,2)</f>
        <v>0</v>
      </c>
      <c r="L1233" s="239">
        <v>21</v>
      </c>
      <c r="M1233" s="239">
        <f>G1233*(1+L1233/100)</f>
        <v>0</v>
      </c>
      <c r="N1233" s="237">
        <v>2.5000000000000001E-2</v>
      </c>
      <c r="O1233" s="237">
        <f>ROUND(E1233*N1233,2)</f>
        <v>0.05</v>
      </c>
      <c r="P1233" s="237">
        <v>0</v>
      </c>
      <c r="Q1233" s="237">
        <f>ROUND(E1233*P1233,2)</f>
        <v>0</v>
      </c>
      <c r="R1233" s="239"/>
      <c r="S1233" s="239" t="s">
        <v>435</v>
      </c>
      <c r="T1233" s="240" t="s">
        <v>389</v>
      </c>
      <c r="U1233" s="222">
        <v>0</v>
      </c>
      <c r="V1233" s="222">
        <f>ROUND(E1233*U1233,2)</f>
        <v>0</v>
      </c>
      <c r="W1233" s="222"/>
      <c r="X1233" s="222" t="s">
        <v>604</v>
      </c>
      <c r="Y1233" s="222" t="s">
        <v>391</v>
      </c>
      <c r="Z1233" s="212"/>
      <c r="AA1233" s="212"/>
      <c r="AB1233" s="212"/>
      <c r="AC1233" s="212"/>
      <c r="AD1233" s="212"/>
      <c r="AE1233" s="212"/>
      <c r="AF1233" s="212"/>
      <c r="AG1233" s="212" t="s">
        <v>605</v>
      </c>
      <c r="AH1233" s="212"/>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2" x14ac:dyDescent="0.25">
      <c r="A1234" s="219"/>
      <c r="B1234" s="220"/>
      <c r="C1234" s="268" t="s">
        <v>1629</v>
      </c>
      <c r="D1234" s="260"/>
      <c r="E1234" s="261">
        <v>2</v>
      </c>
      <c r="F1234" s="222"/>
      <c r="G1234" s="222"/>
      <c r="H1234" s="222"/>
      <c r="I1234" s="222"/>
      <c r="J1234" s="222"/>
      <c r="K1234" s="222"/>
      <c r="L1234" s="222"/>
      <c r="M1234" s="222"/>
      <c r="N1234" s="221"/>
      <c r="O1234" s="221"/>
      <c r="P1234" s="221"/>
      <c r="Q1234" s="221"/>
      <c r="R1234" s="222"/>
      <c r="S1234" s="222"/>
      <c r="T1234" s="222"/>
      <c r="U1234" s="222"/>
      <c r="V1234" s="222"/>
      <c r="W1234" s="222"/>
      <c r="X1234" s="222"/>
      <c r="Y1234" s="222"/>
      <c r="Z1234" s="212"/>
      <c r="AA1234" s="212"/>
      <c r="AB1234" s="212"/>
      <c r="AC1234" s="212"/>
      <c r="AD1234" s="212"/>
      <c r="AE1234" s="212"/>
      <c r="AF1234" s="212"/>
      <c r="AG1234" s="212" t="s">
        <v>454</v>
      </c>
      <c r="AH1234" s="212">
        <v>0</v>
      </c>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1" x14ac:dyDescent="0.25">
      <c r="A1235" s="234">
        <v>298</v>
      </c>
      <c r="B1235" s="235" t="s">
        <v>1109</v>
      </c>
      <c r="C1235" s="253" t="s">
        <v>1110</v>
      </c>
      <c r="D1235" s="236" t="s">
        <v>807</v>
      </c>
      <c r="E1235" s="237">
        <v>7</v>
      </c>
      <c r="F1235" s="238"/>
      <c r="G1235" s="239">
        <f>ROUND(E1235*F1235,2)</f>
        <v>0</v>
      </c>
      <c r="H1235" s="238"/>
      <c r="I1235" s="239">
        <f>ROUND(E1235*H1235,2)</f>
        <v>0</v>
      </c>
      <c r="J1235" s="238"/>
      <c r="K1235" s="239">
        <f>ROUND(E1235*J1235,2)</f>
        <v>0</v>
      </c>
      <c r="L1235" s="239">
        <v>21</v>
      </c>
      <c r="M1235" s="239">
        <f>G1235*(1+L1235/100)</f>
        <v>0</v>
      </c>
      <c r="N1235" s="237">
        <v>2.5000000000000001E-2</v>
      </c>
      <c r="O1235" s="237">
        <f>ROUND(E1235*N1235,2)</f>
        <v>0.18</v>
      </c>
      <c r="P1235" s="237">
        <v>0</v>
      </c>
      <c r="Q1235" s="237">
        <f>ROUND(E1235*P1235,2)</f>
        <v>0</v>
      </c>
      <c r="R1235" s="239"/>
      <c r="S1235" s="239" t="s">
        <v>435</v>
      </c>
      <c r="T1235" s="240" t="s">
        <v>389</v>
      </c>
      <c r="U1235" s="222">
        <v>0</v>
      </c>
      <c r="V1235" s="222">
        <f>ROUND(E1235*U1235,2)</f>
        <v>0</v>
      </c>
      <c r="W1235" s="222"/>
      <c r="X1235" s="222" t="s">
        <v>604</v>
      </c>
      <c r="Y1235" s="222" t="s">
        <v>391</v>
      </c>
      <c r="Z1235" s="212"/>
      <c r="AA1235" s="212"/>
      <c r="AB1235" s="212"/>
      <c r="AC1235" s="212"/>
      <c r="AD1235" s="212"/>
      <c r="AE1235" s="212"/>
      <c r="AF1235" s="212"/>
      <c r="AG1235" s="212" t="s">
        <v>605</v>
      </c>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row>
    <row r="1236" spans="1:60" outlineLevel="2" x14ac:dyDescent="0.25">
      <c r="A1236" s="219"/>
      <c r="B1236" s="220"/>
      <c r="C1236" s="268" t="s">
        <v>1645</v>
      </c>
      <c r="D1236" s="260"/>
      <c r="E1236" s="261">
        <v>7</v>
      </c>
      <c r="F1236" s="222"/>
      <c r="G1236" s="222"/>
      <c r="H1236" s="222"/>
      <c r="I1236" s="222"/>
      <c r="J1236" s="222"/>
      <c r="K1236" s="222"/>
      <c r="L1236" s="222"/>
      <c r="M1236" s="222"/>
      <c r="N1236" s="221"/>
      <c r="O1236" s="221"/>
      <c r="P1236" s="221"/>
      <c r="Q1236" s="221"/>
      <c r="R1236" s="222"/>
      <c r="S1236" s="222"/>
      <c r="T1236" s="222"/>
      <c r="U1236" s="222"/>
      <c r="V1236" s="222"/>
      <c r="W1236" s="222"/>
      <c r="X1236" s="222"/>
      <c r="Y1236" s="222"/>
      <c r="Z1236" s="212"/>
      <c r="AA1236" s="212"/>
      <c r="AB1236" s="212"/>
      <c r="AC1236" s="212"/>
      <c r="AD1236" s="212"/>
      <c r="AE1236" s="212"/>
      <c r="AF1236" s="212"/>
      <c r="AG1236" s="212" t="s">
        <v>454</v>
      </c>
      <c r="AH1236" s="212">
        <v>0</v>
      </c>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row>
    <row r="1237" spans="1:60" outlineLevel="1" x14ac:dyDescent="0.25">
      <c r="A1237" s="234">
        <v>299</v>
      </c>
      <c r="B1237" s="235" t="s">
        <v>1646</v>
      </c>
      <c r="C1237" s="253" t="s">
        <v>1647</v>
      </c>
      <c r="D1237" s="236" t="s">
        <v>807</v>
      </c>
      <c r="E1237" s="237">
        <v>3</v>
      </c>
      <c r="F1237" s="238"/>
      <c r="G1237" s="239">
        <f>ROUND(E1237*F1237,2)</f>
        <v>0</v>
      </c>
      <c r="H1237" s="238"/>
      <c r="I1237" s="239">
        <f>ROUND(E1237*H1237,2)</f>
        <v>0</v>
      </c>
      <c r="J1237" s="238"/>
      <c r="K1237" s="239">
        <f>ROUND(E1237*J1237,2)</f>
        <v>0</v>
      </c>
      <c r="L1237" s="239">
        <v>21</v>
      </c>
      <c r="M1237" s="239">
        <f>G1237*(1+L1237/100)</f>
        <v>0</v>
      </c>
      <c r="N1237" s="237">
        <v>2.5000000000000001E-2</v>
      </c>
      <c r="O1237" s="237">
        <f>ROUND(E1237*N1237,2)</f>
        <v>0.08</v>
      </c>
      <c r="P1237" s="237">
        <v>0</v>
      </c>
      <c r="Q1237" s="237">
        <f>ROUND(E1237*P1237,2)</f>
        <v>0</v>
      </c>
      <c r="R1237" s="239"/>
      <c r="S1237" s="239" t="s">
        <v>435</v>
      </c>
      <c r="T1237" s="240" t="s">
        <v>389</v>
      </c>
      <c r="U1237" s="222">
        <v>0</v>
      </c>
      <c r="V1237" s="222">
        <f>ROUND(E1237*U1237,2)</f>
        <v>0</v>
      </c>
      <c r="W1237" s="222"/>
      <c r="X1237" s="222" t="s">
        <v>604</v>
      </c>
      <c r="Y1237" s="222" t="s">
        <v>391</v>
      </c>
      <c r="Z1237" s="212"/>
      <c r="AA1237" s="212"/>
      <c r="AB1237" s="212"/>
      <c r="AC1237" s="212"/>
      <c r="AD1237" s="212"/>
      <c r="AE1237" s="212"/>
      <c r="AF1237" s="212"/>
      <c r="AG1237" s="212" t="s">
        <v>605</v>
      </c>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outlineLevel="2" x14ac:dyDescent="0.25">
      <c r="A1238" s="219"/>
      <c r="B1238" s="220"/>
      <c r="C1238" s="268" t="s">
        <v>1640</v>
      </c>
      <c r="D1238" s="260"/>
      <c r="E1238" s="261">
        <v>3</v>
      </c>
      <c r="F1238" s="222"/>
      <c r="G1238" s="222"/>
      <c r="H1238" s="222"/>
      <c r="I1238" s="222"/>
      <c r="J1238" s="222"/>
      <c r="K1238" s="222"/>
      <c r="L1238" s="222"/>
      <c r="M1238" s="222"/>
      <c r="N1238" s="221"/>
      <c r="O1238" s="221"/>
      <c r="P1238" s="221"/>
      <c r="Q1238" s="221"/>
      <c r="R1238" s="222"/>
      <c r="S1238" s="222"/>
      <c r="T1238" s="222"/>
      <c r="U1238" s="222"/>
      <c r="V1238" s="222"/>
      <c r="W1238" s="222"/>
      <c r="X1238" s="222"/>
      <c r="Y1238" s="222"/>
      <c r="Z1238" s="212"/>
      <c r="AA1238" s="212"/>
      <c r="AB1238" s="212"/>
      <c r="AC1238" s="212"/>
      <c r="AD1238" s="212"/>
      <c r="AE1238" s="212"/>
      <c r="AF1238" s="212"/>
      <c r="AG1238" s="212" t="s">
        <v>454</v>
      </c>
      <c r="AH1238" s="212">
        <v>0</v>
      </c>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outlineLevel="1" x14ac:dyDescent="0.25">
      <c r="A1239" s="234">
        <v>300</v>
      </c>
      <c r="B1239" s="235" t="s">
        <v>1648</v>
      </c>
      <c r="C1239" s="253" t="s">
        <v>1649</v>
      </c>
      <c r="D1239" s="236" t="s">
        <v>562</v>
      </c>
      <c r="E1239" s="237">
        <v>0.82594999999999996</v>
      </c>
      <c r="F1239" s="238"/>
      <c r="G1239" s="239">
        <f>ROUND(E1239*F1239,2)</f>
        <v>0</v>
      </c>
      <c r="H1239" s="238"/>
      <c r="I1239" s="239">
        <f>ROUND(E1239*H1239,2)</f>
        <v>0</v>
      </c>
      <c r="J1239" s="238"/>
      <c r="K1239" s="239">
        <f>ROUND(E1239*J1239,2)</f>
        <v>0</v>
      </c>
      <c r="L1239" s="239">
        <v>21</v>
      </c>
      <c r="M1239" s="239">
        <f>G1239*(1+L1239/100)</f>
        <v>0</v>
      </c>
      <c r="N1239" s="237">
        <v>0</v>
      </c>
      <c r="O1239" s="237">
        <f>ROUND(E1239*N1239,2)</f>
        <v>0</v>
      </c>
      <c r="P1239" s="237">
        <v>0</v>
      </c>
      <c r="Q1239" s="237">
        <f>ROUND(E1239*P1239,2)</f>
        <v>0</v>
      </c>
      <c r="R1239" s="239" t="s">
        <v>1562</v>
      </c>
      <c r="S1239" s="239" t="s">
        <v>388</v>
      </c>
      <c r="T1239" s="240" t="s">
        <v>448</v>
      </c>
      <c r="U1239" s="222">
        <v>2.2549999999999999</v>
      </c>
      <c r="V1239" s="222">
        <f>ROUND(E1239*U1239,2)</f>
        <v>1.86</v>
      </c>
      <c r="W1239" s="222"/>
      <c r="X1239" s="222" t="s">
        <v>262</v>
      </c>
      <c r="Y1239" s="222" t="s">
        <v>391</v>
      </c>
      <c r="Z1239" s="212"/>
      <c r="AA1239" s="212"/>
      <c r="AB1239" s="212"/>
      <c r="AC1239" s="212"/>
      <c r="AD1239" s="212"/>
      <c r="AE1239" s="212"/>
      <c r="AF1239" s="212"/>
      <c r="AG1239" s="212" t="s">
        <v>1186</v>
      </c>
      <c r="AH1239" s="212"/>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outlineLevel="2" x14ac:dyDescent="0.25">
      <c r="A1240" s="219"/>
      <c r="B1240" s="220"/>
      <c r="C1240" s="267" t="s">
        <v>1354</v>
      </c>
      <c r="D1240" s="266"/>
      <c r="E1240" s="266"/>
      <c r="F1240" s="266"/>
      <c r="G1240" s="266"/>
      <c r="H1240" s="222"/>
      <c r="I1240" s="222"/>
      <c r="J1240" s="222"/>
      <c r="K1240" s="222"/>
      <c r="L1240" s="222"/>
      <c r="M1240" s="222"/>
      <c r="N1240" s="221"/>
      <c r="O1240" s="221"/>
      <c r="P1240" s="221"/>
      <c r="Q1240" s="221"/>
      <c r="R1240" s="222"/>
      <c r="S1240" s="222"/>
      <c r="T1240" s="222"/>
      <c r="U1240" s="222"/>
      <c r="V1240" s="222"/>
      <c r="W1240" s="222"/>
      <c r="X1240" s="222"/>
      <c r="Y1240" s="222"/>
      <c r="Z1240" s="212"/>
      <c r="AA1240" s="212"/>
      <c r="AB1240" s="212"/>
      <c r="AC1240" s="212"/>
      <c r="AD1240" s="212"/>
      <c r="AE1240" s="212"/>
      <c r="AF1240" s="212"/>
      <c r="AG1240" s="212" t="s">
        <v>452</v>
      </c>
      <c r="AH1240" s="212"/>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2" x14ac:dyDescent="0.25">
      <c r="A1241" s="219"/>
      <c r="B1241" s="220"/>
      <c r="C1241" s="268" t="s">
        <v>1188</v>
      </c>
      <c r="D1241" s="260"/>
      <c r="E1241" s="261"/>
      <c r="F1241" s="222"/>
      <c r="G1241" s="222"/>
      <c r="H1241" s="222"/>
      <c r="I1241" s="222"/>
      <c r="J1241" s="222"/>
      <c r="K1241" s="222"/>
      <c r="L1241" s="222"/>
      <c r="M1241" s="222"/>
      <c r="N1241" s="221"/>
      <c r="O1241" s="221"/>
      <c r="P1241" s="221"/>
      <c r="Q1241" s="221"/>
      <c r="R1241" s="222"/>
      <c r="S1241" s="222"/>
      <c r="T1241" s="222"/>
      <c r="U1241" s="222"/>
      <c r="V1241" s="222"/>
      <c r="W1241" s="222"/>
      <c r="X1241" s="222"/>
      <c r="Y1241" s="222"/>
      <c r="Z1241" s="212"/>
      <c r="AA1241" s="212"/>
      <c r="AB1241" s="212"/>
      <c r="AC1241" s="212"/>
      <c r="AD1241" s="212"/>
      <c r="AE1241" s="212"/>
      <c r="AF1241" s="212"/>
      <c r="AG1241" s="212" t="s">
        <v>454</v>
      </c>
      <c r="AH1241" s="212">
        <v>0</v>
      </c>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outlineLevel="3" x14ac:dyDescent="0.25">
      <c r="A1242" s="219"/>
      <c r="B1242" s="220"/>
      <c r="C1242" s="268" t="s">
        <v>1650</v>
      </c>
      <c r="D1242" s="260"/>
      <c r="E1242" s="261"/>
      <c r="F1242" s="222"/>
      <c r="G1242" s="222"/>
      <c r="H1242" s="222"/>
      <c r="I1242" s="222"/>
      <c r="J1242" s="222"/>
      <c r="K1242" s="222"/>
      <c r="L1242" s="222"/>
      <c r="M1242" s="222"/>
      <c r="N1242" s="221"/>
      <c r="O1242" s="221"/>
      <c r="P1242" s="221"/>
      <c r="Q1242" s="221"/>
      <c r="R1242" s="222"/>
      <c r="S1242" s="222"/>
      <c r="T1242" s="222"/>
      <c r="U1242" s="222"/>
      <c r="V1242" s="222"/>
      <c r="W1242" s="222"/>
      <c r="X1242" s="222"/>
      <c r="Y1242" s="222"/>
      <c r="Z1242" s="212"/>
      <c r="AA1242" s="212"/>
      <c r="AB1242" s="212"/>
      <c r="AC1242" s="212"/>
      <c r="AD1242" s="212"/>
      <c r="AE1242" s="212"/>
      <c r="AF1242" s="212"/>
      <c r="AG1242" s="212" t="s">
        <v>454</v>
      </c>
      <c r="AH1242" s="212">
        <v>0</v>
      </c>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row>
    <row r="1243" spans="1:60" outlineLevel="3" x14ac:dyDescent="0.25">
      <c r="A1243" s="219"/>
      <c r="B1243" s="220"/>
      <c r="C1243" s="268" t="s">
        <v>1651</v>
      </c>
      <c r="D1243" s="260"/>
      <c r="E1243" s="261">
        <v>0.82594999999999996</v>
      </c>
      <c r="F1243" s="222"/>
      <c r="G1243" s="222"/>
      <c r="H1243" s="222"/>
      <c r="I1243" s="222"/>
      <c r="J1243" s="222"/>
      <c r="K1243" s="222"/>
      <c r="L1243" s="222"/>
      <c r="M1243" s="222"/>
      <c r="N1243" s="221"/>
      <c r="O1243" s="221"/>
      <c r="P1243" s="221"/>
      <c r="Q1243" s="221"/>
      <c r="R1243" s="222"/>
      <c r="S1243" s="222"/>
      <c r="T1243" s="222"/>
      <c r="U1243" s="222"/>
      <c r="V1243" s="222"/>
      <c r="W1243" s="222"/>
      <c r="X1243" s="222"/>
      <c r="Y1243" s="222"/>
      <c r="Z1243" s="212"/>
      <c r="AA1243" s="212"/>
      <c r="AB1243" s="212"/>
      <c r="AC1243" s="212"/>
      <c r="AD1243" s="212"/>
      <c r="AE1243" s="212"/>
      <c r="AF1243" s="212"/>
      <c r="AG1243" s="212" t="s">
        <v>454</v>
      </c>
      <c r="AH1243" s="212">
        <v>0</v>
      </c>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x14ac:dyDescent="0.25">
      <c r="A1244" s="227" t="s">
        <v>383</v>
      </c>
      <c r="B1244" s="228" t="s">
        <v>333</v>
      </c>
      <c r="C1244" s="251" t="s">
        <v>334</v>
      </c>
      <c r="D1244" s="229"/>
      <c r="E1244" s="230"/>
      <c r="F1244" s="231"/>
      <c r="G1244" s="231">
        <f>SUMIF(AG1245:AG1328,"&lt;&gt;NOR",G1245:G1328)</f>
        <v>0</v>
      </c>
      <c r="H1244" s="231"/>
      <c r="I1244" s="231">
        <f>SUM(I1245:I1328)</f>
        <v>0</v>
      </c>
      <c r="J1244" s="231"/>
      <c r="K1244" s="231">
        <f>SUM(K1245:K1328)</f>
        <v>0</v>
      </c>
      <c r="L1244" s="231"/>
      <c r="M1244" s="231">
        <f>SUM(M1245:M1328)</f>
        <v>0</v>
      </c>
      <c r="N1244" s="230"/>
      <c r="O1244" s="230">
        <f>SUM(O1245:O1328)</f>
        <v>4.09</v>
      </c>
      <c r="P1244" s="230"/>
      <c r="Q1244" s="230">
        <f>SUM(Q1245:Q1328)</f>
        <v>0</v>
      </c>
      <c r="R1244" s="231"/>
      <c r="S1244" s="231"/>
      <c r="T1244" s="232"/>
      <c r="U1244" s="226"/>
      <c r="V1244" s="226">
        <f>SUM(V1245:V1328)</f>
        <v>268.75000000000006</v>
      </c>
      <c r="W1244" s="226"/>
      <c r="X1244" s="226"/>
      <c r="Y1244" s="226"/>
      <c r="AG1244" t="s">
        <v>384</v>
      </c>
    </row>
    <row r="1245" spans="1:60" ht="20.399999999999999" outlineLevel="1" x14ac:dyDescent="0.25">
      <c r="A1245" s="234">
        <v>301</v>
      </c>
      <c r="B1245" s="235" t="s">
        <v>1652</v>
      </c>
      <c r="C1245" s="253" t="s">
        <v>1653</v>
      </c>
      <c r="D1245" s="236" t="s">
        <v>585</v>
      </c>
      <c r="E1245" s="237">
        <v>3</v>
      </c>
      <c r="F1245" s="238"/>
      <c r="G1245" s="239">
        <f>ROUND(E1245*F1245,2)</f>
        <v>0</v>
      </c>
      <c r="H1245" s="238"/>
      <c r="I1245" s="239">
        <f>ROUND(E1245*H1245,2)</f>
        <v>0</v>
      </c>
      <c r="J1245" s="238"/>
      <c r="K1245" s="239">
        <f>ROUND(E1245*J1245,2)</f>
        <v>0</v>
      </c>
      <c r="L1245" s="239">
        <v>21</v>
      </c>
      <c r="M1245" s="239">
        <f>G1245*(1+L1245/100)</f>
        <v>0</v>
      </c>
      <c r="N1245" s="237">
        <v>0</v>
      </c>
      <c r="O1245" s="237">
        <f>ROUND(E1245*N1245,2)</f>
        <v>0</v>
      </c>
      <c r="P1245" s="237">
        <v>0</v>
      </c>
      <c r="Q1245" s="237">
        <f>ROUND(E1245*P1245,2)</f>
        <v>0</v>
      </c>
      <c r="R1245" s="239" t="s">
        <v>1654</v>
      </c>
      <c r="S1245" s="239" t="s">
        <v>388</v>
      </c>
      <c r="T1245" s="240" t="s">
        <v>448</v>
      </c>
      <c r="U1245" s="222">
        <v>0.56999999999999995</v>
      </c>
      <c r="V1245" s="222">
        <f>ROUND(E1245*U1245,2)</f>
        <v>1.71</v>
      </c>
      <c r="W1245" s="222"/>
      <c r="X1245" s="222" t="s">
        <v>449</v>
      </c>
      <c r="Y1245" s="222" t="s">
        <v>391</v>
      </c>
      <c r="Z1245" s="212"/>
      <c r="AA1245" s="212"/>
      <c r="AB1245" s="212"/>
      <c r="AC1245" s="212"/>
      <c r="AD1245" s="212"/>
      <c r="AE1245" s="212"/>
      <c r="AF1245" s="212"/>
      <c r="AG1245" s="212" t="s">
        <v>450</v>
      </c>
      <c r="AH1245" s="212"/>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2" x14ac:dyDescent="0.25">
      <c r="A1246" s="219"/>
      <c r="B1246" s="220"/>
      <c r="C1246" s="268" t="s">
        <v>1655</v>
      </c>
      <c r="D1246" s="260"/>
      <c r="E1246" s="261">
        <v>3</v>
      </c>
      <c r="F1246" s="222"/>
      <c r="G1246" s="222"/>
      <c r="H1246" s="222"/>
      <c r="I1246" s="222"/>
      <c r="J1246" s="222"/>
      <c r="K1246" s="222"/>
      <c r="L1246" s="222"/>
      <c r="M1246" s="222"/>
      <c r="N1246" s="221"/>
      <c r="O1246" s="221"/>
      <c r="P1246" s="221"/>
      <c r="Q1246" s="221"/>
      <c r="R1246" s="222"/>
      <c r="S1246" s="222"/>
      <c r="T1246" s="222"/>
      <c r="U1246" s="222"/>
      <c r="V1246" s="222"/>
      <c r="W1246" s="222"/>
      <c r="X1246" s="222"/>
      <c r="Y1246" s="222"/>
      <c r="Z1246" s="212"/>
      <c r="AA1246" s="212"/>
      <c r="AB1246" s="212"/>
      <c r="AC1246" s="212"/>
      <c r="AD1246" s="212"/>
      <c r="AE1246" s="212"/>
      <c r="AF1246" s="212"/>
      <c r="AG1246" s="212" t="s">
        <v>454</v>
      </c>
      <c r="AH1246" s="212">
        <v>0</v>
      </c>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ht="20.399999999999999" outlineLevel="1" x14ac:dyDescent="0.25">
      <c r="A1247" s="234">
        <v>302</v>
      </c>
      <c r="B1247" s="235" t="s">
        <v>1656</v>
      </c>
      <c r="C1247" s="253" t="s">
        <v>1657</v>
      </c>
      <c r="D1247" s="236" t="s">
        <v>506</v>
      </c>
      <c r="E1247" s="237">
        <v>201.42</v>
      </c>
      <c r="F1247" s="238"/>
      <c r="G1247" s="239">
        <f>ROUND(E1247*F1247,2)</f>
        <v>0</v>
      </c>
      <c r="H1247" s="238"/>
      <c r="I1247" s="239">
        <f>ROUND(E1247*H1247,2)</f>
        <v>0</v>
      </c>
      <c r="J1247" s="238"/>
      <c r="K1247" s="239">
        <f>ROUND(E1247*J1247,2)</f>
        <v>0</v>
      </c>
      <c r="L1247" s="239">
        <v>21</v>
      </c>
      <c r="M1247" s="239">
        <f>G1247*(1+L1247/100)</f>
        <v>0</v>
      </c>
      <c r="N1247" s="237">
        <v>2.8800000000000002E-3</v>
      </c>
      <c r="O1247" s="237">
        <f>ROUND(E1247*N1247,2)</f>
        <v>0.57999999999999996</v>
      </c>
      <c r="P1247" s="237">
        <v>0</v>
      </c>
      <c r="Q1247" s="237">
        <f>ROUND(E1247*P1247,2)</f>
        <v>0</v>
      </c>
      <c r="R1247" s="239" t="s">
        <v>1654</v>
      </c>
      <c r="S1247" s="239" t="s">
        <v>388</v>
      </c>
      <c r="T1247" s="240" t="s">
        <v>448</v>
      </c>
      <c r="U1247" s="222">
        <v>0.52</v>
      </c>
      <c r="V1247" s="222">
        <f>ROUND(E1247*U1247,2)</f>
        <v>104.74</v>
      </c>
      <c r="W1247" s="222"/>
      <c r="X1247" s="222" t="s">
        <v>449</v>
      </c>
      <c r="Y1247" s="222" t="s">
        <v>391</v>
      </c>
      <c r="Z1247" s="212"/>
      <c r="AA1247" s="212"/>
      <c r="AB1247" s="212"/>
      <c r="AC1247" s="212"/>
      <c r="AD1247" s="212"/>
      <c r="AE1247" s="212"/>
      <c r="AF1247" s="212"/>
      <c r="AG1247" s="212" t="s">
        <v>450</v>
      </c>
      <c r="AH1247" s="212"/>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outlineLevel="2" x14ac:dyDescent="0.25">
      <c r="A1248" s="219"/>
      <c r="B1248" s="220"/>
      <c r="C1248" s="254" t="s">
        <v>1658</v>
      </c>
      <c r="D1248" s="248"/>
      <c r="E1248" s="248"/>
      <c r="F1248" s="248"/>
      <c r="G1248" s="248"/>
      <c r="H1248" s="222"/>
      <c r="I1248" s="222"/>
      <c r="J1248" s="222"/>
      <c r="K1248" s="222"/>
      <c r="L1248" s="222"/>
      <c r="M1248" s="222"/>
      <c r="N1248" s="221"/>
      <c r="O1248" s="221"/>
      <c r="P1248" s="221"/>
      <c r="Q1248" s="221"/>
      <c r="R1248" s="222"/>
      <c r="S1248" s="222"/>
      <c r="T1248" s="222"/>
      <c r="U1248" s="222"/>
      <c r="V1248" s="222"/>
      <c r="W1248" s="222"/>
      <c r="X1248" s="222"/>
      <c r="Y1248" s="222"/>
      <c r="Z1248" s="212"/>
      <c r="AA1248" s="212"/>
      <c r="AB1248" s="212"/>
      <c r="AC1248" s="212"/>
      <c r="AD1248" s="212"/>
      <c r="AE1248" s="212"/>
      <c r="AF1248" s="212"/>
      <c r="AG1248" s="212" t="s">
        <v>395</v>
      </c>
      <c r="AH1248" s="212"/>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3" x14ac:dyDescent="0.25">
      <c r="A1249" s="219"/>
      <c r="B1249" s="220"/>
      <c r="C1249" s="255" t="s">
        <v>1659</v>
      </c>
      <c r="D1249" s="250"/>
      <c r="E1249" s="250"/>
      <c r="F1249" s="250"/>
      <c r="G1249" s="250"/>
      <c r="H1249" s="222"/>
      <c r="I1249" s="222"/>
      <c r="J1249" s="222"/>
      <c r="K1249" s="222"/>
      <c r="L1249" s="222"/>
      <c r="M1249" s="222"/>
      <c r="N1249" s="221"/>
      <c r="O1249" s="221"/>
      <c r="P1249" s="221"/>
      <c r="Q1249" s="221"/>
      <c r="R1249" s="222"/>
      <c r="S1249" s="222"/>
      <c r="T1249" s="222"/>
      <c r="U1249" s="222"/>
      <c r="V1249" s="222"/>
      <c r="W1249" s="222"/>
      <c r="X1249" s="222"/>
      <c r="Y1249" s="222"/>
      <c r="Z1249" s="212"/>
      <c r="AA1249" s="212"/>
      <c r="AB1249" s="212"/>
      <c r="AC1249" s="212"/>
      <c r="AD1249" s="212"/>
      <c r="AE1249" s="212"/>
      <c r="AF1249" s="212"/>
      <c r="AG1249" s="212" t="s">
        <v>395</v>
      </c>
      <c r="AH1249" s="212"/>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ht="20.399999999999999" outlineLevel="2" x14ac:dyDescent="0.25">
      <c r="A1250" s="219"/>
      <c r="B1250" s="220"/>
      <c r="C1250" s="268" t="s">
        <v>1660</v>
      </c>
      <c r="D1250" s="260"/>
      <c r="E1250" s="261">
        <v>201.42</v>
      </c>
      <c r="F1250" s="222"/>
      <c r="G1250" s="222"/>
      <c r="H1250" s="222"/>
      <c r="I1250" s="222"/>
      <c r="J1250" s="222"/>
      <c r="K1250" s="222"/>
      <c r="L1250" s="222"/>
      <c r="M1250" s="222"/>
      <c r="N1250" s="221"/>
      <c r="O1250" s="221"/>
      <c r="P1250" s="221"/>
      <c r="Q1250" s="221"/>
      <c r="R1250" s="222"/>
      <c r="S1250" s="222"/>
      <c r="T1250" s="222"/>
      <c r="U1250" s="222"/>
      <c r="V1250" s="222"/>
      <c r="W1250" s="222"/>
      <c r="X1250" s="222"/>
      <c r="Y1250" s="222"/>
      <c r="Z1250" s="212"/>
      <c r="AA1250" s="212"/>
      <c r="AB1250" s="212"/>
      <c r="AC1250" s="212"/>
      <c r="AD1250" s="212"/>
      <c r="AE1250" s="212"/>
      <c r="AF1250" s="212"/>
      <c r="AG1250" s="212" t="s">
        <v>454</v>
      </c>
      <c r="AH1250" s="212">
        <v>0</v>
      </c>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1" x14ac:dyDescent="0.25">
      <c r="A1251" s="234">
        <v>303</v>
      </c>
      <c r="B1251" s="235" t="s">
        <v>1661</v>
      </c>
      <c r="C1251" s="253" t="s">
        <v>1662</v>
      </c>
      <c r="D1251" s="236" t="s">
        <v>506</v>
      </c>
      <c r="E1251" s="237">
        <v>102.2</v>
      </c>
      <c r="F1251" s="238"/>
      <c r="G1251" s="239">
        <f>ROUND(E1251*F1251,2)</f>
        <v>0</v>
      </c>
      <c r="H1251" s="238"/>
      <c r="I1251" s="239">
        <f>ROUND(E1251*H1251,2)</f>
        <v>0</v>
      </c>
      <c r="J1251" s="238"/>
      <c r="K1251" s="239">
        <f>ROUND(E1251*J1251,2)</f>
        <v>0</v>
      </c>
      <c r="L1251" s="239">
        <v>21</v>
      </c>
      <c r="M1251" s="239">
        <f>G1251*(1+L1251/100)</f>
        <v>0</v>
      </c>
      <c r="N1251" s="237">
        <v>4.1999999999999997E-3</v>
      </c>
      <c r="O1251" s="237">
        <f>ROUND(E1251*N1251,2)</f>
        <v>0.43</v>
      </c>
      <c r="P1251" s="237">
        <v>0</v>
      </c>
      <c r="Q1251" s="237">
        <f>ROUND(E1251*P1251,2)</f>
        <v>0</v>
      </c>
      <c r="R1251" s="239" t="s">
        <v>1654</v>
      </c>
      <c r="S1251" s="239" t="s">
        <v>388</v>
      </c>
      <c r="T1251" s="240" t="s">
        <v>448</v>
      </c>
      <c r="U1251" s="222">
        <v>0.42</v>
      </c>
      <c r="V1251" s="222">
        <f>ROUND(E1251*U1251,2)</f>
        <v>42.92</v>
      </c>
      <c r="W1251" s="222"/>
      <c r="X1251" s="222" t="s">
        <v>449</v>
      </c>
      <c r="Y1251" s="222" t="s">
        <v>391</v>
      </c>
      <c r="Z1251" s="212"/>
      <c r="AA1251" s="212"/>
      <c r="AB1251" s="212"/>
      <c r="AC1251" s="212"/>
      <c r="AD1251" s="212"/>
      <c r="AE1251" s="212"/>
      <c r="AF1251" s="212"/>
      <c r="AG1251" s="212" t="s">
        <v>450</v>
      </c>
      <c r="AH1251" s="212"/>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2" x14ac:dyDescent="0.25">
      <c r="A1252" s="219"/>
      <c r="B1252" s="220"/>
      <c r="C1252" s="254" t="s">
        <v>1659</v>
      </c>
      <c r="D1252" s="248"/>
      <c r="E1252" s="248"/>
      <c r="F1252" s="248"/>
      <c r="G1252" s="248"/>
      <c r="H1252" s="222"/>
      <c r="I1252" s="222"/>
      <c r="J1252" s="222"/>
      <c r="K1252" s="222"/>
      <c r="L1252" s="222"/>
      <c r="M1252" s="222"/>
      <c r="N1252" s="221"/>
      <c r="O1252" s="221"/>
      <c r="P1252" s="221"/>
      <c r="Q1252" s="221"/>
      <c r="R1252" s="222"/>
      <c r="S1252" s="222"/>
      <c r="T1252" s="222"/>
      <c r="U1252" s="222"/>
      <c r="V1252" s="222"/>
      <c r="W1252" s="222"/>
      <c r="X1252" s="222"/>
      <c r="Y1252" s="222"/>
      <c r="Z1252" s="212"/>
      <c r="AA1252" s="212"/>
      <c r="AB1252" s="212"/>
      <c r="AC1252" s="212"/>
      <c r="AD1252" s="212"/>
      <c r="AE1252" s="212"/>
      <c r="AF1252" s="212"/>
      <c r="AG1252" s="212" t="s">
        <v>395</v>
      </c>
      <c r="AH1252" s="212"/>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ht="20.399999999999999" outlineLevel="2" x14ac:dyDescent="0.25">
      <c r="A1253" s="219"/>
      <c r="B1253" s="220"/>
      <c r="C1253" s="268" t="s">
        <v>1663</v>
      </c>
      <c r="D1253" s="260"/>
      <c r="E1253" s="261">
        <v>102.2</v>
      </c>
      <c r="F1253" s="222"/>
      <c r="G1253" s="222"/>
      <c r="H1253" s="222"/>
      <c r="I1253" s="222"/>
      <c r="J1253" s="222"/>
      <c r="K1253" s="222"/>
      <c r="L1253" s="222"/>
      <c r="M1253" s="222"/>
      <c r="N1253" s="221"/>
      <c r="O1253" s="221"/>
      <c r="P1253" s="221"/>
      <c r="Q1253" s="221"/>
      <c r="R1253" s="222"/>
      <c r="S1253" s="222"/>
      <c r="T1253" s="222"/>
      <c r="U1253" s="222"/>
      <c r="V1253" s="222"/>
      <c r="W1253" s="222"/>
      <c r="X1253" s="222"/>
      <c r="Y1253" s="222"/>
      <c r="Z1253" s="212"/>
      <c r="AA1253" s="212"/>
      <c r="AB1253" s="212"/>
      <c r="AC1253" s="212"/>
      <c r="AD1253" s="212"/>
      <c r="AE1253" s="212"/>
      <c r="AF1253" s="212"/>
      <c r="AG1253" s="212" t="s">
        <v>454</v>
      </c>
      <c r="AH1253" s="212">
        <v>0</v>
      </c>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ht="20.399999999999999" outlineLevel="1" x14ac:dyDescent="0.25">
      <c r="A1254" s="234">
        <v>304</v>
      </c>
      <c r="B1254" s="235" t="s">
        <v>1664</v>
      </c>
      <c r="C1254" s="253" t="s">
        <v>1665</v>
      </c>
      <c r="D1254" s="236" t="s">
        <v>506</v>
      </c>
      <c r="E1254" s="237">
        <v>99.22</v>
      </c>
      <c r="F1254" s="238"/>
      <c r="G1254" s="239">
        <f>ROUND(E1254*F1254,2)</f>
        <v>0</v>
      </c>
      <c r="H1254" s="238"/>
      <c r="I1254" s="239">
        <f>ROUND(E1254*H1254,2)</f>
        <v>0</v>
      </c>
      <c r="J1254" s="238"/>
      <c r="K1254" s="239">
        <f>ROUND(E1254*J1254,2)</f>
        <v>0</v>
      </c>
      <c r="L1254" s="239">
        <v>21</v>
      </c>
      <c r="M1254" s="239">
        <f>G1254*(1+L1254/100)</f>
        <v>0</v>
      </c>
      <c r="N1254" s="237">
        <v>3.6800000000000001E-3</v>
      </c>
      <c r="O1254" s="237">
        <f>ROUND(E1254*N1254,2)</f>
        <v>0.37</v>
      </c>
      <c r="P1254" s="237">
        <v>0</v>
      </c>
      <c r="Q1254" s="237">
        <f>ROUND(E1254*P1254,2)</f>
        <v>0</v>
      </c>
      <c r="R1254" s="239" t="s">
        <v>1654</v>
      </c>
      <c r="S1254" s="239" t="s">
        <v>388</v>
      </c>
      <c r="T1254" s="240" t="s">
        <v>448</v>
      </c>
      <c r="U1254" s="222">
        <v>0.48499999999999999</v>
      </c>
      <c r="V1254" s="222">
        <f>ROUND(E1254*U1254,2)</f>
        <v>48.12</v>
      </c>
      <c r="W1254" s="222"/>
      <c r="X1254" s="222" t="s">
        <v>449</v>
      </c>
      <c r="Y1254" s="222" t="s">
        <v>391</v>
      </c>
      <c r="Z1254" s="212"/>
      <c r="AA1254" s="212"/>
      <c r="AB1254" s="212"/>
      <c r="AC1254" s="212"/>
      <c r="AD1254" s="212"/>
      <c r="AE1254" s="212"/>
      <c r="AF1254" s="212"/>
      <c r="AG1254" s="212" t="s">
        <v>450</v>
      </c>
      <c r="AH1254" s="212"/>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2" x14ac:dyDescent="0.25">
      <c r="A1255" s="219"/>
      <c r="B1255" s="220"/>
      <c r="C1255" s="254" t="s">
        <v>1666</v>
      </c>
      <c r="D1255" s="248"/>
      <c r="E1255" s="248"/>
      <c r="F1255" s="248"/>
      <c r="G1255" s="248"/>
      <c r="H1255" s="222"/>
      <c r="I1255" s="222"/>
      <c r="J1255" s="222"/>
      <c r="K1255" s="222"/>
      <c r="L1255" s="222"/>
      <c r="M1255" s="222"/>
      <c r="N1255" s="221"/>
      <c r="O1255" s="221"/>
      <c r="P1255" s="221"/>
      <c r="Q1255" s="221"/>
      <c r="R1255" s="222"/>
      <c r="S1255" s="222"/>
      <c r="T1255" s="222"/>
      <c r="U1255" s="222"/>
      <c r="V1255" s="222"/>
      <c r="W1255" s="222"/>
      <c r="X1255" s="222"/>
      <c r="Y1255" s="222"/>
      <c r="Z1255" s="212"/>
      <c r="AA1255" s="212"/>
      <c r="AB1255" s="212"/>
      <c r="AC1255" s="212"/>
      <c r="AD1255" s="212"/>
      <c r="AE1255" s="212"/>
      <c r="AF1255" s="212"/>
      <c r="AG1255" s="212" t="s">
        <v>395</v>
      </c>
      <c r="AH1255" s="212"/>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3" x14ac:dyDescent="0.25">
      <c r="A1256" s="219"/>
      <c r="B1256" s="220"/>
      <c r="C1256" s="255" t="s">
        <v>1659</v>
      </c>
      <c r="D1256" s="250"/>
      <c r="E1256" s="250"/>
      <c r="F1256" s="250"/>
      <c r="G1256" s="250"/>
      <c r="H1256" s="222"/>
      <c r="I1256" s="222"/>
      <c r="J1256" s="222"/>
      <c r="K1256" s="222"/>
      <c r="L1256" s="222"/>
      <c r="M1256" s="222"/>
      <c r="N1256" s="221"/>
      <c r="O1256" s="221"/>
      <c r="P1256" s="221"/>
      <c r="Q1256" s="221"/>
      <c r="R1256" s="222"/>
      <c r="S1256" s="222"/>
      <c r="T1256" s="222"/>
      <c r="U1256" s="222"/>
      <c r="V1256" s="222"/>
      <c r="W1256" s="222"/>
      <c r="X1256" s="222"/>
      <c r="Y1256" s="222"/>
      <c r="Z1256" s="212"/>
      <c r="AA1256" s="212"/>
      <c r="AB1256" s="212"/>
      <c r="AC1256" s="212"/>
      <c r="AD1256" s="212"/>
      <c r="AE1256" s="212"/>
      <c r="AF1256" s="212"/>
      <c r="AG1256" s="212" t="s">
        <v>395</v>
      </c>
      <c r="AH1256" s="212"/>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row>
    <row r="1257" spans="1:60" outlineLevel="2" x14ac:dyDescent="0.25">
      <c r="A1257" s="219"/>
      <c r="B1257" s="220"/>
      <c r="C1257" s="268" t="s">
        <v>1667</v>
      </c>
      <c r="D1257" s="260"/>
      <c r="E1257" s="261">
        <v>99.22</v>
      </c>
      <c r="F1257" s="222"/>
      <c r="G1257" s="222"/>
      <c r="H1257" s="222"/>
      <c r="I1257" s="222"/>
      <c r="J1257" s="222"/>
      <c r="K1257" s="222"/>
      <c r="L1257" s="222"/>
      <c r="M1257" s="222"/>
      <c r="N1257" s="221"/>
      <c r="O1257" s="221"/>
      <c r="P1257" s="221"/>
      <c r="Q1257" s="221"/>
      <c r="R1257" s="222"/>
      <c r="S1257" s="222"/>
      <c r="T1257" s="222"/>
      <c r="U1257" s="222"/>
      <c r="V1257" s="222"/>
      <c r="W1257" s="222"/>
      <c r="X1257" s="222"/>
      <c r="Y1257" s="222"/>
      <c r="Z1257" s="212"/>
      <c r="AA1257" s="212"/>
      <c r="AB1257" s="212"/>
      <c r="AC1257" s="212"/>
      <c r="AD1257" s="212"/>
      <c r="AE1257" s="212"/>
      <c r="AF1257" s="212"/>
      <c r="AG1257" s="212" t="s">
        <v>454</v>
      </c>
      <c r="AH1257" s="212">
        <v>0</v>
      </c>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1" x14ac:dyDescent="0.25">
      <c r="A1258" s="234">
        <v>305</v>
      </c>
      <c r="B1258" s="235" t="s">
        <v>1668</v>
      </c>
      <c r="C1258" s="253" t="s">
        <v>1669</v>
      </c>
      <c r="D1258" s="236" t="s">
        <v>1075</v>
      </c>
      <c r="E1258" s="237">
        <v>74.400000000000006</v>
      </c>
      <c r="F1258" s="238"/>
      <c r="G1258" s="239">
        <f>ROUND(E1258*F1258,2)</f>
        <v>0</v>
      </c>
      <c r="H1258" s="238"/>
      <c r="I1258" s="239">
        <f>ROUND(E1258*H1258,2)</f>
        <v>0</v>
      </c>
      <c r="J1258" s="238"/>
      <c r="K1258" s="239">
        <f>ROUND(E1258*J1258,2)</f>
        <v>0</v>
      </c>
      <c r="L1258" s="239">
        <v>21</v>
      </c>
      <c r="M1258" s="239">
        <f>G1258*(1+L1258/100)</f>
        <v>0</v>
      </c>
      <c r="N1258" s="237">
        <v>6.0000000000000002E-5</v>
      </c>
      <c r="O1258" s="237">
        <f>ROUND(E1258*N1258,2)</f>
        <v>0</v>
      </c>
      <c r="P1258" s="237">
        <v>0</v>
      </c>
      <c r="Q1258" s="237">
        <f>ROUND(E1258*P1258,2)</f>
        <v>0</v>
      </c>
      <c r="R1258" s="239" t="s">
        <v>1654</v>
      </c>
      <c r="S1258" s="239" t="s">
        <v>388</v>
      </c>
      <c r="T1258" s="240" t="s">
        <v>448</v>
      </c>
      <c r="U1258" s="222">
        <v>2.1000000000000001E-2</v>
      </c>
      <c r="V1258" s="222">
        <f>ROUND(E1258*U1258,2)</f>
        <v>1.56</v>
      </c>
      <c r="W1258" s="222"/>
      <c r="X1258" s="222" t="s">
        <v>449</v>
      </c>
      <c r="Y1258" s="222" t="s">
        <v>391</v>
      </c>
      <c r="Z1258" s="212"/>
      <c r="AA1258" s="212"/>
      <c r="AB1258" s="212"/>
      <c r="AC1258" s="212"/>
      <c r="AD1258" s="212"/>
      <c r="AE1258" s="212"/>
      <c r="AF1258" s="212"/>
      <c r="AG1258" s="212" t="s">
        <v>450</v>
      </c>
      <c r="AH1258" s="212"/>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2" x14ac:dyDescent="0.25">
      <c r="A1259" s="219"/>
      <c r="B1259" s="220"/>
      <c r="C1259" s="268" t="s">
        <v>1670</v>
      </c>
      <c r="D1259" s="260"/>
      <c r="E1259" s="261">
        <v>74.400000000000006</v>
      </c>
      <c r="F1259" s="222"/>
      <c r="G1259" s="222"/>
      <c r="H1259" s="222"/>
      <c r="I1259" s="222"/>
      <c r="J1259" s="222"/>
      <c r="K1259" s="222"/>
      <c r="L1259" s="222"/>
      <c r="M1259" s="222"/>
      <c r="N1259" s="221"/>
      <c r="O1259" s="221"/>
      <c r="P1259" s="221"/>
      <c r="Q1259" s="221"/>
      <c r="R1259" s="222"/>
      <c r="S1259" s="222"/>
      <c r="T1259" s="222"/>
      <c r="U1259" s="222"/>
      <c r="V1259" s="222"/>
      <c r="W1259" s="222"/>
      <c r="X1259" s="222"/>
      <c r="Y1259" s="222"/>
      <c r="Z1259" s="212"/>
      <c r="AA1259" s="212"/>
      <c r="AB1259" s="212"/>
      <c r="AC1259" s="212"/>
      <c r="AD1259" s="212"/>
      <c r="AE1259" s="212"/>
      <c r="AF1259" s="212"/>
      <c r="AG1259" s="212" t="s">
        <v>454</v>
      </c>
      <c r="AH1259" s="212">
        <v>0</v>
      </c>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1" x14ac:dyDescent="0.25">
      <c r="A1260" s="234">
        <v>306</v>
      </c>
      <c r="B1260" s="235" t="s">
        <v>1671</v>
      </c>
      <c r="C1260" s="253" t="s">
        <v>1672</v>
      </c>
      <c r="D1260" s="236" t="s">
        <v>506</v>
      </c>
      <c r="E1260" s="237">
        <v>56.299500000000002</v>
      </c>
      <c r="F1260" s="238"/>
      <c r="G1260" s="239">
        <f>ROUND(E1260*F1260,2)</f>
        <v>0</v>
      </c>
      <c r="H1260" s="238"/>
      <c r="I1260" s="239">
        <f>ROUND(E1260*H1260,2)</f>
        <v>0</v>
      </c>
      <c r="J1260" s="238"/>
      <c r="K1260" s="239">
        <f>ROUND(E1260*J1260,2)</f>
        <v>0</v>
      </c>
      <c r="L1260" s="239">
        <v>21</v>
      </c>
      <c r="M1260" s="239">
        <f>G1260*(1+L1260/100)</f>
        <v>0</v>
      </c>
      <c r="N1260" s="237">
        <v>8.0000000000000007E-5</v>
      </c>
      <c r="O1260" s="237">
        <f>ROUND(E1260*N1260,2)</f>
        <v>0</v>
      </c>
      <c r="P1260" s="237">
        <v>0</v>
      </c>
      <c r="Q1260" s="237">
        <f>ROUND(E1260*P1260,2)</f>
        <v>0</v>
      </c>
      <c r="R1260" s="239" t="s">
        <v>1654</v>
      </c>
      <c r="S1260" s="239" t="s">
        <v>388</v>
      </c>
      <c r="T1260" s="240" t="s">
        <v>448</v>
      </c>
      <c r="U1260" s="222">
        <v>0.7</v>
      </c>
      <c r="V1260" s="222">
        <f>ROUND(E1260*U1260,2)</f>
        <v>39.409999999999997</v>
      </c>
      <c r="W1260" s="222"/>
      <c r="X1260" s="222" t="s">
        <v>449</v>
      </c>
      <c r="Y1260" s="222" t="s">
        <v>391</v>
      </c>
      <c r="Z1260" s="212"/>
      <c r="AA1260" s="212"/>
      <c r="AB1260" s="212"/>
      <c r="AC1260" s="212"/>
      <c r="AD1260" s="212"/>
      <c r="AE1260" s="212"/>
      <c r="AF1260" s="212"/>
      <c r="AG1260" s="212" t="s">
        <v>450</v>
      </c>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ht="20.399999999999999" outlineLevel="2" x14ac:dyDescent="0.25">
      <c r="A1261" s="219"/>
      <c r="B1261" s="220"/>
      <c r="C1261" s="268" t="s">
        <v>1673</v>
      </c>
      <c r="D1261" s="260"/>
      <c r="E1261" s="261">
        <v>56.299500000000002</v>
      </c>
      <c r="F1261" s="222"/>
      <c r="G1261" s="222"/>
      <c r="H1261" s="222"/>
      <c r="I1261" s="222"/>
      <c r="J1261" s="222"/>
      <c r="K1261" s="222"/>
      <c r="L1261" s="222"/>
      <c r="M1261" s="222"/>
      <c r="N1261" s="221"/>
      <c r="O1261" s="221"/>
      <c r="P1261" s="221"/>
      <c r="Q1261" s="221"/>
      <c r="R1261" s="222"/>
      <c r="S1261" s="222"/>
      <c r="T1261" s="222"/>
      <c r="U1261" s="222"/>
      <c r="V1261" s="222"/>
      <c r="W1261" s="222"/>
      <c r="X1261" s="222"/>
      <c r="Y1261" s="222"/>
      <c r="Z1261" s="212"/>
      <c r="AA1261" s="212"/>
      <c r="AB1261" s="212"/>
      <c r="AC1261" s="212"/>
      <c r="AD1261" s="212"/>
      <c r="AE1261" s="212"/>
      <c r="AF1261" s="212"/>
      <c r="AG1261" s="212" t="s">
        <v>454</v>
      </c>
      <c r="AH1261" s="212">
        <v>0</v>
      </c>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1" x14ac:dyDescent="0.25">
      <c r="A1262" s="234">
        <v>307</v>
      </c>
      <c r="B1262" s="235" t="s">
        <v>1674</v>
      </c>
      <c r="C1262" s="253" t="s">
        <v>1675</v>
      </c>
      <c r="D1262" s="236" t="s">
        <v>585</v>
      </c>
      <c r="E1262" s="237">
        <v>6</v>
      </c>
      <c r="F1262" s="238"/>
      <c r="G1262" s="239">
        <f>ROUND(E1262*F1262,2)</f>
        <v>0</v>
      </c>
      <c r="H1262" s="238"/>
      <c r="I1262" s="239">
        <f>ROUND(E1262*H1262,2)</f>
        <v>0</v>
      </c>
      <c r="J1262" s="238"/>
      <c r="K1262" s="239">
        <f>ROUND(E1262*J1262,2)</f>
        <v>0</v>
      </c>
      <c r="L1262" s="239">
        <v>21</v>
      </c>
      <c r="M1262" s="239">
        <f>G1262*(1+L1262/100)</f>
        <v>0</v>
      </c>
      <c r="N1262" s="237">
        <v>0</v>
      </c>
      <c r="O1262" s="237">
        <f>ROUND(E1262*N1262,2)</f>
        <v>0</v>
      </c>
      <c r="P1262" s="237">
        <v>0</v>
      </c>
      <c r="Q1262" s="237">
        <f>ROUND(E1262*P1262,2)</f>
        <v>0</v>
      </c>
      <c r="R1262" s="239" t="s">
        <v>1654</v>
      </c>
      <c r="S1262" s="239" t="s">
        <v>388</v>
      </c>
      <c r="T1262" s="240" t="s">
        <v>448</v>
      </c>
      <c r="U1262" s="222">
        <v>0.27</v>
      </c>
      <c r="V1262" s="222">
        <f>ROUND(E1262*U1262,2)</f>
        <v>1.62</v>
      </c>
      <c r="W1262" s="222"/>
      <c r="X1262" s="222" t="s">
        <v>449</v>
      </c>
      <c r="Y1262" s="222" t="s">
        <v>391</v>
      </c>
      <c r="Z1262" s="212"/>
      <c r="AA1262" s="212"/>
      <c r="AB1262" s="212"/>
      <c r="AC1262" s="212"/>
      <c r="AD1262" s="212"/>
      <c r="AE1262" s="212"/>
      <c r="AF1262" s="212"/>
      <c r="AG1262" s="212" t="s">
        <v>450</v>
      </c>
      <c r="AH1262" s="212"/>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outlineLevel="2" x14ac:dyDescent="0.25">
      <c r="A1263" s="219"/>
      <c r="B1263" s="220"/>
      <c r="C1263" s="268" t="s">
        <v>1583</v>
      </c>
      <c r="D1263" s="260"/>
      <c r="E1263" s="261">
        <v>6</v>
      </c>
      <c r="F1263" s="222"/>
      <c r="G1263" s="222"/>
      <c r="H1263" s="222"/>
      <c r="I1263" s="222"/>
      <c r="J1263" s="222"/>
      <c r="K1263" s="222"/>
      <c r="L1263" s="222"/>
      <c r="M1263" s="222"/>
      <c r="N1263" s="221"/>
      <c r="O1263" s="221"/>
      <c r="P1263" s="221"/>
      <c r="Q1263" s="221"/>
      <c r="R1263" s="222"/>
      <c r="S1263" s="222"/>
      <c r="T1263" s="222"/>
      <c r="U1263" s="222"/>
      <c r="V1263" s="222"/>
      <c r="W1263" s="222"/>
      <c r="X1263" s="222"/>
      <c r="Y1263" s="222"/>
      <c r="Z1263" s="212"/>
      <c r="AA1263" s="212"/>
      <c r="AB1263" s="212"/>
      <c r="AC1263" s="212"/>
      <c r="AD1263" s="212"/>
      <c r="AE1263" s="212"/>
      <c r="AF1263" s="212"/>
      <c r="AG1263" s="212" t="s">
        <v>454</v>
      </c>
      <c r="AH1263" s="212">
        <v>0</v>
      </c>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1" x14ac:dyDescent="0.25">
      <c r="A1264" s="234">
        <v>308</v>
      </c>
      <c r="B1264" s="235" t="s">
        <v>1676</v>
      </c>
      <c r="C1264" s="253" t="s">
        <v>1677</v>
      </c>
      <c r="D1264" s="236" t="s">
        <v>517</v>
      </c>
      <c r="E1264" s="237">
        <v>5.73</v>
      </c>
      <c r="F1264" s="238"/>
      <c r="G1264" s="239">
        <f>ROUND(E1264*F1264,2)</f>
        <v>0</v>
      </c>
      <c r="H1264" s="238"/>
      <c r="I1264" s="239">
        <f>ROUND(E1264*H1264,2)</f>
        <v>0</v>
      </c>
      <c r="J1264" s="238"/>
      <c r="K1264" s="239">
        <f>ROUND(E1264*J1264,2)</f>
        <v>0</v>
      </c>
      <c r="L1264" s="239">
        <v>21</v>
      </c>
      <c r="M1264" s="239">
        <f>G1264*(1+L1264/100)</f>
        <v>0</v>
      </c>
      <c r="N1264" s="237">
        <v>6.0000000000000002E-5</v>
      </c>
      <c r="O1264" s="237">
        <f>ROUND(E1264*N1264,2)</f>
        <v>0</v>
      </c>
      <c r="P1264" s="237">
        <v>0</v>
      </c>
      <c r="Q1264" s="237">
        <f>ROUND(E1264*P1264,2)</f>
        <v>0</v>
      </c>
      <c r="R1264" s="239" t="s">
        <v>1654</v>
      </c>
      <c r="S1264" s="239" t="s">
        <v>388</v>
      </c>
      <c r="T1264" s="240" t="s">
        <v>448</v>
      </c>
      <c r="U1264" s="222">
        <v>0.51600000000000001</v>
      </c>
      <c r="V1264" s="222">
        <f>ROUND(E1264*U1264,2)</f>
        <v>2.96</v>
      </c>
      <c r="W1264" s="222"/>
      <c r="X1264" s="222" t="s">
        <v>449</v>
      </c>
      <c r="Y1264" s="222" t="s">
        <v>391</v>
      </c>
      <c r="Z1264" s="212"/>
      <c r="AA1264" s="212"/>
      <c r="AB1264" s="212"/>
      <c r="AC1264" s="212"/>
      <c r="AD1264" s="212"/>
      <c r="AE1264" s="212"/>
      <c r="AF1264" s="212"/>
      <c r="AG1264" s="212" t="s">
        <v>450</v>
      </c>
      <c r="AH1264" s="212"/>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2" x14ac:dyDescent="0.25">
      <c r="A1265" s="219"/>
      <c r="B1265" s="220"/>
      <c r="C1265" s="268" t="s">
        <v>1678</v>
      </c>
      <c r="D1265" s="260"/>
      <c r="E1265" s="261">
        <v>5.73</v>
      </c>
      <c r="F1265" s="222"/>
      <c r="G1265" s="222"/>
      <c r="H1265" s="222"/>
      <c r="I1265" s="222"/>
      <c r="J1265" s="222"/>
      <c r="K1265" s="222"/>
      <c r="L1265" s="222"/>
      <c r="M1265" s="222"/>
      <c r="N1265" s="221"/>
      <c r="O1265" s="221"/>
      <c r="P1265" s="221"/>
      <c r="Q1265" s="221"/>
      <c r="R1265" s="222"/>
      <c r="S1265" s="222"/>
      <c r="T1265" s="222"/>
      <c r="U1265" s="222"/>
      <c r="V1265" s="222"/>
      <c r="W1265" s="222"/>
      <c r="X1265" s="222"/>
      <c r="Y1265" s="222"/>
      <c r="Z1265" s="212"/>
      <c r="AA1265" s="212"/>
      <c r="AB1265" s="212"/>
      <c r="AC1265" s="212"/>
      <c r="AD1265" s="212"/>
      <c r="AE1265" s="212"/>
      <c r="AF1265" s="212"/>
      <c r="AG1265" s="212" t="s">
        <v>454</v>
      </c>
      <c r="AH1265" s="212">
        <v>0</v>
      </c>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1" x14ac:dyDescent="0.25">
      <c r="A1266" s="234">
        <v>309</v>
      </c>
      <c r="B1266" s="235" t="s">
        <v>1679</v>
      </c>
      <c r="C1266" s="253" t="s">
        <v>1680</v>
      </c>
      <c r="D1266" s="236" t="s">
        <v>517</v>
      </c>
      <c r="E1266" s="237">
        <v>3</v>
      </c>
      <c r="F1266" s="238"/>
      <c r="G1266" s="239">
        <f>ROUND(E1266*F1266,2)</f>
        <v>0</v>
      </c>
      <c r="H1266" s="238"/>
      <c r="I1266" s="239">
        <f>ROUND(E1266*H1266,2)</f>
        <v>0</v>
      </c>
      <c r="J1266" s="238"/>
      <c r="K1266" s="239">
        <f>ROUND(E1266*J1266,2)</f>
        <v>0</v>
      </c>
      <c r="L1266" s="239">
        <v>21</v>
      </c>
      <c r="M1266" s="239">
        <f>G1266*(1+L1266/100)</f>
        <v>0</v>
      </c>
      <c r="N1266" s="237">
        <v>1.2E-4</v>
      </c>
      <c r="O1266" s="237">
        <f>ROUND(E1266*N1266,2)</f>
        <v>0</v>
      </c>
      <c r="P1266" s="237">
        <v>0</v>
      </c>
      <c r="Q1266" s="237">
        <f>ROUND(E1266*P1266,2)</f>
        <v>0</v>
      </c>
      <c r="R1266" s="239" t="s">
        <v>1654</v>
      </c>
      <c r="S1266" s="239" t="s">
        <v>388</v>
      </c>
      <c r="T1266" s="240" t="s">
        <v>448</v>
      </c>
      <c r="U1266" s="222">
        <v>0.26400000000000001</v>
      </c>
      <c r="V1266" s="222">
        <f>ROUND(E1266*U1266,2)</f>
        <v>0.79</v>
      </c>
      <c r="W1266" s="222"/>
      <c r="X1266" s="222" t="s">
        <v>449</v>
      </c>
      <c r="Y1266" s="222" t="s">
        <v>391</v>
      </c>
      <c r="Z1266" s="212"/>
      <c r="AA1266" s="212"/>
      <c r="AB1266" s="212"/>
      <c r="AC1266" s="212"/>
      <c r="AD1266" s="212"/>
      <c r="AE1266" s="212"/>
      <c r="AF1266" s="212"/>
      <c r="AG1266" s="212" t="s">
        <v>450</v>
      </c>
      <c r="AH1266" s="212"/>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outlineLevel="2" x14ac:dyDescent="0.25">
      <c r="A1267" s="219"/>
      <c r="B1267" s="220"/>
      <c r="C1267" s="268" t="s">
        <v>1681</v>
      </c>
      <c r="D1267" s="260"/>
      <c r="E1267" s="261">
        <v>3</v>
      </c>
      <c r="F1267" s="222"/>
      <c r="G1267" s="222"/>
      <c r="H1267" s="222"/>
      <c r="I1267" s="222"/>
      <c r="J1267" s="222"/>
      <c r="K1267" s="222"/>
      <c r="L1267" s="222"/>
      <c r="M1267" s="222"/>
      <c r="N1267" s="221"/>
      <c r="O1267" s="221"/>
      <c r="P1267" s="221"/>
      <c r="Q1267" s="221"/>
      <c r="R1267" s="222"/>
      <c r="S1267" s="222"/>
      <c r="T1267" s="222"/>
      <c r="U1267" s="222"/>
      <c r="V1267" s="222"/>
      <c r="W1267" s="222"/>
      <c r="X1267" s="222"/>
      <c r="Y1267" s="222"/>
      <c r="Z1267" s="212"/>
      <c r="AA1267" s="212"/>
      <c r="AB1267" s="212"/>
      <c r="AC1267" s="212"/>
      <c r="AD1267" s="212"/>
      <c r="AE1267" s="212"/>
      <c r="AF1267" s="212"/>
      <c r="AG1267" s="212" t="s">
        <v>454</v>
      </c>
      <c r="AH1267" s="212">
        <v>0</v>
      </c>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ht="20.399999999999999" outlineLevel="1" x14ac:dyDescent="0.25">
      <c r="A1268" s="234">
        <v>310</v>
      </c>
      <c r="B1268" s="235" t="s">
        <v>1682</v>
      </c>
      <c r="C1268" s="253" t="s">
        <v>1683</v>
      </c>
      <c r="D1268" s="236" t="s">
        <v>585</v>
      </c>
      <c r="E1268" s="237">
        <v>2</v>
      </c>
      <c r="F1268" s="238"/>
      <c r="G1268" s="239">
        <f>ROUND(E1268*F1268,2)</f>
        <v>0</v>
      </c>
      <c r="H1268" s="238"/>
      <c r="I1268" s="239">
        <f>ROUND(E1268*H1268,2)</f>
        <v>0</v>
      </c>
      <c r="J1268" s="238"/>
      <c r="K1268" s="239">
        <f>ROUND(E1268*J1268,2)</f>
        <v>0</v>
      </c>
      <c r="L1268" s="239">
        <v>21</v>
      </c>
      <c r="M1268" s="239">
        <f>G1268*(1+L1268/100)</f>
        <v>0</v>
      </c>
      <c r="N1268" s="237">
        <v>8.8000000000000003E-4</v>
      </c>
      <c r="O1268" s="237">
        <f>ROUND(E1268*N1268,2)</f>
        <v>0</v>
      </c>
      <c r="P1268" s="237">
        <v>0</v>
      </c>
      <c r="Q1268" s="237">
        <f>ROUND(E1268*P1268,2)</f>
        <v>0</v>
      </c>
      <c r="R1268" s="239" t="s">
        <v>1654</v>
      </c>
      <c r="S1268" s="239" t="s">
        <v>388</v>
      </c>
      <c r="T1268" s="240" t="s">
        <v>448</v>
      </c>
      <c r="U1268" s="222">
        <v>2.64</v>
      </c>
      <c r="V1268" s="222">
        <f>ROUND(E1268*U1268,2)</f>
        <v>5.28</v>
      </c>
      <c r="W1268" s="222"/>
      <c r="X1268" s="222" t="s">
        <v>449</v>
      </c>
      <c r="Y1268" s="222" t="s">
        <v>391</v>
      </c>
      <c r="Z1268" s="212"/>
      <c r="AA1268" s="212"/>
      <c r="AB1268" s="212"/>
      <c r="AC1268" s="212"/>
      <c r="AD1268" s="212"/>
      <c r="AE1268" s="212"/>
      <c r="AF1268" s="212"/>
      <c r="AG1268" s="212" t="s">
        <v>450</v>
      </c>
      <c r="AH1268" s="212"/>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2" x14ac:dyDescent="0.25">
      <c r="A1269" s="219"/>
      <c r="B1269" s="220"/>
      <c r="C1269" s="268" t="s">
        <v>1684</v>
      </c>
      <c r="D1269" s="260"/>
      <c r="E1269" s="261">
        <v>2</v>
      </c>
      <c r="F1269" s="222"/>
      <c r="G1269" s="222"/>
      <c r="H1269" s="222"/>
      <c r="I1269" s="222"/>
      <c r="J1269" s="222"/>
      <c r="K1269" s="222"/>
      <c r="L1269" s="222"/>
      <c r="M1269" s="222"/>
      <c r="N1269" s="221"/>
      <c r="O1269" s="221"/>
      <c r="P1269" s="221"/>
      <c r="Q1269" s="221"/>
      <c r="R1269" s="222"/>
      <c r="S1269" s="222"/>
      <c r="T1269" s="222"/>
      <c r="U1269" s="222"/>
      <c r="V1269" s="222"/>
      <c r="W1269" s="222"/>
      <c r="X1269" s="222"/>
      <c r="Y1269" s="222"/>
      <c r="Z1269" s="212"/>
      <c r="AA1269" s="212"/>
      <c r="AB1269" s="212"/>
      <c r="AC1269" s="212"/>
      <c r="AD1269" s="212"/>
      <c r="AE1269" s="212"/>
      <c r="AF1269" s="212"/>
      <c r="AG1269" s="212" t="s">
        <v>454</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1" x14ac:dyDescent="0.25">
      <c r="A1270" s="234">
        <v>311</v>
      </c>
      <c r="B1270" s="235" t="s">
        <v>1685</v>
      </c>
      <c r="C1270" s="253" t="s">
        <v>1686</v>
      </c>
      <c r="D1270" s="236" t="s">
        <v>517</v>
      </c>
      <c r="E1270" s="237">
        <v>33</v>
      </c>
      <c r="F1270" s="238"/>
      <c r="G1270" s="239">
        <f>ROUND(E1270*F1270,2)</f>
        <v>0</v>
      </c>
      <c r="H1270" s="238"/>
      <c r="I1270" s="239">
        <f>ROUND(E1270*H1270,2)</f>
        <v>0</v>
      </c>
      <c r="J1270" s="238"/>
      <c r="K1270" s="239">
        <f>ROUND(E1270*J1270,2)</f>
        <v>0</v>
      </c>
      <c r="L1270" s="239">
        <v>21</v>
      </c>
      <c r="M1270" s="239">
        <f>G1270*(1+L1270/100)</f>
        <v>0</v>
      </c>
      <c r="N1270" s="237">
        <v>2.4000000000000001E-4</v>
      </c>
      <c r="O1270" s="237">
        <f>ROUND(E1270*N1270,2)</f>
        <v>0.01</v>
      </c>
      <c r="P1270" s="237">
        <v>0</v>
      </c>
      <c r="Q1270" s="237">
        <f>ROUND(E1270*P1270,2)</f>
        <v>0</v>
      </c>
      <c r="R1270" s="239" t="s">
        <v>1654</v>
      </c>
      <c r="S1270" s="239" t="s">
        <v>388</v>
      </c>
      <c r="T1270" s="240" t="s">
        <v>448</v>
      </c>
      <c r="U1270" s="222">
        <v>0.18</v>
      </c>
      <c r="V1270" s="222">
        <f>ROUND(E1270*U1270,2)</f>
        <v>5.94</v>
      </c>
      <c r="W1270" s="222"/>
      <c r="X1270" s="222" t="s">
        <v>449</v>
      </c>
      <c r="Y1270" s="222" t="s">
        <v>391</v>
      </c>
      <c r="Z1270" s="212"/>
      <c r="AA1270" s="212"/>
      <c r="AB1270" s="212"/>
      <c r="AC1270" s="212"/>
      <c r="AD1270" s="212"/>
      <c r="AE1270" s="212"/>
      <c r="AF1270" s="212"/>
      <c r="AG1270" s="212" t="s">
        <v>450</v>
      </c>
      <c r="AH1270" s="212"/>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2" x14ac:dyDescent="0.25">
      <c r="A1271" s="219"/>
      <c r="B1271" s="220"/>
      <c r="C1271" s="268" t="s">
        <v>1687</v>
      </c>
      <c r="D1271" s="260"/>
      <c r="E1271" s="261">
        <v>33</v>
      </c>
      <c r="F1271" s="222"/>
      <c r="G1271" s="222"/>
      <c r="H1271" s="222"/>
      <c r="I1271" s="222"/>
      <c r="J1271" s="222"/>
      <c r="K1271" s="222"/>
      <c r="L1271" s="222"/>
      <c r="M1271" s="222"/>
      <c r="N1271" s="221"/>
      <c r="O1271" s="221"/>
      <c r="P1271" s="221"/>
      <c r="Q1271" s="221"/>
      <c r="R1271" s="222"/>
      <c r="S1271" s="222"/>
      <c r="T1271" s="222"/>
      <c r="U1271" s="222"/>
      <c r="V1271" s="222"/>
      <c r="W1271" s="222"/>
      <c r="X1271" s="222"/>
      <c r="Y1271" s="222"/>
      <c r="Z1271" s="212"/>
      <c r="AA1271" s="212"/>
      <c r="AB1271" s="212"/>
      <c r="AC1271" s="212"/>
      <c r="AD1271" s="212"/>
      <c r="AE1271" s="212"/>
      <c r="AF1271" s="212"/>
      <c r="AG1271" s="212" t="s">
        <v>454</v>
      </c>
      <c r="AH1271" s="212">
        <v>0</v>
      </c>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1" x14ac:dyDescent="0.25">
      <c r="A1272" s="234">
        <v>312</v>
      </c>
      <c r="B1272" s="235" t="s">
        <v>1688</v>
      </c>
      <c r="C1272" s="253" t="s">
        <v>1689</v>
      </c>
      <c r="D1272" s="236" t="s">
        <v>585</v>
      </c>
      <c r="E1272" s="237">
        <v>1</v>
      </c>
      <c r="F1272" s="238"/>
      <c r="G1272" s="239">
        <f>ROUND(E1272*F1272,2)</f>
        <v>0</v>
      </c>
      <c r="H1272" s="238"/>
      <c r="I1272" s="239">
        <f>ROUND(E1272*H1272,2)</f>
        <v>0</v>
      </c>
      <c r="J1272" s="238"/>
      <c r="K1272" s="239">
        <f>ROUND(E1272*J1272,2)</f>
        <v>0</v>
      </c>
      <c r="L1272" s="239">
        <v>21</v>
      </c>
      <c r="M1272" s="239">
        <f>G1272*(1+L1272/100)</f>
        <v>0</v>
      </c>
      <c r="N1272" s="237">
        <v>8.4000000000000003E-4</v>
      </c>
      <c r="O1272" s="237">
        <f>ROUND(E1272*N1272,2)</f>
        <v>0</v>
      </c>
      <c r="P1272" s="237">
        <v>0</v>
      </c>
      <c r="Q1272" s="237">
        <f>ROUND(E1272*P1272,2)</f>
        <v>0</v>
      </c>
      <c r="R1272" s="239" t="s">
        <v>1654</v>
      </c>
      <c r="S1272" s="239" t="s">
        <v>388</v>
      </c>
      <c r="T1272" s="240" t="s">
        <v>448</v>
      </c>
      <c r="U1272" s="222">
        <v>0.2172</v>
      </c>
      <c r="V1272" s="222">
        <f>ROUND(E1272*U1272,2)</f>
        <v>0.22</v>
      </c>
      <c r="W1272" s="222"/>
      <c r="X1272" s="222" t="s">
        <v>449</v>
      </c>
      <c r="Y1272" s="222" t="s">
        <v>391</v>
      </c>
      <c r="Z1272" s="212"/>
      <c r="AA1272" s="212"/>
      <c r="AB1272" s="212"/>
      <c r="AC1272" s="212"/>
      <c r="AD1272" s="212"/>
      <c r="AE1272" s="212"/>
      <c r="AF1272" s="212"/>
      <c r="AG1272" s="212" t="s">
        <v>450</v>
      </c>
      <c r="AH1272" s="212"/>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2" x14ac:dyDescent="0.25">
      <c r="A1273" s="219"/>
      <c r="B1273" s="220"/>
      <c r="C1273" s="268" t="s">
        <v>1690</v>
      </c>
      <c r="D1273" s="260"/>
      <c r="E1273" s="261">
        <v>1</v>
      </c>
      <c r="F1273" s="222"/>
      <c r="G1273" s="222"/>
      <c r="H1273" s="222"/>
      <c r="I1273" s="222"/>
      <c r="J1273" s="222"/>
      <c r="K1273" s="222"/>
      <c r="L1273" s="222"/>
      <c r="M1273" s="222"/>
      <c r="N1273" s="221"/>
      <c r="O1273" s="221"/>
      <c r="P1273" s="221"/>
      <c r="Q1273" s="221"/>
      <c r="R1273" s="222"/>
      <c r="S1273" s="222"/>
      <c r="T1273" s="222"/>
      <c r="U1273" s="222"/>
      <c r="V1273" s="222"/>
      <c r="W1273" s="222"/>
      <c r="X1273" s="222"/>
      <c r="Y1273" s="222"/>
      <c r="Z1273" s="212"/>
      <c r="AA1273" s="212"/>
      <c r="AB1273" s="212"/>
      <c r="AC1273" s="212"/>
      <c r="AD1273" s="212"/>
      <c r="AE1273" s="212"/>
      <c r="AF1273" s="212"/>
      <c r="AG1273" s="212" t="s">
        <v>454</v>
      </c>
      <c r="AH1273" s="212">
        <v>0</v>
      </c>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1" x14ac:dyDescent="0.25">
      <c r="A1274" s="234">
        <v>313</v>
      </c>
      <c r="B1274" s="235" t="s">
        <v>1691</v>
      </c>
      <c r="C1274" s="253" t="s">
        <v>1692</v>
      </c>
      <c r="D1274" s="236" t="s">
        <v>585</v>
      </c>
      <c r="E1274" s="237">
        <v>1</v>
      </c>
      <c r="F1274" s="238"/>
      <c r="G1274" s="239">
        <f>ROUND(E1274*F1274,2)</f>
        <v>0</v>
      </c>
      <c r="H1274" s="238"/>
      <c r="I1274" s="239">
        <f>ROUND(E1274*H1274,2)</f>
        <v>0</v>
      </c>
      <c r="J1274" s="238"/>
      <c r="K1274" s="239">
        <f>ROUND(E1274*J1274,2)</f>
        <v>0</v>
      </c>
      <c r="L1274" s="239">
        <v>21</v>
      </c>
      <c r="M1274" s="239">
        <f>G1274*(1+L1274/100)</f>
        <v>0</v>
      </c>
      <c r="N1274" s="237">
        <v>3.2000000000000003E-4</v>
      </c>
      <c r="O1274" s="237">
        <f>ROUND(E1274*N1274,2)</f>
        <v>0</v>
      </c>
      <c r="P1274" s="237">
        <v>0</v>
      </c>
      <c r="Q1274" s="237">
        <f>ROUND(E1274*P1274,2)</f>
        <v>0</v>
      </c>
      <c r="R1274" s="239" t="s">
        <v>1654</v>
      </c>
      <c r="S1274" s="239" t="s">
        <v>388</v>
      </c>
      <c r="T1274" s="240" t="s">
        <v>448</v>
      </c>
      <c r="U1274" s="222">
        <v>0.02</v>
      </c>
      <c r="V1274" s="222">
        <f>ROUND(E1274*U1274,2)</f>
        <v>0.02</v>
      </c>
      <c r="W1274" s="222"/>
      <c r="X1274" s="222" t="s">
        <v>449</v>
      </c>
      <c r="Y1274" s="222" t="s">
        <v>391</v>
      </c>
      <c r="Z1274" s="212"/>
      <c r="AA1274" s="212"/>
      <c r="AB1274" s="212"/>
      <c r="AC1274" s="212"/>
      <c r="AD1274" s="212"/>
      <c r="AE1274" s="212"/>
      <c r="AF1274" s="212"/>
      <c r="AG1274" s="212" t="s">
        <v>450</v>
      </c>
      <c r="AH1274" s="212"/>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2" x14ac:dyDescent="0.25">
      <c r="A1275" s="219"/>
      <c r="B1275" s="220"/>
      <c r="C1275" s="268" t="s">
        <v>1690</v>
      </c>
      <c r="D1275" s="260"/>
      <c r="E1275" s="261">
        <v>1</v>
      </c>
      <c r="F1275" s="222"/>
      <c r="G1275" s="222"/>
      <c r="H1275" s="222"/>
      <c r="I1275" s="222"/>
      <c r="J1275" s="222"/>
      <c r="K1275" s="222"/>
      <c r="L1275" s="222"/>
      <c r="M1275" s="222"/>
      <c r="N1275" s="221"/>
      <c r="O1275" s="221"/>
      <c r="P1275" s="221"/>
      <c r="Q1275" s="221"/>
      <c r="R1275" s="222"/>
      <c r="S1275" s="222"/>
      <c r="T1275" s="222"/>
      <c r="U1275" s="222"/>
      <c r="V1275" s="222"/>
      <c r="W1275" s="222"/>
      <c r="X1275" s="222"/>
      <c r="Y1275" s="222"/>
      <c r="Z1275" s="212"/>
      <c r="AA1275" s="212"/>
      <c r="AB1275" s="212"/>
      <c r="AC1275" s="212"/>
      <c r="AD1275" s="212"/>
      <c r="AE1275" s="212"/>
      <c r="AF1275" s="212"/>
      <c r="AG1275" s="212" t="s">
        <v>454</v>
      </c>
      <c r="AH1275" s="212">
        <v>0</v>
      </c>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1" x14ac:dyDescent="0.25">
      <c r="A1276" s="234">
        <v>314</v>
      </c>
      <c r="B1276" s="235" t="s">
        <v>1693</v>
      </c>
      <c r="C1276" s="253" t="s">
        <v>1694</v>
      </c>
      <c r="D1276" s="236" t="s">
        <v>585</v>
      </c>
      <c r="E1276" s="237">
        <v>1</v>
      </c>
      <c r="F1276" s="238"/>
      <c r="G1276" s="239">
        <f>ROUND(E1276*F1276,2)</f>
        <v>0</v>
      </c>
      <c r="H1276" s="238"/>
      <c r="I1276" s="239">
        <f>ROUND(E1276*H1276,2)</f>
        <v>0</v>
      </c>
      <c r="J1276" s="238"/>
      <c r="K1276" s="239">
        <f>ROUND(E1276*J1276,2)</f>
        <v>0</v>
      </c>
      <c r="L1276" s="239">
        <v>21</v>
      </c>
      <c r="M1276" s="239">
        <f>G1276*(1+L1276/100)</f>
        <v>0</v>
      </c>
      <c r="N1276" s="237">
        <v>2.1000000000000001E-4</v>
      </c>
      <c r="O1276" s="237">
        <f>ROUND(E1276*N1276,2)</f>
        <v>0</v>
      </c>
      <c r="P1276" s="237">
        <v>0</v>
      </c>
      <c r="Q1276" s="237">
        <f>ROUND(E1276*P1276,2)</f>
        <v>0</v>
      </c>
      <c r="R1276" s="239" t="s">
        <v>1654</v>
      </c>
      <c r="S1276" s="239" t="s">
        <v>388</v>
      </c>
      <c r="T1276" s="240" t="s">
        <v>448</v>
      </c>
      <c r="U1276" s="222">
        <v>0.02</v>
      </c>
      <c r="V1276" s="222">
        <f>ROUND(E1276*U1276,2)</f>
        <v>0.02</v>
      </c>
      <c r="W1276" s="222"/>
      <c r="X1276" s="222" t="s">
        <v>449</v>
      </c>
      <c r="Y1276" s="222" t="s">
        <v>391</v>
      </c>
      <c r="Z1276" s="212"/>
      <c r="AA1276" s="212"/>
      <c r="AB1276" s="212"/>
      <c r="AC1276" s="212"/>
      <c r="AD1276" s="212"/>
      <c r="AE1276" s="212"/>
      <c r="AF1276" s="212"/>
      <c r="AG1276" s="212" t="s">
        <v>450</v>
      </c>
      <c r="AH1276" s="212"/>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2" x14ac:dyDescent="0.25">
      <c r="A1277" s="219"/>
      <c r="B1277" s="220"/>
      <c r="C1277" s="268" t="s">
        <v>1690</v>
      </c>
      <c r="D1277" s="260"/>
      <c r="E1277" s="261">
        <v>1</v>
      </c>
      <c r="F1277" s="222"/>
      <c r="G1277" s="222"/>
      <c r="H1277" s="222"/>
      <c r="I1277" s="222"/>
      <c r="J1277" s="222"/>
      <c r="K1277" s="222"/>
      <c r="L1277" s="222"/>
      <c r="M1277" s="222"/>
      <c r="N1277" s="221"/>
      <c r="O1277" s="221"/>
      <c r="P1277" s="221"/>
      <c r="Q1277" s="221"/>
      <c r="R1277" s="222"/>
      <c r="S1277" s="222"/>
      <c r="T1277" s="222"/>
      <c r="U1277" s="222"/>
      <c r="V1277" s="222"/>
      <c r="W1277" s="222"/>
      <c r="X1277" s="222"/>
      <c r="Y1277" s="222"/>
      <c r="Z1277" s="212"/>
      <c r="AA1277" s="212"/>
      <c r="AB1277" s="212"/>
      <c r="AC1277" s="212"/>
      <c r="AD1277" s="212"/>
      <c r="AE1277" s="212"/>
      <c r="AF1277" s="212"/>
      <c r="AG1277" s="212" t="s">
        <v>454</v>
      </c>
      <c r="AH1277" s="212">
        <v>0</v>
      </c>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1" x14ac:dyDescent="0.25">
      <c r="A1278" s="234">
        <v>315</v>
      </c>
      <c r="B1278" s="235" t="s">
        <v>1695</v>
      </c>
      <c r="C1278" s="253" t="s">
        <v>1696</v>
      </c>
      <c r="D1278" s="236" t="s">
        <v>585</v>
      </c>
      <c r="E1278" s="237">
        <v>1</v>
      </c>
      <c r="F1278" s="238"/>
      <c r="G1278" s="239">
        <f>ROUND(E1278*F1278,2)</f>
        <v>0</v>
      </c>
      <c r="H1278" s="238"/>
      <c r="I1278" s="239">
        <f>ROUND(E1278*H1278,2)</f>
        <v>0</v>
      </c>
      <c r="J1278" s="238"/>
      <c r="K1278" s="239">
        <f>ROUND(E1278*J1278,2)</f>
        <v>0</v>
      </c>
      <c r="L1278" s="239">
        <v>21</v>
      </c>
      <c r="M1278" s="239">
        <f>G1278*(1+L1278/100)</f>
        <v>0</v>
      </c>
      <c r="N1278" s="237">
        <v>2.9099999999999998E-3</v>
      </c>
      <c r="O1278" s="237">
        <f>ROUND(E1278*N1278,2)</f>
        <v>0</v>
      </c>
      <c r="P1278" s="237">
        <v>0</v>
      </c>
      <c r="Q1278" s="237">
        <f>ROUND(E1278*P1278,2)</f>
        <v>0</v>
      </c>
      <c r="R1278" s="239" t="s">
        <v>1654</v>
      </c>
      <c r="S1278" s="239" t="s">
        <v>388</v>
      </c>
      <c r="T1278" s="240" t="s">
        <v>448</v>
      </c>
      <c r="U1278" s="222">
        <v>0.17599999999999999</v>
      </c>
      <c r="V1278" s="222">
        <f>ROUND(E1278*U1278,2)</f>
        <v>0.18</v>
      </c>
      <c r="W1278" s="222"/>
      <c r="X1278" s="222" t="s">
        <v>449</v>
      </c>
      <c r="Y1278" s="222" t="s">
        <v>391</v>
      </c>
      <c r="Z1278" s="212"/>
      <c r="AA1278" s="212"/>
      <c r="AB1278" s="212"/>
      <c r="AC1278" s="212"/>
      <c r="AD1278" s="212"/>
      <c r="AE1278" s="212"/>
      <c r="AF1278" s="212"/>
      <c r="AG1278" s="212" t="s">
        <v>450</v>
      </c>
      <c r="AH1278" s="212"/>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2" x14ac:dyDescent="0.25">
      <c r="A1279" s="219"/>
      <c r="B1279" s="220"/>
      <c r="C1279" s="268" t="s">
        <v>1697</v>
      </c>
      <c r="D1279" s="260"/>
      <c r="E1279" s="261">
        <v>1</v>
      </c>
      <c r="F1279" s="222"/>
      <c r="G1279" s="222"/>
      <c r="H1279" s="222"/>
      <c r="I1279" s="222"/>
      <c r="J1279" s="222"/>
      <c r="K1279" s="222"/>
      <c r="L1279" s="222"/>
      <c r="M1279" s="222"/>
      <c r="N1279" s="221"/>
      <c r="O1279" s="221"/>
      <c r="P1279" s="221"/>
      <c r="Q1279" s="221"/>
      <c r="R1279" s="222"/>
      <c r="S1279" s="222"/>
      <c r="T1279" s="222"/>
      <c r="U1279" s="222"/>
      <c r="V1279" s="222"/>
      <c r="W1279" s="222"/>
      <c r="X1279" s="222"/>
      <c r="Y1279" s="222"/>
      <c r="Z1279" s="212"/>
      <c r="AA1279" s="212"/>
      <c r="AB1279" s="212"/>
      <c r="AC1279" s="212"/>
      <c r="AD1279" s="212"/>
      <c r="AE1279" s="212"/>
      <c r="AF1279" s="212"/>
      <c r="AG1279" s="212" t="s">
        <v>454</v>
      </c>
      <c r="AH1279" s="212">
        <v>0</v>
      </c>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1" x14ac:dyDescent="0.25">
      <c r="A1280" s="234">
        <v>316</v>
      </c>
      <c r="B1280" s="235" t="s">
        <v>1698</v>
      </c>
      <c r="C1280" s="253" t="s">
        <v>1699</v>
      </c>
      <c r="D1280" s="236" t="s">
        <v>1075</v>
      </c>
      <c r="E1280" s="237">
        <v>94.22</v>
      </c>
      <c r="F1280" s="238"/>
      <c r="G1280" s="239">
        <f>ROUND(E1280*F1280,2)</f>
        <v>0</v>
      </c>
      <c r="H1280" s="238"/>
      <c r="I1280" s="239">
        <f>ROUND(E1280*H1280,2)</f>
        <v>0</v>
      </c>
      <c r="J1280" s="238"/>
      <c r="K1280" s="239">
        <f>ROUND(E1280*J1280,2)</f>
        <v>0</v>
      </c>
      <c r="L1280" s="239">
        <v>21</v>
      </c>
      <c r="M1280" s="239">
        <f>G1280*(1+L1280/100)</f>
        <v>0</v>
      </c>
      <c r="N1280" s="237">
        <v>0</v>
      </c>
      <c r="O1280" s="237">
        <f>ROUND(E1280*N1280,2)</f>
        <v>0</v>
      </c>
      <c r="P1280" s="237">
        <v>0</v>
      </c>
      <c r="Q1280" s="237">
        <f>ROUND(E1280*P1280,2)</f>
        <v>0</v>
      </c>
      <c r="R1280" s="239" t="s">
        <v>1654</v>
      </c>
      <c r="S1280" s="239" t="s">
        <v>388</v>
      </c>
      <c r="T1280" s="240" t="s">
        <v>448</v>
      </c>
      <c r="U1280" s="222">
        <v>0</v>
      </c>
      <c r="V1280" s="222">
        <f>ROUND(E1280*U1280,2)</f>
        <v>0</v>
      </c>
      <c r="W1280" s="222"/>
      <c r="X1280" s="222" t="s">
        <v>449</v>
      </c>
      <c r="Y1280" s="222" t="s">
        <v>391</v>
      </c>
      <c r="Z1280" s="212"/>
      <c r="AA1280" s="212"/>
      <c r="AB1280" s="212"/>
      <c r="AC1280" s="212"/>
      <c r="AD1280" s="212"/>
      <c r="AE1280" s="212"/>
      <c r="AF1280" s="212"/>
      <c r="AG1280" s="212" t="s">
        <v>450</v>
      </c>
      <c r="AH1280" s="212"/>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outlineLevel="2" x14ac:dyDescent="0.25">
      <c r="A1281" s="219"/>
      <c r="B1281" s="220"/>
      <c r="C1281" s="268" t="s">
        <v>1700</v>
      </c>
      <c r="D1281" s="260"/>
      <c r="E1281" s="261">
        <v>94.22</v>
      </c>
      <c r="F1281" s="222"/>
      <c r="G1281" s="222"/>
      <c r="H1281" s="222"/>
      <c r="I1281" s="222"/>
      <c r="J1281" s="222"/>
      <c r="K1281" s="222"/>
      <c r="L1281" s="222"/>
      <c r="M1281" s="222"/>
      <c r="N1281" s="221"/>
      <c r="O1281" s="221"/>
      <c r="P1281" s="221"/>
      <c r="Q1281" s="221"/>
      <c r="R1281" s="222"/>
      <c r="S1281" s="222"/>
      <c r="T1281" s="222"/>
      <c r="U1281" s="222"/>
      <c r="V1281" s="222"/>
      <c r="W1281" s="222"/>
      <c r="X1281" s="222"/>
      <c r="Y1281" s="222"/>
      <c r="Z1281" s="212"/>
      <c r="AA1281" s="212"/>
      <c r="AB1281" s="212"/>
      <c r="AC1281" s="212"/>
      <c r="AD1281" s="212"/>
      <c r="AE1281" s="212"/>
      <c r="AF1281" s="212"/>
      <c r="AG1281" s="212" t="s">
        <v>454</v>
      </c>
      <c r="AH1281" s="212">
        <v>0</v>
      </c>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ht="20.399999999999999" outlineLevel="1" x14ac:dyDescent="0.25">
      <c r="A1282" s="234">
        <v>317</v>
      </c>
      <c r="B1282" s="235" t="s">
        <v>1701</v>
      </c>
      <c r="C1282" s="253" t="s">
        <v>1702</v>
      </c>
      <c r="D1282" s="236" t="s">
        <v>434</v>
      </c>
      <c r="E1282" s="237">
        <v>1</v>
      </c>
      <c r="F1282" s="238"/>
      <c r="G1282" s="239">
        <f>ROUND(E1282*F1282,2)</f>
        <v>0</v>
      </c>
      <c r="H1282" s="238"/>
      <c r="I1282" s="239">
        <f>ROUND(E1282*H1282,2)</f>
        <v>0</v>
      </c>
      <c r="J1282" s="238"/>
      <c r="K1282" s="239">
        <f>ROUND(E1282*J1282,2)</f>
        <v>0</v>
      </c>
      <c r="L1282" s="239">
        <v>21</v>
      </c>
      <c r="M1282" s="239">
        <f>G1282*(1+L1282/100)</f>
        <v>0</v>
      </c>
      <c r="N1282" s="237">
        <v>0</v>
      </c>
      <c r="O1282" s="237">
        <f>ROUND(E1282*N1282,2)</f>
        <v>0</v>
      </c>
      <c r="P1282" s="237">
        <v>0</v>
      </c>
      <c r="Q1282" s="237">
        <f>ROUND(E1282*P1282,2)</f>
        <v>0</v>
      </c>
      <c r="R1282" s="239"/>
      <c r="S1282" s="239" t="s">
        <v>435</v>
      </c>
      <c r="T1282" s="240" t="s">
        <v>389</v>
      </c>
      <c r="U1282" s="222">
        <v>0</v>
      </c>
      <c r="V1282" s="222">
        <f>ROUND(E1282*U1282,2)</f>
        <v>0</v>
      </c>
      <c r="W1282" s="222"/>
      <c r="X1282" s="222" t="s">
        <v>449</v>
      </c>
      <c r="Y1282" s="222" t="s">
        <v>391</v>
      </c>
      <c r="Z1282" s="212"/>
      <c r="AA1282" s="212"/>
      <c r="AB1282" s="212"/>
      <c r="AC1282" s="212"/>
      <c r="AD1282" s="212"/>
      <c r="AE1282" s="212"/>
      <c r="AF1282" s="212"/>
      <c r="AG1282" s="212" t="s">
        <v>450</v>
      </c>
      <c r="AH1282" s="212"/>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outlineLevel="2" x14ac:dyDescent="0.25">
      <c r="A1283" s="219"/>
      <c r="B1283" s="220"/>
      <c r="C1283" s="254" t="s">
        <v>1703</v>
      </c>
      <c r="D1283" s="248"/>
      <c r="E1283" s="248"/>
      <c r="F1283" s="248"/>
      <c r="G1283" s="248"/>
      <c r="H1283" s="222"/>
      <c r="I1283" s="222"/>
      <c r="J1283" s="222"/>
      <c r="K1283" s="222"/>
      <c r="L1283" s="222"/>
      <c r="M1283" s="222"/>
      <c r="N1283" s="221"/>
      <c r="O1283" s="221"/>
      <c r="P1283" s="221"/>
      <c r="Q1283" s="221"/>
      <c r="R1283" s="222"/>
      <c r="S1283" s="222"/>
      <c r="T1283" s="222"/>
      <c r="U1283" s="222"/>
      <c r="V1283" s="222"/>
      <c r="W1283" s="222"/>
      <c r="X1283" s="222"/>
      <c r="Y1283" s="222"/>
      <c r="Z1283" s="212"/>
      <c r="AA1283" s="212"/>
      <c r="AB1283" s="212"/>
      <c r="AC1283" s="212"/>
      <c r="AD1283" s="212"/>
      <c r="AE1283" s="212"/>
      <c r="AF1283" s="212"/>
      <c r="AG1283" s="212" t="s">
        <v>395</v>
      </c>
      <c r="AH1283" s="212"/>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2"/>
      <c r="BH1283" s="212"/>
    </row>
    <row r="1284" spans="1:60" outlineLevel="2" x14ac:dyDescent="0.25">
      <c r="A1284" s="219"/>
      <c r="B1284" s="220"/>
      <c r="C1284" s="268" t="s">
        <v>1704</v>
      </c>
      <c r="D1284" s="260"/>
      <c r="E1284" s="261">
        <v>1</v>
      </c>
      <c r="F1284" s="222"/>
      <c r="G1284" s="222"/>
      <c r="H1284" s="222"/>
      <c r="I1284" s="222"/>
      <c r="J1284" s="222"/>
      <c r="K1284" s="222"/>
      <c r="L1284" s="222"/>
      <c r="M1284" s="222"/>
      <c r="N1284" s="221"/>
      <c r="O1284" s="221"/>
      <c r="P1284" s="221"/>
      <c r="Q1284" s="221"/>
      <c r="R1284" s="222"/>
      <c r="S1284" s="222"/>
      <c r="T1284" s="222"/>
      <c r="U1284" s="222"/>
      <c r="V1284" s="222"/>
      <c r="W1284" s="222"/>
      <c r="X1284" s="222"/>
      <c r="Y1284" s="222"/>
      <c r="Z1284" s="212"/>
      <c r="AA1284" s="212"/>
      <c r="AB1284" s="212"/>
      <c r="AC1284" s="212"/>
      <c r="AD1284" s="212"/>
      <c r="AE1284" s="212"/>
      <c r="AF1284" s="212"/>
      <c r="AG1284" s="212" t="s">
        <v>454</v>
      </c>
      <c r="AH1284" s="212">
        <v>0</v>
      </c>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ht="20.399999999999999" outlineLevel="1" x14ac:dyDescent="0.25">
      <c r="A1285" s="234">
        <v>318</v>
      </c>
      <c r="B1285" s="235" t="s">
        <v>1705</v>
      </c>
      <c r="C1285" s="253" t="s">
        <v>1706</v>
      </c>
      <c r="D1285" s="236" t="s">
        <v>807</v>
      </c>
      <c r="E1285" s="237">
        <v>1</v>
      </c>
      <c r="F1285" s="238"/>
      <c r="G1285" s="239">
        <f>ROUND(E1285*F1285,2)</f>
        <v>0</v>
      </c>
      <c r="H1285" s="238"/>
      <c r="I1285" s="239">
        <f>ROUND(E1285*H1285,2)</f>
        <v>0</v>
      </c>
      <c r="J1285" s="238"/>
      <c r="K1285" s="239">
        <f>ROUND(E1285*J1285,2)</f>
        <v>0</v>
      </c>
      <c r="L1285" s="239">
        <v>21</v>
      </c>
      <c r="M1285" s="239">
        <f>G1285*(1+L1285/100)</f>
        <v>0</v>
      </c>
      <c r="N1285" s="237">
        <v>0</v>
      </c>
      <c r="O1285" s="237">
        <f>ROUND(E1285*N1285,2)</f>
        <v>0</v>
      </c>
      <c r="P1285" s="237">
        <v>0</v>
      </c>
      <c r="Q1285" s="237">
        <f>ROUND(E1285*P1285,2)</f>
        <v>0</v>
      </c>
      <c r="R1285" s="239"/>
      <c r="S1285" s="239" t="s">
        <v>435</v>
      </c>
      <c r="T1285" s="240" t="s">
        <v>389</v>
      </c>
      <c r="U1285" s="222">
        <v>0</v>
      </c>
      <c r="V1285" s="222">
        <f>ROUND(E1285*U1285,2)</f>
        <v>0</v>
      </c>
      <c r="W1285" s="222"/>
      <c r="X1285" s="222" t="s">
        <v>449</v>
      </c>
      <c r="Y1285" s="222" t="s">
        <v>391</v>
      </c>
      <c r="Z1285" s="212"/>
      <c r="AA1285" s="212"/>
      <c r="AB1285" s="212"/>
      <c r="AC1285" s="212"/>
      <c r="AD1285" s="212"/>
      <c r="AE1285" s="212"/>
      <c r="AF1285" s="212"/>
      <c r="AG1285" s="212" t="s">
        <v>450</v>
      </c>
      <c r="AH1285" s="212"/>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outlineLevel="2" x14ac:dyDescent="0.25">
      <c r="A1286" s="219"/>
      <c r="B1286" s="220"/>
      <c r="C1286" s="268" t="s">
        <v>1707</v>
      </c>
      <c r="D1286" s="260"/>
      <c r="E1286" s="261">
        <v>1</v>
      </c>
      <c r="F1286" s="222"/>
      <c r="G1286" s="222"/>
      <c r="H1286" s="222"/>
      <c r="I1286" s="222"/>
      <c r="J1286" s="222"/>
      <c r="K1286" s="222"/>
      <c r="L1286" s="222"/>
      <c r="M1286" s="222"/>
      <c r="N1286" s="221"/>
      <c r="O1286" s="221"/>
      <c r="P1286" s="221"/>
      <c r="Q1286" s="221"/>
      <c r="R1286" s="222"/>
      <c r="S1286" s="222"/>
      <c r="T1286" s="222"/>
      <c r="U1286" s="222"/>
      <c r="V1286" s="222"/>
      <c r="W1286" s="222"/>
      <c r="X1286" s="222"/>
      <c r="Y1286" s="222"/>
      <c r="Z1286" s="212"/>
      <c r="AA1286" s="212"/>
      <c r="AB1286" s="212"/>
      <c r="AC1286" s="212"/>
      <c r="AD1286" s="212"/>
      <c r="AE1286" s="212"/>
      <c r="AF1286" s="212"/>
      <c r="AG1286" s="212" t="s">
        <v>454</v>
      </c>
      <c r="AH1286" s="212">
        <v>0</v>
      </c>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ht="20.399999999999999" outlineLevel="1" x14ac:dyDescent="0.25">
      <c r="A1287" s="234">
        <v>319</v>
      </c>
      <c r="B1287" s="235" t="s">
        <v>1708</v>
      </c>
      <c r="C1287" s="253" t="s">
        <v>1709</v>
      </c>
      <c r="D1287" s="236" t="s">
        <v>807</v>
      </c>
      <c r="E1287" s="237">
        <v>1</v>
      </c>
      <c r="F1287" s="238"/>
      <c r="G1287" s="239">
        <f>ROUND(E1287*F1287,2)</f>
        <v>0</v>
      </c>
      <c r="H1287" s="238"/>
      <c r="I1287" s="239">
        <f>ROUND(E1287*H1287,2)</f>
        <v>0</v>
      </c>
      <c r="J1287" s="238"/>
      <c r="K1287" s="239">
        <f>ROUND(E1287*J1287,2)</f>
        <v>0</v>
      </c>
      <c r="L1287" s="239">
        <v>21</v>
      </c>
      <c r="M1287" s="239">
        <f>G1287*(1+L1287/100)</f>
        <v>0</v>
      </c>
      <c r="N1287" s="237">
        <v>0</v>
      </c>
      <c r="O1287" s="237">
        <f>ROUND(E1287*N1287,2)</f>
        <v>0</v>
      </c>
      <c r="P1287" s="237">
        <v>0</v>
      </c>
      <c r="Q1287" s="237">
        <f>ROUND(E1287*P1287,2)</f>
        <v>0</v>
      </c>
      <c r="R1287" s="239"/>
      <c r="S1287" s="239" t="s">
        <v>435</v>
      </c>
      <c r="T1287" s="240" t="s">
        <v>389</v>
      </c>
      <c r="U1287" s="222">
        <v>0</v>
      </c>
      <c r="V1287" s="222">
        <f>ROUND(E1287*U1287,2)</f>
        <v>0</v>
      </c>
      <c r="W1287" s="222"/>
      <c r="X1287" s="222" t="s">
        <v>449</v>
      </c>
      <c r="Y1287" s="222" t="s">
        <v>391</v>
      </c>
      <c r="Z1287" s="212"/>
      <c r="AA1287" s="212"/>
      <c r="AB1287" s="212"/>
      <c r="AC1287" s="212"/>
      <c r="AD1287" s="212"/>
      <c r="AE1287" s="212"/>
      <c r="AF1287" s="212"/>
      <c r="AG1287" s="212" t="s">
        <v>450</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2" x14ac:dyDescent="0.25">
      <c r="A1288" s="219"/>
      <c r="B1288" s="220"/>
      <c r="C1288" s="268" t="s">
        <v>1710</v>
      </c>
      <c r="D1288" s="260"/>
      <c r="E1288" s="261">
        <v>1</v>
      </c>
      <c r="F1288" s="222"/>
      <c r="G1288" s="222"/>
      <c r="H1288" s="222"/>
      <c r="I1288" s="222"/>
      <c r="J1288" s="222"/>
      <c r="K1288" s="222"/>
      <c r="L1288" s="222"/>
      <c r="M1288" s="222"/>
      <c r="N1288" s="221"/>
      <c r="O1288" s="221"/>
      <c r="P1288" s="221"/>
      <c r="Q1288" s="221"/>
      <c r="R1288" s="222"/>
      <c r="S1288" s="222"/>
      <c r="T1288" s="222"/>
      <c r="U1288" s="222"/>
      <c r="V1288" s="222"/>
      <c r="W1288" s="222"/>
      <c r="X1288" s="222"/>
      <c r="Y1288" s="222"/>
      <c r="Z1288" s="212"/>
      <c r="AA1288" s="212"/>
      <c r="AB1288" s="212"/>
      <c r="AC1288" s="212"/>
      <c r="AD1288" s="212"/>
      <c r="AE1288" s="212"/>
      <c r="AF1288" s="212"/>
      <c r="AG1288" s="212" t="s">
        <v>454</v>
      </c>
      <c r="AH1288" s="212">
        <v>0</v>
      </c>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ht="20.399999999999999" outlineLevel="1" x14ac:dyDescent="0.25">
      <c r="A1289" s="234">
        <v>320</v>
      </c>
      <c r="B1289" s="235" t="s">
        <v>1711</v>
      </c>
      <c r="C1289" s="253" t="s">
        <v>1712</v>
      </c>
      <c r="D1289" s="236" t="s">
        <v>807</v>
      </c>
      <c r="E1289" s="237">
        <v>1</v>
      </c>
      <c r="F1289" s="238"/>
      <c r="G1289" s="239">
        <f>ROUND(E1289*F1289,2)</f>
        <v>0</v>
      </c>
      <c r="H1289" s="238"/>
      <c r="I1289" s="239">
        <f>ROUND(E1289*H1289,2)</f>
        <v>0</v>
      </c>
      <c r="J1289" s="238"/>
      <c r="K1289" s="239">
        <f>ROUND(E1289*J1289,2)</f>
        <v>0</v>
      </c>
      <c r="L1289" s="239">
        <v>21</v>
      </c>
      <c r="M1289" s="239">
        <f>G1289*(1+L1289/100)</f>
        <v>0</v>
      </c>
      <c r="N1289" s="237">
        <v>0</v>
      </c>
      <c r="O1289" s="237">
        <f>ROUND(E1289*N1289,2)</f>
        <v>0</v>
      </c>
      <c r="P1289" s="237">
        <v>0</v>
      </c>
      <c r="Q1289" s="237">
        <f>ROUND(E1289*P1289,2)</f>
        <v>0</v>
      </c>
      <c r="R1289" s="239"/>
      <c r="S1289" s="239" t="s">
        <v>435</v>
      </c>
      <c r="T1289" s="240" t="s">
        <v>389</v>
      </c>
      <c r="U1289" s="222">
        <v>0</v>
      </c>
      <c r="V1289" s="222">
        <f>ROUND(E1289*U1289,2)</f>
        <v>0</v>
      </c>
      <c r="W1289" s="222"/>
      <c r="X1289" s="222" t="s">
        <v>449</v>
      </c>
      <c r="Y1289" s="222" t="s">
        <v>391</v>
      </c>
      <c r="Z1289" s="212"/>
      <c r="AA1289" s="212"/>
      <c r="AB1289" s="212"/>
      <c r="AC1289" s="212"/>
      <c r="AD1289" s="212"/>
      <c r="AE1289" s="212"/>
      <c r="AF1289" s="212"/>
      <c r="AG1289" s="212" t="s">
        <v>450</v>
      </c>
      <c r="AH1289" s="212"/>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2" x14ac:dyDescent="0.25">
      <c r="A1290" s="219"/>
      <c r="B1290" s="220"/>
      <c r="C1290" s="268" t="s">
        <v>1713</v>
      </c>
      <c r="D1290" s="260"/>
      <c r="E1290" s="261">
        <v>1</v>
      </c>
      <c r="F1290" s="222"/>
      <c r="G1290" s="222"/>
      <c r="H1290" s="222"/>
      <c r="I1290" s="222"/>
      <c r="J1290" s="222"/>
      <c r="K1290" s="222"/>
      <c r="L1290" s="222"/>
      <c r="M1290" s="222"/>
      <c r="N1290" s="221"/>
      <c r="O1290" s="221"/>
      <c r="P1290" s="221"/>
      <c r="Q1290" s="221"/>
      <c r="R1290" s="222"/>
      <c r="S1290" s="222"/>
      <c r="T1290" s="222"/>
      <c r="U1290" s="222"/>
      <c r="V1290" s="222"/>
      <c r="W1290" s="222"/>
      <c r="X1290" s="222"/>
      <c r="Y1290" s="222"/>
      <c r="Z1290" s="212"/>
      <c r="AA1290" s="212"/>
      <c r="AB1290" s="212"/>
      <c r="AC1290" s="212"/>
      <c r="AD1290" s="212"/>
      <c r="AE1290" s="212"/>
      <c r="AF1290" s="212"/>
      <c r="AG1290" s="212" t="s">
        <v>454</v>
      </c>
      <c r="AH1290" s="212">
        <v>0</v>
      </c>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ht="20.399999999999999" outlineLevel="1" x14ac:dyDescent="0.25">
      <c r="A1291" s="234">
        <v>321</v>
      </c>
      <c r="B1291" s="235" t="s">
        <v>1714</v>
      </c>
      <c r="C1291" s="253" t="s">
        <v>1715</v>
      </c>
      <c r="D1291" s="236" t="s">
        <v>807</v>
      </c>
      <c r="E1291" s="237">
        <v>11</v>
      </c>
      <c r="F1291" s="238"/>
      <c r="G1291" s="239">
        <f>ROUND(E1291*F1291,2)</f>
        <v>0</v>
      </c>
      <c r="H1291" s="238"/>
      <c r="I1291" s="239">
        <f>ROUND(E1291*H1291,2)</f>
        <v>0</v>
      </c>
      <c r="J1291" s="238"/>
      <c r="K1291" s="239">
        <f>ROUND(E1291*J1291,2)</f>
        <v>0</v>
      </c>
      <c r="L1291" s="239">
        <v>21</v>
      </c>
      <c r="M1291" s="239">
        <f>G1291*(1+L1291/100)</f>
        <v>0</v>
      </c>
      <c r="N1291" s="237">
        <v>0</v>
      </c>
      <c r="O1291" s="237">
        <f>ROUND(E1291*N1291,2)</f>
        <v>0</v>
      </c>
      <c r="P1291" s="237">
        <v>0</v>
      </c>
      <c r="Q1291" s="237">
        <f>ROUND(E1291*P1291,2)</f>
        <v>0</v>
      </c>
      <c r="R1291" s="239"/>
      <c r="S1291" s="239" t="s">
        <v>435</v>
      </c>
      <c r="T1291" s="240" t="s">
        <v>389</v>
      </c>
      <c r="U1291" s="222">
        <v>0</v>
      </c>
      <c r="V1291" s="222">
        <f>ROUND(E1291*U1291,2)</f>
        <v>0</v>
      </c>
      <c r="W1291" s="222"/>
      <c r="X1291" s="222" t="s">
        <v>449</v>
      </c>
      <c r="Y1291" s="222" t="s">
        <v>391</v>
      </c>
      <c r="Z1291" s="212"/>
      <c r="AA1291" s="212"/>
      <c r="AB1291" s="212"/>
      <c r="AC1291" s="212"/>
      <c r="AD1291" s="212"/>
      <c r="AE1291" s="212"/>
      <c r="AF1291" s="212"/>
      <c r="AG1291" s="212" t="s">
        <v>450</v>
      </c>
      <c r="AH1291" s="212"/>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outlineLevel="2" x14ac:dyDescent="0.25">
      <c r="A1292" s="219"/>
      <c r="B1292" s="220"/>
      <c r="C1292" s="268" t="s">
        <v>1716</v>
      </c>
      <c r="D1292" s="260"/>
      <c r="E1292" s="261">
        <v>11</v>
      </c>
      <c r="F1292" s="222"/>
      <c r="G1292" s="222"/>
      <c r="H1292" s="222"/>
      <c r="I1292" s="222"/>
      <c r="J1292" s="222"/>
      <c r="K1292" s="222"/>
      <c r="L1292" s="222"/>
      <c r="M1292" s="222"/>
      <c r="N1292" s="221"/>
      <c r="O1292" s="221"/>
      <c r="P1292" s="221"/>
      <c r="Q1292" s="221"/>
      <c r="R1292" s="222"/>
      <c r="S1292" s="222"/>
      <c r="T1292" s="222"/>
      <c r="U1292" s="222"/>
      <c r="V1292" s="222"/>
      <c r="W1292" s="222"/>
      <c r="X1292" s="222"/>
      <c r="Y1292" s="222"/>
      <c r="Z1292" s="212"/>
      <c r="AA1292" s="212"/>
      <c r="AB1292" s="212"/>
      <c r="AC1292" s="212"/>
      <c r="AD1292" s="212"/>
      <c r="AE1292" s="212"/>
      <c r="AF1292" s="212"/>
      <c r="AG1292" s="212" t="s">
        <v>454</v>
      </c>
      <c r="AH1292" s="212">
        <v>0</v>
      </c>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1" x14ac:dyDescent="0.25">
      <c r="A1293" s="234">
        <v>322</v>
      </c>
      <c r="B1293" s="235" t="s">
        <v>1717</v>
      </c>
      <c r="C1293" s="253" t="s">
        <v>1718</v>
      </c>
      <c r="D1293" s="236" t="s">
        <v>1596</v>
      </c>
      <c r="E1293" s="237">
        <v>21.203399999999998</v>
      </c>
      <c r="F1293" s="238"/>
      <c r="G1293" s="239">
        <f>ROUND(E1293*F1293,2)</f>
        <v>0</v>
      </c>
      <c r="H1293" s="238"/>
      <c r="I1293" s="239">
        <f>ROUND(E1293*H1293,2)</f>
        <v>0</v>
      </c>
      <c r="J1293" s="238"/>
      <c r="K1293" s="239">
        <f>ROUND(E1293*J1293,2)</f>
        <v>0</v>
      </c>
      <c r="L1293" s="239">
        <v>21</v>
      </c>
      <c r="M1293" s="239">
        <f>G1293*(1+L1293/100)</f>
        <v>0</v>
      </c>
      <c r="N1293" s="237">
        <v>0</v>
      </c>
      <c r="O1293" s="237">
        <f>ROUND(E1293*N1293,2)</f>
        <v>0</v>
      </c>
      <c r="P1293" s="237">
        <v>0</v>
      </c>
      <c r="Q1293" s="237">
        <f>ROUND(E1293*P1293,2)</f>
        <v>0</v>
      </c>
      <c r="R1293" s="239"/>
      <c r="S1293" s="239" t="s">
        <v>435</v>
      </c>
      <c r="T1293" s="240" t="s">
        <v>389</v>
      </c>
      <c r="U1293" s="222">
        <v>0</v>
      </c>
      <c r="V1293" s="222">
        <f>ROUND(E1293*U1293,2)</f>
        <v>0</v>
      </c>
      <c r="W1293" s="222"/>
      <c r="X1293" s="222" t="s">
        <v>449</v>
      </c>
      <c r="Y1293" s="222" t="s">
        <v>391</v>
      </c>
      <c r="Z1293" s="212"/>
      <c r="AA1293" s="212"/>
      <c r="AB1293" s="212"/>
      <c r="AC1293" s="212"/>
      <c r="AD1293" s="212"/>
      <c r="AE1293" s="212"/>
      <c r="AF1293" s="212"/>
      <c r="AG1293" s="212" t="s">
        <v>450</v>
      </c>
      <c r="AH1293" s="212"/>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ht="20.399999999999999" outlineLevel="2" x14ac:dyDescent="0.25">
      <c r="A1294" s="219"/>
      <c r="B1294" s="220"/>
      <c r="C1294" s="268" t="s">
        <v>1719</v>
      </c>
      <c r="D1294" s="260"/>
      <c r="E1294" s="261">
        <v>21.203399999999998</v>
      </c>
      <c r="F1294" s="222"/>
      <c r="G1294" s="222"/>
      <c r="H1294" s="222"/>
      <c r="I1294" s="222"/>
      <c r="J1294" s="222"/>
      <c r="K1294" s="222"/>
      <c r="L1294" s="222"/>
      <c r="M1294" s="222"/>
      <c r="N1294" s="221"/>
      <c r="O1294" s="221"/>
      <c r="P1294" s="221"/>
      <c r="Q1294" s="221"/>
      <c r="R1294" s="222"/>
      <c r="S1294" s="222"/>
      <c r="T1294" s="222"/>
      <c r="U1294" s="222"/>
      <c r="V1294" s="222"/>
      <c r="W1294" s="222"/>
      <c r="X1294" s="222"/>
      <c r="Y1294" s="222"/>
      <c r="Z1294" s="212"/>
      <c r="AA1294" s="212"/>
      <c r="AB1294" s="212"/>
      <c r="AC1294" s="212"/>
      <c r="AD1294" s="212"/>
      <c r="AE1294" s="212"/>
      <c r="AF1294" s="212"/>
      <c r="AG1294" s="212" t="s">
        <v>454</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outlineLevel="1" x14ac:dyDescent="0.25">
      <c r="A1295" s="234">
        <v>323</v>
      </c>
      <c r="B1295" s="235" t="s">
        <v>1720</v>
      </c>
      <c r="C1295" s="253" t="s">
        <v>1721</v>
      </c>
      <c r="D1295" s="236" t="s">
        <v>1075</v>
      </c>
      <c r="E1295" s="237">
        <v>94.22</v>
      </c>
      <c r="F1295" s="238"/>
      <c r="G1295" s="239">
        <f>ROUND(E1295*F1295,2)</f>
        <v>0</v>
      </c>
      <c r="H1295" s="238"/>
      <c r="I1295" s="239">
        <f>ROUND(E1295*H1295,2)</f>
        <v>0</v>
      </c>
      <c r="J1295" s="238"/>
      <c r="K1295" s="239">
        <f>ROUND(E1295*J1295,2)</f>
        <v>0</v>
      </c>
      <c r="L1295" s="239">
        <v>21</v>
      </c>
      <c r="M1295" s="239">
        <f>G1295*(1+L1295/100)</f>
        <v>0</v>
      </c>
      <c r="N1295" s="237">
        <v>1.0499999999999999E-3</v>
      </c>
      <c r="O1295" s="237">
        <f>ROUND(E1295*N1295,2)</f>
        <v>0.1</v>
      </c>
      <c r="P1295" s="237">
        <v>0</v>
      </c>
      <c r="Q1295" s="237">
        <f>ROUND(E1295*P1295,2)</f>
        <v>0</v>
      </c>
      <c r="R1295" s="239" t="s">
        <v>1722</v>
      </c>
      <c r="S1295" s="239" t="s">
        <v>388</v>
      </c>
      <c r="T1295" s="240" t="s">
        <v>448</v>
      </c>
      <c r="U1295" s="222">
        <v>0</v>
      </c>
      <c r="V1295" s="222">
        <f>ROUND(E1295*U1295,2)</f>
        <v>0</v>
      </c>
      <c r="W1295" s="222"/>
      <c r="X1295" s="222" t="s">
        <v>1723</v>
      </c>
      <c r="Y1295" s="222" t="s">
        <v>391</v>
      </c>
      <c r="Z1295" s="212"/>
      <c r="AA1295" s="212"/>
      <c r="AB1295" s="212"/>
      <c r="AC1295" s="212"/>
      <c r="AD1295" s="212"/>
      <c r="AE1295" s="212"/>
      <c r="AF1295" s="212"/>
      <c r="AG1295" s="212" t="s">
        <v>1724</v>
      </c>
      <c r="AH1295" s="212"/>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2" x14ac:dyDescent="0.25">
      <c r="A1296" s="219"/>
      <c r="B1296" s="220"/>
      <c r="C1296" s="268" t="s">
        <v>1700</v>
      </c>
      <c r="D1296" s="260"/>
      <c r="E1296" s="261">
        <v>94.22</v>
      </c>
      <c r="F1296" s="222"/>
      <c r="G1296" s="222"/>
      <c r="H1296" s="222"/>
      <c r="I1296" s="222"/>
      <c r="J1296" s="222"/>
      <c r="K1296" s="222"/>
      <c r="L1296" s="222"/>
      <c r="M1296" s="222"/>
      <c r="N1296" s="221"/>
      <c r="O1296" s="221"/>
      <c r="P1296" s="221"/>
      <c r="Q1296" s="221"/>
      <c r="R1296" s="222"/>
      <c r="S1296" s="222"/>
      <c r="T1296" s="222"/>
      <c r="U1296" s="222"/>
      <c r="V1296" s="222"/>
      <c r="W1296" s="222"/>
      <c r="X1296" s="222"/>
      <c r="Y1296" s="222"/>
      <c r="Z1296" s="212"/>
      <c r="AA1296" s="212"/>
      <c r="AB1296" s="212"/>
      <c r="AC1296" s="212"/>
      <c r="AD1296" s="212"/>
      <c r="AE1296" s="212"/>
      <c r="AF1296" s="212"/>
      <c r="AG1296" s="212" t="s">
        <v>454</v>
      </c>
      <c r="AH1296" s="212">
        <v>0</v>
      </c>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ht="30.6" outlineLevel="1" x14ac:dyDescent="0.25">
      <c r="A1297" s="234">
        <v>324</v>
      </c>
      <c r="B1297" s="235" t="s">
        <v>1725</v>
      </c>
      <c r="C1297" s="253" t="s">
        <v>1726</v>
      </c>
      <c r="D1297" s="236" t="s">
        <v>585</v>
      </c>
      <c r="E1297" s="237">
        <v>11</v>
      </c>
      <c r="F1297" s="238"/>
      <c r="G1297" s="239">
        <f>ROUND(E1297*F1297,2)</f>
        <v>0</v>
      </c>
      <c r="H1297" s="238"/>
      <c r="I1297" s="239">
        <f>ROUND(E1297*H1297,2)</f>
        <v>0</v>
      </c>
      <c r="J1297" s="238"/>
      <c r="K1297" s="239">
        <f>ROUND(E1297*J1297,2)</f>
        <v>0</v>
      </c>
      <c r="L1297" s="239">
        <v>21</v>
      </c>
      <c r="M1297" s="239">
        <f>G1297*(1+L1297/100)</f>
        <v>0</v>
      </c>
      <c r="N1297" s="237">
        <v>2.99E-3</v>
      </c>
      <c r="O1297" s="237">
        <f>ROUND(E1297*N1297,2)</f>
        <v>0.03</v>
      </c>
      <c r="P1297" s="237">
        <v>0</v>
      </c>
      <c r="Q1297" s="237">
        <f>ROUND(E1297*P1297,2)</f>
        <v>0</v>
      </c>
      <c r="R1297" s="239" t="s">
        <v>603</v>
      </c>
      <c r="S1297" s="239" t="s">
        <v>388</v>
      </c>
      <c r="T1297" s="240" t="s">
        <v>448</v>
      </c>
      <c r="U1297" s="222">
        <v>0</v>
      </c>
      <c r="V1297" s="222">
        <f>ROUND(E1297*U1297,2)</f>
        <v>0</v>
      </c>
      <c r="W1297" s="222"/>
      <c r="X1297" s="222" t="s">
        <v>604</v>
      </c>
      <c r="Y1297" s="222" t="s">
        <v>391</v>
      </c>
      <c r="Z1297" s="212"/>
      <c r="AA1297" s="212"/>
      <c r="AB1297" s="212"/>
      <c r="AC1297" s="212"/>
      <c r="AD1297" s="212"/>
      <c r="AE1297" s="212"/>
      <c r="AF1297" s="212"/>
      <c r="AG1297" s="212" t="s">
        <v>605</v>
      </c>
      <c r="AH1297" s="212"/>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2" x14ac:dyDescent="0.25">
      <c r="A1298" s="219"/>
      <c r="B1298" s="220"/>
      <c r="C1298" s="268" t="s">
        <v>1716</v>
      </c>
      <c r="D1298" s="260"/>
      <c r="E1298" s="261">
        <v>11</v>
      </c>
      <c r="F1298" s="222"/>
      <c r="G1298" s="222"/>
      <c r="H1298" s="222"/>
      <c r="I1298" s="222"/>
      <c r="J1298" s="222"/>
      <c r="K1298" s="222"/>
      <c r="L1298" s="222"/>
      <c r="M1298" s="222"/>
      <c r="N1298" s="221"/>
      <c r="O1298" s="221"/>
      <c r="P1298" s="221"/>
      <c r="Q1298" s="221"/>
      <c r="R1298" s="222"/>
      <c r="S1298" s="222"/>
      <c r="T1298" s="222"/>
      <c r="U1298" s="222"/>
      <c r="V1298" s="222"/>
      <c r="W1298" s="222"/>
      <c r="X1298" s="222"/>
      <c r="Y1298" s="222"/>
      <c r="Z1298" s="212"/>
      <c r="AA1298" s="212"/>
      <c r="AB1298" s="212"/>
      <c r="AC1298" s="212"/>
      <c r="AD1298" s="212"/>
      <c r="AE1298" s="212"/>
      <c r="AF1298" s="212"/>
      <c r="AG1298" s="212" t="s">
        <v>454</v>
      </c>
      <c r="AH1298" s="212">
        <v>0</v>
      </c>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outlineLevel="1" x14ac:dyDescent="0.25">
      <c r="A1299" s="234">
        <v>325</v>
      </c>
      <c r="B1299" s="235" t="s">
        <v>1727</v>
      </c>
      <c r="C1299" s="253" t="s">
        <v>1728</v>
      </c>
      <c r="D1299" s="236" t="s">
        <v>506</v>
      </c>
      <c r="E1299" s="237">
        <v>21.203399999999998</v>
      </c>
      <c r="F1299" s="238"/>
      <c r="G1299" s="239">
        <f>ROUND(E1299*F1299,2)</f>
        <v>0</v>
      </c>
      <c r="H1299" s="238"/>
      <c r="I1299" s="239">
        <f>ROUND(E1299*H1299,2)</f>
        <v>0</v>
      </c>
      <c r="J1299" s="238"/>
      <c r="K1299" s="239">
        <f>ROUND(E1299*J1299,2)</f>
        <v>0</v>
      </c>
      <c r="L1299" s="239">
        <v>21</v>
      </c>
      <c r="M1299" s="239">
        <f>G1299*(1+L1299/100)</f>
        <v>0</v>
      </c>
      <c r="N1299" s="237">
        <v>3.82E-3</v>
      </c>
      <c r="O1299" s="237">
        <f>ROUND(E1299*N1299,2)</f>
        <v>0.08</v>
      </c>
      <c r="P1299" s="237">
        <v>0</v>
      </c>
      <c r="Q1299" s="237">
        <f>ROUND(E1299*P1299,2)</f>
        <v>0</v>
      </c>
      <c r="R1299" s="239" t="s">
        <v>603</v>
      </c>
      <c r="S1299" s="239" t="s">
        <v>388</v>
      </c>
      <c r="T1299" s="240" t="s">
        <v>448</v>
      </c>
      <c r="U1299" s="222">
        <v>0</v>
      </c>
      <c r="V1299" s="222">
        <f>ROUND(E1299*U1299,2)</f>
        <v>0</v>
      </c>
      <c r="W1299" s="222"/>
      <c r="X1299" s="222" t="s">
        <v>604</v>
      </c>
      <c r="Y1299" s="222" t="s">
        <v>391</v>
      </c>
      <c r="Z1299" s="212"/>
      <c r="AA1299" s="212"/>
      <c r="AB1299" s="212"/>
      <c r="AC1299" s="212"/>
      <c r="AD1299" s="212"/>
      <c r="AE1299" s="212"/>
      <c r="AF1299" s="212"/>
      <c r="AG1299" s="212" t="s">
        <v>605</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ht="20.399999999999999" outlineLevel="2" x14ac:dyDescent="0.25">
      <c r="A1300" s="219"/>
      <c r="B1300" s="220"/>
      <c r="C1300" s="268" t="s">
        <v>1719</v>
      </c>
      <c r="D1300" s="260"/>
      <c r="E1300" s="261">
        <v>21.203399999999998</v>
      </c>
      <c r="F1300" s="222"/>
      <c r="G1300" s="222"/>
      <c r="H1300" s="222"/>
      <c r="I1300" s="222"/>
      <c r="J1300" s="222"/>
      <c r="K1300" s="222"/>
      <c r="L1300" s="222"/>
      <c r="M1300" s="222"/>
      <c r="N1300" s="221"/>
      <c r="O1300" s="221"/>
      <c r="P1300" s="221"/>
      <c r="Q1300" s="221"/>
      <c r="R1300" s="222"/>
      <c r="S1300" s="222"/>
      <c r="T1300" s="222"/>
      <c r="U1300" s="222"/>
      <c r="V1300" s="222"/>
      <c r="W1300" s="222"/>
      <c r="X1300" s="222"/>
      <c r="Y1300" s="222"/>
      <c r="Z1300" s="212"/>
      <c r="AA1300" s="212"/>
      <c r="AB1300" s="212"/>
      <c r="AC1300" s="212"/>
      <c r="AD1300" s="212"/>
      <c r="AE1300" s="212"/>
      <c r="AF1300" s="212"/>
      <c r="AG1300" s="212" t="s">
        <v>454</v>
      </c>
      <c r="AH1300" s="212">
        <v>0</v>
      </c>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2"/>
      <c r="BH1300" s="212"/>
    </row>
    <row r="1301" spans="1:60" ht="20.399999999999999" outlineLevel="1" x14ac:dyDescent="0.25">
      <c r="A1301" s="234">
        <v>326</v>
      </c>
      <c r="B1301" s="235" t="s">
        <v>1729</v>
      </c>
      <c r="C1301" s="253" t="s">
        <v>1730</v>
      </c>
      <c r="D1301" s="236" t="s">
        <v>807</v>
      </c>
      <c r="E1301" s="237">
        <v>4</v>
      </c>
      <c r="F1301" s="238"/>
      <c r="G1301" s="239">
        <f>ROUND(E1301*F1301,2)</f>
        <v>0</v>
      </c>
      <c r="H1301" s="238"/>
      <c r="I1301" s="239">
        <f>ROUND(E1301*H1301,2)</f>
        <v>0</v>
      </c>
      <c r="J1301" s="238"/>
      <c r="K1301" s="239">
        <f>ROUND(E1301*J1301,2)</f>
        <v>0</v>
      </c>
      <c r="L1301" s="239">
        <v>21</v>
      </c>
      <c r="M1301" s="239">
        <f>G1301*(1+L1301/100)</f>
        <v>0</v>
      </c>
      <c r="N1301" s="237">
        <v>1.8599999999999998E-2</v>
      </c>
      <c r="O1301" s="237">
        <f>ROUND(E1301*N1301,2)</f>
        <v>7.0000000000000007E-2</v>
      </c>
      <c r="P1301" s="237">
        <v>0</v>
      </c>
      <c r="Q1301" s="237">
        <f>ROUND(E1301*P1301,2)</f>
        <v>0</v>
      </c>
      <c r="R1301" s="239"/>
      <c r="S1301" s="239" t="s">
        <v>435</v>
      </c>
      <c r="T1301" s="240" t="s">
        <v>389</v>
      </c>
      <c r="U1301" s="222">
        <v>0</v>
      </c>
      <c r="V1301" s="222">
        <f>ROUND(E1301*U1301,2)</f>
        <v>0</v>
      </c>
      <c r="W1301" s="222"/>
      <c r="X1301" s="222" t="s">
        <v>604</v>
      </c>
      <c r="Y1301" s="222" t="s">
        <v>391</v>
      </c>
      <c r="Z1301" s="212"/>
      <c r="AA1301" s="212"/>
      <c r="AB1301" s="212"/>
      <c r="AC1301" s="212"/>
      <c r="AD1301" s="212"/>
      <c r="AE1301" s="212"/>
      <c r="AF1301" s="212"/>
      <c r="AG1301" s="212" t="s">
        <v>605</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5">
      <c r="A1302" s="219"/>
      <c r="B1302" s="220"/>
      <c r="C1302" s="268" t="s">
        <v>1731</v>
      </c>
      <c r="D1302" s="260"/>
      <c r="E1302" s="261">
        <v>4</v>
      </c>
      <c r="F1302" s="222"/>
      <c r="G1302" s="222"/>
      <c r="H1302" s="222"/>
      <c r="I1302" s="222"/>
      <c r="J1302" s="222"/>
      <c r="K1302" s="222"/>
      <c r="L1302" s="222"/>
      <c r="M1302" s="222"/>
      <c r="N1302" s="221"/>
      <c r="O1302" s="221"/>
      <c r="P1302" s="221"/>
      <c r="Q1302" s="221"/>
      <c r="R1302" s="222"/>
      <c r="S1302" s="222"/>
      <c r="T1302" s="222"/>
      <c r="U1302" s="222"/>
      <c r="V1302" s="222"/>
      <c r="W1302" s="222"/>
      <c r="X1302" s="222"/>
      <c r="Y1302" s="222"/>
      <c r="Z1302" s="212"/>
      <c r="AA1302" s="212"/>
      <c r="AB1302" s="212"/>
      <c r="AC1302" s="212"/>
      <c r="AD1302" s="212"/>
      <c r="AE1302" s="212"/>
      <c r="AF1302" s="212"/>
      <c r="AG1302" s="212" t="s">
        <v>454</v>
      </c>
      <c r="AH1302" s="212">
        <v>0</v>
      </c>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outlineLevel="1" x14ac:dyDescent="0.25">
      <c r="A1303" s="234">
        <v>327</v>
      </c>
      <c r="B1303" s="235" t="s">
        <v>1732</v>
      </c>
      <c r="C1303" s="253" t="s">
        <v>1733</v>
      </c>
      <c r="D1303" s="236" t="s">
        <v>807</v>
      </c>
      <c r="E1303" s="237">
        <v>1</v>
      </c>
      <c r="F1303" s="238"/>
      <c r="G1303" s="239">
        <f>ROUND(E1303*F1303,2)</f>
        <v>0</v>
      </c>
      <c r="H1303" s="238"/>
      <c r="I1303" s="239">
        <f>ROUND(E1303*H1303,2)</f>
        <v>0</v>
      </c>
      <c r="J1303" s="238"/>
      <c r="K1303" s="239">
        <f>ROUND(E1303*J1303,2)</f>
        <v>0</v>
      </c>
      <c r="L1303" s="239">
        <v>21</v>
      </c>
      <c r="M1303" s="239">
        <f>G1303*(1+L1303/100)</f>
        <v>0</v>
      </c>
      <c r="N1303" s="237">
        <v>0.11799999999999999</v>
      </c>
      <c r="O1303" s="237">
        <f>ROUND(E1303*N1303,2)</f>
        <v>0.12</v>
      </c>
      <c r="P1303" s="237">
        <v>0</v>
      </c>
      <c r="Q1303" s="237">
        <f>ROUND(E1303*P1303,2)</f>
        <v>0</v>
      </c>
      <c r="R1303" s="239"/>
      <c r="S1303" s="239" t="s">
        <v>435</v>
      </c>
      <c r="T1303" s="240" t="s">
        <v>389</v>
      </c>
      <c r="U1303" s="222">
        <v>0</v>
      </c>
      <c r="V1303" s="222">
        <f>ROUND(E1303*U1303,2)</f>
        <v>0</v>
      </c>
      <c r="W1303" s="222"/>
      <c r="X1303" s="222" t="s">
        <v>604</v>
      </c>
      <c r="Y1303" s="222" t="s">
        <v>391</v>
      </c>
      <c r="Z1303" s="212"/>
      <c r="AA1303" s="212"/>
      <c r="AB1303" s="212"/>
      <c r="AC1303" s="212"/>
      <c r="AD1303" s="212"/>
      <c r="AE1303" s="212"/>
      <c r="AF1303" s="212"/>
      <c r="AG1303" s="212" t="s">
        <v>605</v>
      </c>
      <c r="AH1303" s="212"/>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2" x14ac:dyDescent="0.25">
      <c r="A1304" s="219"/>
      <c r="B1304" s="220"/>
      <c r="C1304" s="254" t="s">
        <v>1734</v>
      </c>
      <c r="D1304" s="248"/>
      <c r="E1304" s="248"/>
      <c r="F1304" s="248"/>
      <c r="G1304" s="248"/>
      <c r="H1304" s="222"/>
      <c r="I1304" s="222"/>
      <c r="J1304" s="222"/>
      <c r="K1304" s="222"/>
      <c r="L1304" s="222"/>
      <c r="M1304" s="222"/>
      <c r="N1304" s="221"/>
      <c r="O1304" s="221"/>
      <c r="P1304" s="221"/>
      <c r="Q1304" s="221"/>
      <c r="R1304" s="222"/>
      <c r="S1304" s="222"/>
      <c r="T1304" s="222"/>
      <c r="U1304" s="222"/>
      <c r="V1304" s="222"/>
      <c r="W1304" s="222"/>
      <c r="X1304" s="222"/>
      <c r="Y1304" s="222"/>
      <c r="Z1304" s="212"/>
      <c r="AA1304" s="212"/>
      <c r="AB1304" s="212"/>
      <c r="AC1304" s="212"/>
      <c r="AD1304" s="212"/>
      <c r="AE1304" s="212"/>
      <c r="AF1304" s="212"/>
      <c r="AG1304" s="212" t="s">
        <v>395</v>
      </c>
      <c r="AH1304" s="212"/>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2" x14ac:dyDescent="0.25">
      <c r="A1305" s="219"/>
      <c r="B1305" s="220"/>
      <c r="C1305" s="268" t="s">
        <v>1735</v>
      </c>
      <c r="D1305" s="260"/>
      <c r="E1305" s="261">
        <v>1</v>
      </c>
      <c r="F1305" s="222"/>
      <c r="G1305" s="222"/>
      <c r="H1305" s="222"/>
      <c r="I1305" s="222"/>
      <c r="J1305" s="222"/>
      <c r="K1305" s="222"/>
      <c r="L1305" s="222"/>
      <c r="M1305" s="222"/>
      <c r="N1305" s="221"/>
      <c r="O1305" s="221"/>
      <c r="P1305" s="221"/>
      <c r="Q1305" s="221"/>
      <c r="R1305" s="222"/>
      <c r="S1305" s="222"/>
      <c r="T1305" s="222"/>
      <c r="U1305" s="222"/>
      <c r="V1305" s="222"/>
      <c r="W1305" s="222"/>
      <c r="X1305" s="222"/>
      <c r="Y1305" s="222"/>
      <c r="Z1305" s="212"/>
      <c r="AA1305" s="212"/>
      <c r="AB1305" s="212"/>
      <c r="AC1305" s="212"/>
      <c r="AD1305" s="212"/>
      <c r="AE1305" s="212"/>
      <c r="AF1305" s="212"/>
      <c r="AG1305" s="212" t="s">
        <v>454</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1" x14ac:dyDescent="0.25">
      <c r="A1306" s="234">
        <v>328</v>
      </c>
      <c r="B1306" s="235" t="s">
        <v>1736</v>
      </c>
      <c r="C1306" s="253" t="s">
        <v>1737</v>
      </c>
      <c r="D1306" s="236" t="s">
        <v>807</v>
      </c>
      <c r="E1306" s="237">
        <v>1</v>
      </c>
      <c r="F1306" s="238"/>
      <c r="G1306" s="239">
        <f>ROUND(E1306*F1306,2)</f>
        <v>0</v>
      </c>
      <c r="H1306" s="238"/>
      <c r="I1306" s="239">
        <f>ROUND(E1306*H1306,2)</f>
        <v>0</v>
      </c>
      <c r="J1306" s="238"/>
      <c r="K1306" s="239">
        <f>ROUND(E1306*J1306,2)</f>
        <v>0</v>
      </c>
      <c r="L1306" s="239">
        <v>21</v>
      </c>
      <c r="M1306" s="239">
        <f>G1306*(1+L1306/100)</f>
        <v>0</v>
      </c>
      <c r="N1306" s="237">
        <v>0.14799999999999999</v>
      </c>
      <c r="O1306" s="237">
        <f>ROUND(E1306*N1306,2)</f>
        <v>0.15</v>
      </c>
      <c r="P1306" s="237">
        <v>0</v>
      </c>
      <c r="Q1306" s="237">
        <f>ROUND(E1306*P1306,2)</f>
        <v>0</v>
      </c>
      <c r="R1306" s="239"/>
      <c r="S1306" s="239" t="s">
        <v>435</v>
      </c>
      <c r="T1306" s="240" t="s">
        <v>389</v>
      </c>
      <c r="U1306" s="222">
        <v>0</v>
      </c>
      <c r="V1306" s="222">
        <f>ROUND(E1306*U1306,2)</f>
        <v>0</v>
      </c>
      <c r="W1306" s="222"/>
      <c r="X1306" s="222" t="s">
        <v>604</v>
      </c>
      <c r="Y1306" s="222" t="s">
        <v>391</v>
      </c>
      <c r="Z1306" s="212"/>
      <c r="AA1306" s="212"/>
      <c r="AB1306" s="212"/>
      <c r="AC1306" s="212"/>
      <c r="AD1306" s="212"/>
      <c r="AE1306" s="212"/>
      <c r="AF1306" s="212"/>
      <c r="AG1306" s="212" t="s">
        <v>605</v>
      </c>
      <c r="AH1306" s="212"/>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2" x14ac:dyDescent="0.25">
      <c r="A1307" s="219"/>
      <c r="B1307" s="220"/>
      <c r="C1307" s="268" t="s">
        <v>1738</v>
      </c>
      <c r="D1307" s="260"/>
      <c r="E1307" s="261">
        <v>1</v>
      </c>
      <c r="F1307" s="222"/>
      <c r="G1307" s="222"/>
      <c r="H1307" s="222"/>
      <c r="I1307" s="222"/>
      <c r="J1307" s="222"/>
      <c r="K1307" s="222"/>
      <c r="L1307" s="222"/>
      <c r="M1307" s="222"/>
      <c r="N1307" s="221"/>
      <c r="O1307" s="221"/>
      <c r="P1307" s="221"/>
      <c r="Q1307" s="221"/>
      <c r="R1307" s="222"/>
      <c r="S1307" s="222"/>
      <c r="T1307" s="222"/>
      <c r="U1307" s="222"/>
      <c r="V1307" s="222"/>
      <c r="W1307" s="222"/>
      <c r="X1307" s="222"/>
      <c r="Y1307" s="222"/>
      <c r="Z1307" s="212"/>
      <c r="AA1307" s="212"/>
      <c r="AB1307" s="212"/>
      <c r="AC1307" s="212"/>
      <c r="AD1307" s="212"/>
      <c r="AE1307" s="212"/>
      <c r="AF1307" s="212"/>
      <c r="AG1307" s="212" t="s">
        <v>454</v>
      </c>
      <c r="AH1307" s="212">
        <v>0</v>
      </c>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1" x14ac:dyDescent="0.25">
      <c r="A1308" s="234">
        <v>329</v>
      </c>
      <c r="B1308" s="235" t="s">
        <v>1739</v>
      </c>
      <c r="C1308" s="253" t="s">
        <v>1740</v>
      </c>
      <c r="D1308" s="236" t="s">
        <v>807</v>
      </c>
      <c r="E1308" s="237">
        <v>1</v>
      </c>
      <c r="F1308" s="238"/>
      <c r="G1308" s="239">
        <f>ROUND(E1308*F1308,2)</f>
        <v>0</v>
      </c>
      <c r="H1308" s="238"/>
      <c r="I1308" s="239">
        <f>ROUND(E1308*H1308,2)</f>
        <v>0</v>
      </c>
      <c r="J1308" s="238"/>
      <c r="K1308" s="239">
        <f>ROUND(E1308*J1308,2)</f>
        <v>0</v>
      </c>
      <c r="L1308" s="239">
        <v>21</v>
      </c>
      <c r="M1308" s="239">
        <f>G1308*(1+L1308/100)</f>
        <v>0</v>
      </c>
      <c r="N1308" s="237">
        <v>0.16600000000000001</v>
      </c>
      <c r="O1308" s="237">
        <f>ROUND(E1308*N1308,2)</f>
        <v>0.17</v>
      </c>
      <c r="P1308" s="237">
        <v>0</v>
      </c>
      <c r="Q1308" s="237">
        <f>ROUND(E1308*P1308,2)</f>
        <v>0</v>
      </c>
      <c r="R1308" s="239"/>
      <c r="S1308" s="239" t="s">
        <v>435</v>
      </c>
      <c r="T1308" s="240" t="s">
        <v>389</v>
      </c>
      <c r="U1308" s="222">
        <v>0</v>
      </c>
      <c r="V1308" s="222">
        <f>ROUND(E1308*U1308,2)</f>
        <v>0</v>
      </c>
      <c r="W1308" s="222"/>
      <c r="X1308" s="222" t="s">
        <v>604</v>
      </c>
      <c r="Y1308" s="222" t="s">
        <v>391</v>
      </c>
      <c r="Z1308" s="212"/>
      <c r="AA1308" s="212"/>
      <c r="AB1308" s="212"/>
      <c r="AC1308" s="212"/>
      <c r="AD1308" s="212"/>
      <c r="AE1308" s="212"/>
      <c r="AF1308" s="212"/>
      <c r="AG1308" s="212" t="s">
        <v>605</v>
      </c>
      <c r="AH1308" s="212"/>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2" x14ac:dyDescent="0.25">
      <c r="A1309" s="219"/>
      <c r="B1309" s="220"/>
      <c r="C1309" s="268" t="s">
        <v>1741</v>
      </c>
      <c r="D1309" s="260"/>
      <c r="E1309" s="261">
        <v>1</v>
      </c>
      <c r="F1309" s="222"/>
      <c r="G1309" s="222"/>
      <c r="H1309" s="222"/>
      <c r="I1309" s="222"/>
      <c r="J1309" s="222"/>
      <c r="K1309" s="222"/>
      <c r="L1309" s="222"/>
      <c r="M1309" s="222"/>
      <c r="N1309" s="221"/>
      <c r="O1309" s="221"/>
      <c r="P1309" s="221"/>
      <c r="Q1309" s="221"/>
      <c r="R1309" s="222"/>
      <c r="S1309" s="222"/>
      <c r="T1309" s="222"/>
      <c r="U1309" s="222"/>
      <c r="V1309" s="222"/>
      <c r="W1309" s="222"/>
      <c r="X1309" s="222"/>
      <c r="Y1309" s="222"/>
      <c r="Z1309" s="212"/>
      <c r="AA1309" s="212"/>
      <c r="AB1309" s="212"/>
      <c r="AC1309" s="212"/>
      <c r="AD1309" s="212"/>
      <c r="AE1309" s="212"/>
      <c r="AF1309" s="212"/>
      <c r="AG1309" s="212" t="s">
        <v>454</v>
      </c>
      <c r="AH1309" s="212">
        <v>0</v>
      </c>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1" x14ac:dyDescent="0.25">
      <c r="A1310" s="234">
        <v>330</v>
      </c>
      <c r="B1310" s="235" t="s">
        <v>1742</v>
      </c>
      <c r="C1310" s="253" t="s">
        <v>1743</v>
      </c>
      <c r="D1310" s="236" t="s">
        <v>807</v>
      </c>
      <c r="E1310" s="237">
        <v>3</v>
      </c>
      <c r="F1310" s="238"/>
      <c r="G1310" s="239">
        <f>ROUND(E1310*F1310,2)</f>
        <v>0</v>
      </c>
      <c r="H1310" s="238"/>
      <c r="I1310" s="239">
        <f>ROUND(E1310*H1310,2)</f>
        <v>0</v>
      </c>
      <c r="J1310" s="238"/>
      <c r="K1310" s="239">
        <f>ROUND(E1310*J1310,2)</f>
        <v>0</v>
      </c>
      <c r="L1310" s="239">
        <v>21</v>
      </c>
      <c r="M1310" s="239">
        <f>G1310*(1+L1310/100)</f>
        <v>0</v>
      </c>
      <c r="N1310" s="237">
        <v>3.9E-2</v>
      </c>
      <c r="O1310" s="237">
        <f>ROUND(E1310*N1310,2)</f>
        <v>0.12</v>
      </c>
      <c r="P1310" s="237">
        <v>0</v>
      </c>
      <c r="Q1310" s="237">
        <f>ROUND(E1310*P1310,2)</f>
        <v>0</v>
      </c>
      <c r="R1310" s="239"/>
      <c r="S1310" s="239" t="s">
        <v>435</v>
      </c>
      <c r="T1310" s="240" t="s">
        <v>389</v>
      </c>
      <c r="U1310" s="222">
        <v>0</v>
      </c>
      <c r="V1310" s="222">
        <f>ROUND(E1310*U1310,2)</f>
        <v>0</v>
      </c>
      <c r="W1310" s="222"/>
      <c r="X1310" s="222" t="s">
        <v>604</v>
      </c>
      <c r="Y1310" s="222" t="s">
        <v>391</v>
      </c>
      <c r="Z1310" s="212"/>
      <c r="AA1310" s="212"/>
      <c r="AB1310" s="212"/>
      <c r="AC1310" s="212"/>
      <c r="AD1310" s="212"/>
      <c r="AE1310" s="212"/>
      <c r="AF1310" s="212"/>
      <c r="AG1310" s="212" t="s">
        <v>605</v>
      </c>
      <c r="AH1310" s="212"/>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2" x14ac:dyDescent="0.25">
      <c r="A1311" s="219"/>
      <c r="B1311" s="220"/>
      <c r="C1311" s="268" t="s">
        <v>1744</v>
      </c>
      <c r="D1311" s="260"/>
      <c r="E1311" s="261">
        <v>3</v>
      </c>
      <c r="F1311" s="222"/>
      <c r="G1311" s="222"/>
      <c r="H1311" s="222"/>
      <c r="I1311" s="222"/>
      <c r="J1311" s="222"/>
      <c r="K1311" s="222"/>
      <c r="L1311" s="222"/>
      <c r="M1311" s="222"/>
      <c r="N1311" s="221"/>
      <c r="O1311" s="221"/>
      <c r="P1311" s="221"/>
      <c r="Q1311" s="221"/>
      <c r="R1311" s="222"/>
      <c r="S1311" s="222"/>
      <c r="T1311" s="222"/>
      <c r="U1311" s="222"/>
      <c r="V1311" s="222"/>
      <c r="W1311" s="222"/>
      <c r="X1311" s="222"/>
      <c r="Y1311" s="222"/>
      <c r="Z1311" s="212"/>
      <c r="AA1311" s="212"/>
      <c r="AB1311" s="212"/>
      <c r="AC1311" s="212"/>
      <c r="AD1311" s="212"/>
      <c r="AE1311" s="212"/>
      <c r="AF1311" s="212"/>
      <c r="AG1311" s="212" t="s">
        <v>454</v>
      </c>
      <c r="AH1311" s="212">
        <v>0</v>
      </c>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1" x14ac:dyDescent="0.25">
      <c r="A1312" s="234">
        <v>331</v>
      </c>
      <c r="B1312" s="235" t="s">
        <v>1745</v>
      </c>
      <c r="C1312" s="253" t="s">
        <v>1746</v>
      </c>
      <c r="D1312" s="236" t="s">
        <v>807</v>
      </c>
      <c r="E1312" s="237">
        <v>2</v>
      </c>
      <c r="F1312" s="238"/>
      <c r="G1312" s="239">
        <f>ROUND(E1312*F1312,2)</f>
        <v>0</v>
      </c>
      <c r="H1312" s="238"/>
      <c r="I1312" s="239">
        <f>ROUND(E1312*H1312,2)</f>
        <v>0</v>
      </c>
      <c r="J1312" s="238"/>
      <c r="K1312" s="239">
        <f>ROUND(E1312*J1312,2)</f>
        <v>0</v>
      </c>
      <c r="L1312" s="239">
        <v>21</v>
      </c>
      <c r="M1312" s="239">
        <f>G1312*(1+L1312/100)</f>
        <v>0</v>
      </c>
      <c r="N1312" s="237">
        <v>9.6000000000000002E-2</v>
      </c>
      <c r="O1312" s="237">
        <f>ROUND(E1312*N1312,2)</f>
        <v>0.19</v>
      </c>
      <c r="P1312" s="237">
        <v>0</v>
      </c>
      <c r="Q1312" s="237">
        <f>ROUND(E1312*P1312,2)</f>
        <v>0</v>
      </c>
      <c r="R1312" s="239"/>
      <c r="S1312" s="239" t="s">
        <v>435</v>
      </c>
      <c r="T1312" s="240" t="s">
        <v>389</v>
      </c>
      <c r="U1312" s="222">
        <v>0</v>
      </c>
      <c r="V1312" s="222">
        <f>ROUND(E1312*U1312,2)</f>
        <v>0</v>
      </c>
      <c r="W1312" s="222"/>
      <c r="X1312" s="222" t="s">
        <v>604</v>
      </c>
      <c r="Y1312" s="222" t="s">
        <v>391</v>
      </c>
      <c r="Z1312" s="212"/>
      <c r="AA1312" s="212"/>
      <c r="AB1312" s="212"/>
      <c r="AC1312" s="212"/>
      <c r="AD1312" s="212"/>
      <c r="AE1312" s="212"/>
      <c r="AF1312" s="212"/>
      <c r="AG1312" s="212" t="s">
        <v>605</v>
      </c>
      <c r="AH1312" s="212"/>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2" x14ac:dyDescent="0.25">
      <c r="A1313" s="219"/>
      <c r="B1313" s="220"/>
      <c r="C1313" s="268" t="s">
        <v>1747</v>
      </c>
      <c r="D1313" s="260"/>
      <c r="E1313" s="261">
        <v>2</v>
      </c>
      <c r="F1313" s="222"/>
      <c r="G1313" s="222"/>
      <c r="H1313" s="222"/>
      <c r="I1313" s="222"/>
      <c r="J1313" s="222"/>
      <c r="K1313" s="222"/>
      <c r="L1313" s="222"/>
      <c r="M1313" s="222"/>
      <c r="N1313" s="221"/>
      <c r="O1313" s="221"/>
      <c r="P1313" s="221"/>
      <c r="Q1313" s="221"/>
      <c r="R1313" s="222"/>
      <c r="S1313" s="222"/>
      <c r="T1313" s="222"/>
      <c r="U1313" s="222"/>
      <c r="V1313" s="222"/>
      <c r="W1313" s="222"/>
      <c r="X1313" s="222"/>
      <c r="Y1313" s="222"/>
      <c r="Z1313" s="212"/>
      <c r="AA1313" s="212"/>
      <c r="AB1313" s="212"/>
      <c r="AC1313" s="212"/>
      <c r="AD1313" s="212"/>
      <c r="AE1313" s="212"/>
      <c r="AF1313" s="212"/>
      <c r="AG1313" s="212" t="s">
        <v>454</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1" x14ac:dyDescent="0.25">
      <c r="A1314" s="234">
        <v>332</v>
      </c>
      <c r="B1314" s="235" t="s">
        <v>1748</v>
      </c>
      <c r="C1314" s="253" t="s">
        <v>1749</v>
      </c>
      <c r="D1314" s="236" t="s">
        <v>807</v>
      </c>
      <c r="E1314" s="237">
        <v>1</v>
      </c>
      <c r="F1314" s="238"/>
      <c r="G1314" s="239">
        <f>ROUND(E1314*F1314,2)</f>
        <v>0</v>
      </c>
      <c r="H1314" s="238"/>
      <c r="I1314" s="239">
        <f>ROUND(E1314*H1314,2)</f>
        <v>0</v>
      </c>
      <c r="J1314" s="238"/>
      <c r="K1314" s="239">
        <f>ROUND(E1314*J1314,2)</f>
        <v>0</v>
      </c>
      <c r="L1314" s="239">
        <v>21</v>
      </c>
      <c r="M1314" s="239">
        <f>G1314*(1+L1314/100)</f>
        <v>0</v>
      </c>
      <c r="N1314" s="237">
        <v>3.5000000000000003E-2</v>
      </c>
      <c r="O1314" s="237">
        <f>ROUND(E1314*N1314,2)</f>
        <v>0.04</v>
      </c>
      <c r="P1314" s="237">
        <v>0</v>
      </c>
      <c r="Q1314" s="237">
        <f>ROUND(E1314*P1314,2)</f>
        <v>0</v>
      </c>
      <c r="R1314" s="239"/>
      <c r="S1314" s="239" t="s">
        <v>435</v>
      </c>
      <c r="T1314" s="240" t="s">
        <v>389</v>
      </c>
      <c r="U1314" s="222">
        <v>0</v>
      </c>
      <c r="V1314" s="222">
        <f>ROUND(E1314*U1314,2)</f>
        <v>0</v>
      </c>
      <c r="W1314" s="222"/>
      <c r="X1314" s="222" t="s">
        <v>604</v>
      </c>
      <c r="Y1314" s="222" t="s">
        <v>391</v>
      </c>
      <c r="Z1314" s="212"/>
      <c r="AA1314" s="212"/>
      <c r="AB1314" s="212"/>
      <c r="AC1314" s="212"/>
      <c r="AD1314" s="212"/>
      <c r="AE1314" s="212"/>
      <c r="AF1314" s="212"/>
      <c r="AG1314" s="212" t="s">
        <v>605</v>
      </c>
      <c r="AH1314" s="212"/>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2" x14ac:dyDescent="0.25">
      <c r="A1315" s="219"/>
      <c r="B1315" s="220"/>
      <c r="C1315" s="268" t="s">
        <v>1750</v>
      </c>
      <c r="D1315" s="260"/>
      <c r="E1315" s="261">
        <v>1</v>
      </c>
      <c r="F1315" s="222"/>
      <c r="G1315" s="222"/>
      <c r="H1315" s="222"/>
      <c r="I1315" s="222"/>
      <c r="J1315" s="222"/>
      <c r="K1315" s="222"/>
      <c r="L1315" s="222"/>
      <c r="M1315" s="222"/>
      <c r="N1315" s="221"/>
      <c r="O1315" s="221"/>
      <c r="P1315" s="221"/>
      <c r="Q1315" s="221"/>
      <c r="R1315" s="222"/>
      <c r="S1315" s="222"/>
      <c r="T1315" s="222"/>
      <c r="U1315" s="222"/>
      <c r="V1315" s="222"/>
      <c r="W1315" s="222"/>
      <c r="X1315" s="222"/>
      <c r="Y1315" s="222"/>
      <c r="Z1315" s="212"/>
      <c r="AA1315" s="212"/>
      <c r="AB1315" s="212"/>
      <c r="AC1315" s="212"/>
      <c r="AD1315" s="212"/>
      <c r="AE1315" s="212"/>
      <c r="AF1315" s="212"/>
      <c r="AG1315" s="212" t="s">
        <v>454</v>
      </c>
      <c r="AH1315" s="212">
        <v>0</v>
      </c>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outlineLevel="1" x14ac:dyDescent="0.25">
      <c r="A1316" s="234">
        <v>333</v>
      </c>
      <c r="B1316" s="235" t="s">
        <v>1751</v>
      </c>
      <c r="C1316" s="253" t="s">
        <v>1752</v>
      </c>
      <c r="D1316" s="236" t="s">
        <v>807</v>
      </c>
      <c r="E1316" s="237">
        <v>2</v>
      </c>
      <c r="F1316" s="238"/>
      <c r="G1316" s="239">
        <f>ROUND(E1316*F1316,2)</f>
        <v>0</v>
      </c>
      <c r="H1316" s="238"/>
      <c r="I1316" s="239">
        <f>ROUND(E1316*H1316,2)</f>
        <v>0</v>
      </c>
      <c r="J1316" s="238"/>
      <c r="K1316" s="239">
        <f>ROUND(E1316*J1316,2)</f>
        <v>0</v>
      </c>
      <c r="L1316" s="239">
        <v>21</v>
      </c>
      <c r="M1316" s="239">
        <f>G1316*(1+L1316/100)</f>
        <v>0</v>
      </c>
      <c r="N1316" s="237">
        <v>0.71799999999999997</v>
      </c>
      <c r="O1316" s="237">
        <f>ROUND(E1316*N1316,2)</f>
        <v>1.44</v>
      </c>
      <c r="P1316" s="237">
        <v>0</v>
      </c>
      <c r="Q1316" s="237">
        <f>ROUND(E1316*P1316,2)</f>
        <v>0</v>
      </c>
      <c r="R1316" s="239"/>
      <c r="S1316" s="239" t="s">
        <v>435</v>
      </c>
      <c r="T1316" s="240" t="s">
        <v>389</v>
      </c>
      <c r="U1316" s="222">
        <v>0</v>
      </c>
      <c r="V1316" s="222">
        <f>ROUND(E1316*U1316,2)</f>
        <v>0</v>
      </c>
      <c r="W1316" s="222"/>
      <c r="X1316" s="222" t="s">
        <v>604</v>
      </c>
      <c r="Y1316" s="222" t="s">
        <v>391</v>
      </c>
      <c r="Z1316" s="212"/>
      <c r="AA1316" s="212"/>
      <c r="AB1316" s="212"/>
      <c r="AC1316" s="212"/>
      <c r="AD1316" s="212"/>
      <c r="AE1316" s="212"/>
      <c r="AF1316" s="212"/>
      <c r="AG1316" s="212" t="s">
        <v>605</v>
      </c>
      <c r="AH1316" s="212"/>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outlineLevel="2" x14ac:dyDescent="0.25">
      <c r="A1317" s="219"/>
      <c r="B1317" s="220"/>
      <c r="C1317" s="268" t="s">
        <v>1753</v>
      </c>
      <c r="D1317" s="260"/>
      <c r="E1317" s="261">
        <v>2</v>
      </c>
      <c r="F1317" s="222"/>
      <c r="G1317" s="222"/>
      <c r="H1317" s="222"/>
      <c r="I1317" s="222"/>
      <c r="J1317" s="222"/>
      <c r="K1317" s="222"/>
      <c r="L1317" s="222"/>
      <c r="M1317" s="222"/>
      <c r="N1317" s="221"/>
      <c r="O1317" s="221"/>
      <c r="P1317" s="221"/>
      <c r="Q1317" s="221"/>
      <c r="R1317" s="222"/>
      <c r="S1317" s="222"/>
      <c r="T1317" s="222"/>
      <c r="U1317" s="222"/>
      <c r="V1317" s="222"/>
      <c r="W1317" s="222"/>
      <c r="X1317" s="222"/>
      <c r="Y1317" s="222"/>
      <c r="Z1317" s="212"/>
      <c r="AA1317" s="212"/>
      <c r="AB1317" s="212"/>
      <c r="AC1317" s="212"/>
      <c r="AD1317" s="212"/>
      <c r="AE1317" s="212"/>
      <c r="AF1317" s="212"/>
      <c r="AG1317" s="212" t="s">
        <v>454</v>
      </c>
      <c r="AH1317" s="212">
        <v>0</v>
      </c>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1" x14ac:dyDescent="0.25">
      <c r="A1318" s="234">
        <v>334</v>
      </c>
      <c r="B1318" s="235" t="s">
        <v>1754</v>
      </c>
      <c r="C1318" s="253" t="s">
        <v>1755</v>
      </c>
      <c r="D1318" s="236" t="s">
        <v>807</v>
      </c>
      <c r="E1318" s="237">
        <v>1</v>
      </c>
      <c r="F1318" s="238"/>
      <c r="G1318" s="239">
        <f>ROUND(E1318*F1318,2)</f>
        <v>0</v>
      </c>
      <c r="H1318" s="238"/>
      <c r="I1318" s="239">
        <f>ROUND(E1318*H1318,2)</f>
        <v>0</v>
      </c>
      <c r="J1318" s="238"/>
      <c r="K1318" s="239">
        <f>ROUND(E1318*J1318,2)</f>
        <v>0</v>
      </c>
      <c r="L1318" s="239">
        <v>21</v>
      </c>
      <c r="M1318" s="239">
        <f>G1318*(1+L1318/100)</f>
        <v>0</v>
      </c>
      <c r="N1318" s="237">
        <v>0.1108</v>
      </c>
      <c r="O1318" s="237">
        <f>ROUND(E1318*N1318,2)</f>
        <v>0.11</v>
      </c>
      <c r="P1318" s="237">
        <v>0</v>
      </c>
      <c r="Q1318" s="237">
        <f>ROUND(E1318*P1318,2)</f>
        <v>0</v>
      </c>
      <c r="R1318" s="239"/>
      <c r="S1318" s="239" t="s">
        <v>435</v>
      </c>
      <c r="T1318" s="240" t="s">
        <v>389</v>
      </c>
      <c r="U1318" s="222">
        <v>0</v>
      </c>
      <c r="V1318" s="222">
        <f>ROUND(E1318*U1318,2)</f>
        <v>0</v>
      </c>
      <c r="W1318" s="222"/>
      <c r="X1318" s="222" t="s">
        <v>604</v>
      </c>
      <c r="Y1318" s="222" t="s">
        <v>391</v>
      </c>
      <c r="Z1318" s="212"/>
      <c r="AA1318" s="212"/>
      <c r="AB1318" s="212"/>
      <c r="AC1318" s="212"/>
      <c r="AD1318" s="212"/>
      <c r="AE1318" s="212"/>
      <c r="AF1318" s="212"/>
      <c r="AG1318" s="212" t="s">
        <v>605</v>
      </c>
      <c r="AH1318" s="212"/>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2" x14ac:dyDescent="0.25">
      <c r="A1319" s="219"/>
      <c r="B1319" s="220"/>
      <c r="C1319" s="268" t="s">
        <v>1756</v>
      </c>
      <c r="D1319" s="260"/>
      <c r="E1319" s="261">
        <v>1</v>
      </c>
      <c r="F1319" s="222"/>
      <c r="G1319" s="222"/>
      <c r="H1319" s="222"/>
      <c r="I1319" s="222"/>
      <c r="J1319" s="222"/>
      <c r="K1319" s="222"/>
      <c r="L1319" s="222"/>
      <c r="M1319" s="222"/>
      <c r="N1319" s="221"/>
      <c r="O1319" s="221"/>
      <c r="P1319" s="221"/>
      <c r="Q1319" s="221"/>
      <c r="R1319" s="222"/>
      <c r="S1319" s="222"/>
      <c r="T1319" s="222"/>
      <c r="U1319" s="222"/>
      <c r="V1319" s="222"/>
      <c r="W1319" s="222"/>
      <c r="X1319" s="222"/>
      <c r="Y1319" s="222"/>
      <c r="Z1319" s="212"/>
      <c r="AA1319" s="212"/>
      <c r="AB1319" s="212"/>
      <c r="AC1319" s="212"/>
      <c r="AD1319" s="212"/>
      <c r="AE1319" s="212"/>
      <c r="AF1319" s="212"/>
      <c r="AG1319" s="212" t="s">
        <v>454</v>
      </c>
      <c r="AH1319" s="212">
        <v>0</v>
      </c>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outlineLevel="1" x14ac:dyDescent="0.25">
      <c r="A1320" s="234">
        <v>335</v>
      </c>
      <c r="B1320" s="235" t="s">
        <v>1757</v>
      </c>
      <c r="C1320" s="253" t="s">
        <v>1758</v>
      </c>
      <c r="D1320" s="236" t="s">
        <v>807</v>
      </c>
      <c r="E1320" s="237">
        <v>1</v>
      </c>
      <c r="F1320" s="238"/>
      <c r="G1320" s="239">
        <f>ROUND(E1320*F1320,2)</f>
        <v>0</v>
      </c>
      <c r="H1320" s="238"/>
      <c r="I1320" s="239">
        <f>ROUND(E1320*H1320,2)</f>
        <v>0</v>
      </c>
      <c r="J1320" s="238"/>
      <c r="K1320" s="239">
        <f>ROUND(E1320*J1320,2)</f>
        <v>0</v>
      </c>
      <c r="L1320" s="239">
        <v>21</v>
      </c>
      <c r="M1320" s="239">
        <f>G1320*(1+L1320/100)</f>
        <v>0</v>
      </c>
      <c r="N1320" s="237">
        <v>7.6999999999999999E-2</v>
      </c>
      <c r="O1320" s="237">
        <f>ROUND(E1320*N1320,2)</f>
        <v>0.08</v>
      </c>
      <c r="P1320" s="237">
        <v>0</v>
      </c>
      <c r="Q1320" s="237">
        <f>ROUND(E1320*P1320,2)</f>
        <v>0</v>
      </c>
      <c r="R1320" s="239"/>
      <c r="S1320" s="239" t="s">
        <v>435</v>
      </c>
      <c r="T1320" s="240" t="s">
        <v>389</v>
      </c>
      <c r="U1320" s="222">
        <v>0</v>
      </c>
      <c r="V1320" s="222">
        <f>ROUND(E1320*U1320,2)</f>
        <v>0</v>
      </c>
      <c r="W1320" s="222"/>
      <c r="X1320" s="222" t="s">
        <v>604</v>
      </c>
      <c r="Y1320" s="222" t="s">
        <v>391</v>
      </c>
      <c r="Z1320" s="212"/>
      <c r="AA1320" s="212"/>
      <c r="AB1320" s="212"/>
      <c r="AC1320" s="212"/>
      <c r="AD1320" s="212"/>
      <c r="AE1320" s="212"/>
      <c r="AF1320" s="212"/>
      <c r="AG1320" s="212" t="s">
        <v>605</v>
      </c>
      <c r="AH1320" s="212"/>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outlineLevel="2" x14ac:dyDescent="0.25">
      <c r="A1321" s="219"/>
      <c r="B1321" s="220"/>
      <c r="C1321" s="268" t="s">
        <v>1759</v>
      </c>
      <c r="D1321" s="260"/>
      <c r="E1321" s="261">
        <v>1</v>
      </c>
      <c r="F1321" s="222"/>
      <c r="G1321" s="222"/>
      <c r="H1321" s="222"/>
      <c r="I1321" s="222"/>
      <c r="J1321" s="222"/>
      <c r="K1321" s="222"/>
      <c r="L1321" s="222"/>
      <c r="M1321" s="222"/>
      <c r="N1321" s="221"/>
      <c r="O1321" s="221"/>
      <c r="P1321" s="221"/>
      <c r="Q1321" s="221"/>
      <c r="R1321" s="222"/>
      <c r="S1321" s="222"/>
      <c r="T1321" s="222"/>
      <c r="U1321" s="222"/>
      <c r="V1321" s="222"/>
      <c r="W1321" s="222"/>
      <c r="X1321" s="222"/>
      <c r="Y1321" s="222"/>
      <c r="Z1321" s="212"/>
      <c r="AA1321" s="212"/>
      <c r="AB1321" s="212"/>
      <c r="AC1321" s="212"/>
      <c r="AD1321" s="212"/>
      <c r="AE1321" s="212"/>
      <c r="AF1321" s="212"/>
      <c r="AG1321" s="212" t="s">
        <v>454</v>
      </c>
      <c r="AH1321" s="212">
        <v>0</v>
      </c>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outlineLevel="1" x14ac:dyDescent="0.25">
      <c r="A1322" s="234">
        <v>336</v>
      </c>
      <c r="B1322" s="235" t="s">
        <v>1760</v>
      </c>
      <c r="C1322" s="253" t="s">
        <v>1761</v>
      </c>
      <c r="D1322" s="236" t="s">
        <v>807</v>
      </c>
      <c r="E1322" s="237">
        <v>6</v>
      </c>
      <c r="F1322" s="238"/>
      <c r="G1322" s="239">
        <f>ROUND(E1322*F1322,2)</f>
        <v>0</v>
      </c>
      <c r="H1322" s="238"/>
      <c r="I1322" s="239">
        <f>ROUND(E1322*H1322,2)</f>
        <v>0</v>
      </c>
      <c r="J1322" s="238"/>
      <c r="K1322" s="239">
        <f>ROUND(E1322*J1322,2)</f>
        <v>0</v>
      </c>
      <c r="L1322" s="239">
        <v>21</v>
      </c>
      <c r="M1322" s="239">
        <f>G1322*(1+L1322/100)</f>
        <v>0</v>
      </c>
      <c r="N1322" s="237">
        <v>0</v>
      </c>
      <c r="O1322" s="237">
        <f>ROUND(E1322*N1322,2)</f>
        <v>0</v>
      </c>
      <c r="P1322" s="237">
        <v>0</v>
      </c>
      <c r="Q1322" s="237">
        <f>ROUND(E1322*P1322,2)</f>
        <v>0</v>
      </c>
      <c r="R1322" s="239"/>
      <c r="S1322" s="239" t="s">
        <v>435</v>
      </c>
      <c r="T1322" s="240" t="s">
        <v>389</v>
      </c>
      <c r="U1322" s="222">
        <v>0</v>
      </c>
      <c r="V1322" s="222">
        <f>ROUND(E1322*U1322,2)</f>
        <v>0</v>
      </c>
      <c r="W1322" s="222"/>
      <c r="X1322" s="222" t="s">
        <v>604</v>
      </c>
      <c r="Y1322" s="222" t="s">
        <v>391</v>
      </c>
      <c r="Z1322" s="212"/>
      <c r="AA1322" s="212"/>
      <c r="AB1322" s="212"/>
      <c r="AC1322" s="212"/>
      <c r="AD1322" s="212"/>
      <c r="AE1322" s="212"/>
      <c r="AF1322" s="212"/>
      <c r="AG1322" s="212" t="s">
        <v>605</v>
      </c>
      <c r="AH1322" s="212"/>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2"/>
      <c r="BH1322" s="212"/>
    </row>
    <row r="1323" spans="1:60" outlineLevel="2" x14ac:dyDescent="0.25">
      <c r="A1323" s="219"/>
      <c r="B1323" s="220"/>
      <c r="C1323" s="268" t="s">
        <v>1583</v>
      </c>
      <c r="D1323" s="260"/>
      <c r="E1323" s="261">
        <v>6</v>
      </c>
      <c r="F1323" s="222"/>
      <c r="G1323" s="222"/>
      <c r="H1323" s="222"/>
      <c r="I1323" s="222"/>
      <c r="J1323" s="222"/>
      <c r="K1323" s="222"/>
      <c r="L1323" s="222"/>
      <c r="M1323" s="222"/>
      <c r="N1323" s="221"/>
      <c r="O1323" s="221"/>
      <c r="P1323" s="221"/>
      <c r="Q1323" s="221"/>
      <c r="R1323" s="222"/>
      <c r="S1323" s="222"/>
      <c r="T1323" s="222"/>
      <c r="U1323" s="222"/>
      <c r="V1323" s="222"/>
      <c r="W1323" s="222"/>
      <c r="X1323" s="222"/>
      <c r="Y1323" s="222"/>
      <c r="Z1323" s="212"/>
      <c r="AA1323" s="212"/>
      <c r="AB1323" s="212"/>
      <c r="AC1323" s="212"/>
      <c r="AD1323" s="212"/>
      <c r="AE1323" s="212"/>
      <c r="AF1323" s="212"/>
      <c r="AG1323" s="212" t="s">
        <v>454</v>
      </c>
      <c r="AH1323" s="212">
        <v>0</v>
      </c>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outlineLevel="1" x14ac:dyDescent="0.25">
      <c r="A1324" s="234">
        <v>337</v>
      </c>
      <c r="B1324" s="235" t="s">
        <v>1762</v>
      </c>
      <c r="C1324" s="253" t="s">
        <v>1763</v>
      </c>
      <c r="D1324" s="236" t="s">
        <v>562</v>
      </c>
      <c r="E1324" s="237">
        <v>3.9861800000000001</v>
      </c>
      <c r="F1324" s="238"/>
      <c r="G1324" s="239">
        <f>ROUND(E1324*F1324,2)</f>
        <v>0</v>
      </c>
      <c r="H1324" s="238"/>
      <c r="I1324" s="239">
        <f>ROUND(E1324*H1324,2)</f>
        <v>0</v>
      </c>
      <c r="J1324" s="238"/>
      <c r="K1324" s="239">
        <f>ROUND(E1324*J1324,2)</f>
        <v>0</v>
      </c>
      <c r="L1324" s="239">
        <v>21</v>
      </c>
      <c r="M1324" s="239">
        <f>G1324*(1+L1324/100)</f>
        <v>0</v>
      </c>
      <c r="N1324" s="237">
        <v>0</v>
      </c>
      <c r="O1324" s="237">
        <f>ROUND(E1324*N1324,2)</f>
        <v>0</v>
      </c>
      <c r="P1324" s="237">
        <v>0</v>
      </c>
      <c r="Q1324" s="237">
        <f>ROUND(E1324*P1324,2)</f>
        <v>0</v>
      </c>
      <c r="R1324" s="239" t="s">
        <v>1654</v>
      </c>
      <c r="S1324" s="239" t="s">
        <v>388</v>
      </c>
      <c r="T1324" s="240" t="s">
        <v>448</v>
      </c>
      <c r="U1324" s="222">
        <v>3.327</v>
      </c>
      <c r="V1324" s="222">
        <f>ROUND(E1324*U1324,2)</f>
        <v>13.26</v>
      </c>
      <c r="W1324" s="222"/>
      <c r="X1324" s="222" t="s">
        <v>262</v>
      </c>
      <c r="Y1324" s="222" t="s">
        <v>391</v>
      </c>
      <c r="Z1324" s="212"/>
      <c r="AA1324" s="212"/>
      <c r="AB1324" s="212"/>
      <c r="AC1324" s="212"/>
      <c r="AD1324" s="212"/>
      <c r="AE1324" s="212"/>
      <c r="AF1324" s="212"/>
      <c r="AG1324" s="212" t="s">
        <v>1186</v>
      </c>
      <c r="AH1324" s="212"/>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outlineLevel="2" x14ac:dyDescent="0.25">
      <c r="A1325" s="219"/>
      <c r="B1325" s="220"/>
      <c r="C1325" s="267" t="s">
        <v>1354</v>
      </c>
      <c r="D1325" s="266"/>
      <c r="E1325" s="266"/>
      <c r="F1325" s="266"/>
      <c r="G1325" s="266"/>
      <c r="H1325" s="222"/>
      <c r="I1325" s="222"/>
      <c r="J1325" s="222"/>
      <c r="K1325" s="222"/>
      <c r="L1325" s="222"/>
      <c r="M1325" s="222"/>
      <c r="N1325" s="221"/>
      <c r="O1325" s="221"/>
      <c r="P1325" s="221"/>
      <c r="Q1325" s="221"/>
      <c r="R1325" s="222"/>
      <c r="S1325" s="222"/>
      <c r="T1325" s="222"/>
      <c r="U1325" s="222"/>
      <c r="V1325" s="222"/>
      <c r="W1325" s="222"/>
      <c r="X1325" s="222"/>
      <c r="Y1325" s="222"/>
      <c r="Z1325" s="212"/>
      <c r="AA1325" s="212"/>
      <c r="AB1325" s="212"/>
      <c r="AC1325" s="212"/>
      <c r="AD1325" s="212"/>
      <c r="AE1325" s="212"/>
      <c r="AF1325" s="212"/>
      <c r="AG1325" s="212" t="s">
        <v>452</v>
      </c>
      <c r="AH1325" s="212"/>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12"/>
      <c r="BB1325" s="212"/>
      <c r="BC1325" s="212"/>
      <c r="BD1325" s="212"/>
      <c r="BE1325" s="212"/>
      <c r="BF1325" s="212"/>
      <c r="BG1325" s="212"/>
      <c r="BH1325" s="212"/>
    </row>
    <row r="1326" spans="1:60" outlineLevel="2" x14ac:dyDescent="0.25">
      <c r="A1326" s="219"/>
      <c r="B1326" s="220"/>
      <c r="C1326" s="268" t="s">
        <v>1188</v>
      </c>
      <c r="D1326" s="260"/>
      <c r="E1326" s="261"/>
      <c r="F1326" s="222"/>
      <c r="G1326" s="222"/>
      <c r="H1326" s="222"/>
      <c r="I1326" s="222"/>
      <c r="J1326" s="222"/>
      <c r="K1326" s="222"/>
      <c r="L1326" s="222"/>
      <c r="M1326" s="222"/>
      <c r="N1326" s="221"/>
      <c r="O1326" s="221"/>
      <c r="P1326" s="221"/>
      <c r="Q1326" s="221"/>
      <c r="R1326" s="222"/>
      <c r="S1326" s="222"/>
      <c r="T1326" s="222"/>
      <c r="U1326" s="222"/>
      <c r="V1326" s="222"/>
      <c r="W1326" s="222"/>
      <c r="X1326" s="222"/>
      <c r="Y1326" s="222"/>
      <c r="Z1326" s="212"/>
      <c r="AA1326" s="212"/>
      <c r="AB1326" s="212"/>
      <c r="AC1326" s="212"/>
      <c r="AD1326" s="212"/>
      <c r="AE1326" s="212"/>
      <c r="AF1326" s="212"/>
      <c r="AG1326" s="212" t="s">
        <v>454</v>
      </c>
      <c r="AH1326" s="212">
        <v>0</v>
      </c>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2"/>
      <c r="BH1326" s="212"/>
    </row>
    <row r="1327" spans="1:60" ht="20.399999999999999" outlineLevel="3" x14ac:dyDescent="0.25">
      <c r="A1327" s="219"/>
      <c r="B1327" s="220"/>
      <c r="C1327" s="268" t="s">
        <v>1764</v>
      </c>
      <c r="D1327" s="260"/>
      <c r="E1327" s="261"/>
      <c r="F1327" s="222"/>
      <c r="G1327" s="222"/>
      <c r="H1327" s="222"/>
      <c r="I1327" s="222"/>
      <c r="J1327" s="222"/>
      <c r="K1327" s="222"/>
      <c r="L1327" s="222"/>
      <c r="M1327" s="222"/>
      <c r="N1327" s="221"/>
      <c r="O1327" s="221"/>
      <c r="P1327" s="221"/>
      <c r="Q1327" s="221"/>
      <c r="R1327" s="222"/>
      <c r="S1327" s="222"/>
      <c r="T1327" s="222"/>
      <c r="U1327" s="222"/>
      <c r="V1327" s="222"/>
      <c r="W1327" s="222"/>
      <c r="X1327" s="222"/>
      <c r="Y1327" s="222"/>
      <c r="Z1327" s="212"/>
      <c r="AA1327" s="212"/>
      <c r="AB1327" s="212"/>
      <c r="AC1327" s="212"/>
      <c r="AD1327" s="212"/>
      <c r="AE1327" s="212"/>
      <c r="AF1327" s="212"/>
      <c r="AG1327" s="212" t="s">
        <v>454</v>
      </c>
      <c r="AH1327" s="212">
        <v>0</v>
      </c>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outlineLevel="3" x14ac:dyDescent="0.25">
      <c r="A1328" s="219"/>
      <c r="B1328" s="220"/>
      <c r="C1328" s="268" t="s">
        <v>1765</v>
      </c>
      <c r="D1328" s="260"/>
      <c r="E1328" s="261">
        <v>3.9861800000000001</v>
      </c>
      <c r="F1328" s="222"/>
      <c r="G1328" s="222"/>
      <c r="H1328" s="222"/>
      <c r="I1328" s="222"/>
      <c r="J1328" s="222"/>
      <c r="K1328" s="222"/>
      <c r="L1328" s="222"/>
      <c r="M1328" s="222"/>
      <c r="N1328" s="221"/>
      <c r="O1328" s="221"/>
      <c r="P1328" s="221"/>
      <c r="Q1328" s="221"/>
      <c r="R1328" s="222"/>
      <c r="S1328" s="222"/>
      <c r="T1328" s="222"/>
      <c r="U1328" s="222"/>
      <c r="V1328" s="222"/>
      <c r="W1328" s="222"/>
      <c r="X1328" s="222"/>
      <c r="Y1328" s="222"/>
      <c r="Z1328" s="212"/>
      <c r="AA1328" s="212"/>
      <c r="AB1328" s="212"/>
      <c r="AC1328" s="212"/>
      <c r="AD1328" s="212"/>
      <c r="AE1328" s="212"/>
      <c r="AF1328" s="212"/>
      <c r="AG1328" s="212" t="s">
        <v>454</v>
      </c>
      <c r="AH1328" s="212">
        <v>0</v>
      </c>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x14ac:dyDescent="0.25">
      <c r="A1329" s="227" t="s">
        <v>383</v>
      </c>
      <c r="B1329" s="228" t="s">
        <v>336</v>
      </c>
      <c r="C1329" s="251" t="s">
        <v>337</v>
      </c>
      <c r="D1329" s="229"/>
      <c r="E1329" s="230"/>
      <c r="F1329" s="231"/>
      <c r="G1329" s="231">
        <f>SUMIF(AG1330:AG1385,"&lt;&gt;NOR",G1330:G1385)</f>
        <v>0</v>
      </c>
      <c r="H1329" s="231"/>
      <c r="I1329" s="231">
        <f>SUM(I1330:I1385)</f>
        <v>0</v>
      </c>
      <c r="J1329" s="231"/>
      <c r="K1329" s="231">
        <f>SUM(K1330:K1385)</f>
        <v>0</v>
      </c>
      <c r="L1329" s="231"/>
      <c r="M1329" s="231">
        <f>SUM(M1330:M1385)</f>
        <v>0</v>
      </c>
      <c r="N1329" s="230"/>
      <c r="O1329" s="230">
        <f>SUM(O1330:O1385)</f>
        <v>0.99</v>
      </c>
      <c r="P1329" s="230"/>
      <c r="Q1329" s="230">
        <f>SUM(Q1330:Q1385)</f>
        <v>0</v>
      </c>
      <c r="R1329" s="231"/>
      <c r="S1329" s="231"/>
      <c r="T1329" s="232"/>
      <c r="U1329" s="226"/>
      <c r="V1329" s="226">
        <f>SUM(V1330:V1385)</f>
        <v>48.85</v>
      </c>
      <c r="W1329" s="226"/>
      <c r="X1329" s="226"/>
      <c r="Y1329" s="226"/>
      <c r="AG1329" t="s">
        <v>384</v>
      </c>
    </row>
    <row r="1330" spans="1:60" ht="20.399999999999999" outlineLevel="1" x14ac:dyDescent="0.25">
      <c r="A1330" s="234">
        <v>338</v>
      </c>
      <c r="B1330" s="235" t="s">
        <v>1766</v>
      </c>
      <c r="C1330" s="253" t="s">
        <v>1767</v>
      </c>
      <c r="D1330" s="236" t="s">
        <v>517</v>
      </c>
      <c r="E1330" s="237">
        <v>13.875</v>
      </c>
      <c r="F1330" s="238"/>
      <c r="G1330" s="239">
        <f>ROUND(E1330*F1330,2)</f>
        <v>0</v>
      </c>
      <c r="H1330" s="238"/>
      <c r="I1330" s="239">
        <f>ROUND(E1330*H1330,2)</f>
        <v>0</v>
      </c>
      <c r="J1330" s="238"/>
      <c r="K1330" s="239">
        <f>ROUND(E1330*J1330,2)</f>
        <v>0</v>
      </c>
      <c r="L1330" s="239">
        <v>21</v>
      </c>
      <c r="M1330" s="239">
        <f>G1330*(1+L1330/100)</f>
        <v>0</v>
      </c>
      <c r="N1330" s="237">
        <v>3.2000000000000003E-4</v>
      </c>
      <c r="O1330" s="237">
        <f>ROUND(E1330*N1330,2)</f>
        <v>0</v>
      </c>
      <c r="P1330" s="237">
        <v>0</v>
      </c>
      <c r="Q1330" s="237">
        <f>ROUND(E1330*P1330,2)</f>
        <v>0</v>
      </c>
      <c r="R1330" s="239" t="s">
        <v>1768</v>
      </c>
      <c r="S1330" s="239" t="s">
        <v>388</v>
      </c>
      <c r="T1330" s="240" t="s">
        <v>448</v>
      </c>
      <c r="U1330" s="222">
        <v>0.23599999999999999</v>
      </c>
      <c r="V1330" s="222">
        <f>ROUND(E1330*U1330,2)</f>
        <v>3.27</v>
      </c>
      <c r="W1330" s="222"/>
      <c r="X1330" s="222" t="s">
        <v>449</v>
      </c>
      <c r="Y1330" s="222" t="s">
        <v>391</v>
      </c>
      <c r="Z1330" s="212"/>
      <c r="AA1330" s="212"/>
      <c r="AB1330" s="212"/>
      <c r="AC1330" s="212"/>
      <c r="AD1330" s="212"/>
      <c r="AE1330" s="212"/>
      <c r="AF1330" s="212"/>
      <c r="AG1330" s="212" t="s">
        <v>450</v>
      </c>
      <c r="AH1330" s="212"/>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2" x14ac:dyDescent="0.25">
      <c r="A1331" s="219"/>
      <c r="B1331" s="220"/>
      <c r="C1331" s="268" t="s">
        <v>1769</v>
      </c>
      <c r="D1331" s="260"/>
      <c r="E1331" s="261">
        <v>15.4</v>
      </c>
      <c r="F1331" s="222"/>
      <c r="G1331" s="222"/>
      <c r="H1331" s="222"/>
      <c r="I1331" s="222"/>
      <c r="J1331" s="222"/>
      <c r="K1331" s="222"/>
      <c r="L1331" s="222"/>
      <c r="M1331" s="222"/>
      <c r="N1331" s="221"/>
      <c r="O1331" s="221"/>
      <c r="P1331" s="221"/>
      <c r="Q1331" s="221"/>
      <c r="R1331" s="222"/>
      <c r="S1331" s="222"/>
      <c r="T1331" s="222"/>
      <c r="U1331" s="222"/>
      <c r="V1331" s="222"/>
      <c r="W1331" s="222"/>
      <c r="X1331" s="222"/>
      <c r="Y1331" s="222"/>
      <c r="Z1331" s="212"/>
      <c r="AA1331" s="212"/>
      <c r="AB1331" s="212"/>
      <c r="AC1331" s="212"/>
      <c r="AD1331" s="212"/>
      <c r="AE1331" s="212"/>
      <c r="AF1331" s="212"/>
      <c r="AG1331" s="212" t="s">
        <v>454</v>
      </c>
      <c r="AH1331" s="212">
        <v>0</v>
      </c>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outlineLevel="3" x14ac:dyDescent="0.25">
      <c r="A1332" s="219"/>
      <c r="B1332" s="220"/>
      <c r="C1332" s="268" t="s">
        <v>1770</v>
      </c>
      <c r="D1332" s="260"/>
      <c r="E1332" s="261">
        <v>-1.925</v>
      </c>
      <c r="F1332" s="222"/>
      <c r="G1332" s="222"/>
      <c r="H1332" s="222"/>
      <c r="I1332" s="222"/>
      <c r="J1332" s="222"/>
      <c r="K1332" s="222"/>
      <c r="L1332" s="222"/>
      <c r="M1332" s="222"/>
      <c r="N1332" s="221"/>
      <c r="O1332" s="221"/>
      <c r="P1332" s="221"/>
      <c r="Q1332" s="221"/>
      <c r="R1332" s="222"/>
      <c r="S1332" s="222"/>
      <c r="T1332" s="222"/>
      <c r="U1332" s="222"/>
      <c r="V1332" s="222"/>
      <c r="W1332" s="222"/>
      <c r="X1332" s="222"/>
      <c r="Y1332" s="222"/>
      <c r="Z1332" s="212"/>
      <c r="AA1332" s="212"/>
      <c r="AB1332" s="212"/>
      <c r="AC1332" s="212"/>
      <c r="AD1332" s="212"/>
      <c r="AE1332" s="212"/>
      <c r="AF1332" s="212"/>
      <c r="AG1332" s="212" t="s">
        <v>454</v>
      </c>
      <c r="AH1332" s="212">
        <v>0</v>
      </c>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outlineLevel="3" x14ac:dyDescent="0.25">
      <c r="A1333" s="219"/>
      <c r="B1333" s="220"/>
      <c r="C1333" s="268" t="s">
        <v>1771</v>
      </c>
      <c r="D1333" s="260"/>
      <c r="E1333" s="261">
        <v>0.4</v>
      </c>
      <c r="F1333" s="222"/>
      <c r="G1333" s="222"/>
      <c r="H1333" s="222"/>
      <c r="I1333" s="222"/>
      <c r="J1333" s="222"/>
      <c r="K1333" s="222"/>
      <c r="L1333" s="222"/>
      <c r="M1333" s="222"/>
      <c r="N1333" s="221"/>
      <c r="O1333" s="221"/>
      <c r="P1333" s="221"/>
      <c r="Q1333" s="221"/>
      <c r="R1333" s="222"/>
      <c r="S1333" s="222"/>
      <c r="T1333" s="222"/>
      <c r="U1333" s="222"/>
      <c r="V1333" s="222"/>
      <c r="W1333" s="222"/>
      <c r="X1333" s="222"/>
      <c r="Y1333" s="222"/>
      <c r="Z1333" s="212"/>
      <c r="AA1333" s="212"/>
      <c r="AB1333" s="212"/>
      <c r="AC1333" s="212"/>
      <c r="AD1333" s="212"/>
      <c r="AE1333" s="212"/>
      <c r="AF1333" s="212"/>
      <c r="AG1333" s="212" t="s">
        <v>454</v>
      </c>
      <c r="AH1333" s="212">
        <v>0</v>
      </c>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outlineLevel="1" x14ac:dyDescent="0.25">
      <c r="A1334" s="234">
        <v>339</v>
      </c>
      <c r="B1334" s="235" t="s">
        <v>1772</v>
      </c>
      <c r="C1334" s="253" t="s">
        <v>1773</v>
      </c>
      <c r="D1334" s="236" t="s">
        <v>517</v>
      </c>
      <c r="E1334" s="237">
        <v>13.875</v>
      </c>
      <c r="F1334" s="238"/>
      <c r="G1334" s="239">
        <f>ROUND(E1334*F1334,2)</f>
        <v>0</v>
      </c>
      <c r="H1334" s="238"/>
      <c r="I1334" s="239">
        <f>ROUND(E1334*H1334,2)</f>
        <v>0</v>
      </c>
      <c r="J1334" s="238"/>
      <c r="K1334" s="239">
        <f>ROUND(E1334*J1334,2)</f>
        <v>0</v>
      </c>
      <c r="L1334" s="239">
        <v>21</v>
      </c>
      <c r="M1334" s="239">
        <f>G1334*(1+L1334/100)</f>
        <v>0</v>
      </c>
      <c r="N1334" s="237">
        <v>0</v>
      </c>
      <c r="O1334" s="237">
        <f>ROUND(E1334*N1334,2)</f>
        <v>0</v>
      </c>
      <c r="P1334" s="237">
        <v>0</v>
      </c>
      <c r="Q1334" s="237">
        <f>ROUND(E1334*P1334,2)</f>
        <v>0</v>
      </c>
      <c r="R1334" s="239" t="s">
        <v>1768</v>
      </c>
      <c r="S1334" s="239" t="s">
        <v>388</v>
      </c>
      <c r="T1334" s="240" t="s">
        <v>448</v>
      </c>
      <c r="U1334" s="222">
        <v>0.154</v>
      </c>
      <c r="V1334" s="222">
        <f>ROUND(E1334*U1334,2)</f>
        <v>2.14</v>
      </c>
      <c r="W1334" s="222"/>
      <c r="X1334" s="222" t="s">
        <v>449</v>
      </c>
      <c r="Y1334" s="222" t="s">
        <v>391</v>
      </c>
      <c r="Z1334" s="212"/>
      <c r="AA1334" s="212"/>
      <c r="AB1334" s="212"/>
      <c r="AC1334" s="212"/>
      <c r="AD1334" s="212"/>
      <c r="AE1334" s="212"/>
      <c r="AF1334" s="212"/>
      <c r="AG1334" s="212" t="s">
        <v>450</v>
      </c>
      <c r="AH1334" s="212"/>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2" x14ac:dyDescent="0.25">
      <c r="A1335" s="219"/>
      <c r="B1335" s="220"/>
      <c r="C1335" s="268" t="s">
        <v>1769</v>
      </c>
      <c r="D1335" s="260"/>
      <c r="E1335" s="261">
        <v>15.4</v>
      </c>
      <c r="F1335" s="222"/>
      <c r="G1335" s="222"/>
      <c r="H1335" s="222"/>
      <c r="I1335" s="222"/>
      <c r="J1335" s="222"/>
      <c r="K1335" s="222"/>
      <c r="L1335" s="222"/>
      <c r="M1335" s="222"/>
      <c r="N1335" s="221"/>
      <c r="O1335" s="221"/>
      <c r="P1335" s="221"/>
      <c r="Q1335" s="221"/>
      <c r="R1335" s="222"/>
      <c r="S1335" s="222"/>
      <c r="T1335" s="222"/>
      <c r="U1335" s="222"/>
      <c r="V1335" s="222"/>
      <c r="W1335" s="222"/>
      <c r="X1335" s="222"/>
      <c r="Y1335" s="222"/>
      <c r="Z1335" s="212"/>
      <c r="AA1335" s="212"/>
      <c r="AB1335" s="212"/>
      <c r="AC1335" s="212"/>
      <c r="AD1335" s="212"/>
      <c r="AE1335" s="212"/>
      <c r="AF1335" s="212"/>
      <c r="AG1335" s="212" t="s">
        <v>454</v>
      </c>
      <c r="AH1335" s="212">
        <v>0</v>
      </c>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outlineLevel="3" x14ac:dyDescent="0.25">
      <c r="A1336" s="219"/>
      <c r="B1336" s="220"/>
      <c r="C1336" s="268" t="s">
        <v>1770</v>
      </c>
      <c r="D1336" s="260"/>
      <c r="E1336" s="261">
        <v>-1.925</v>
      </c>
      <c r="F1336" s="222"/>
      <c r="G1336" s="222"/>
      <c r="H1336" s="222"/>
      <c r="I1336" s="222"/>
      <c r="J1336" s="222"/>
      <c r="K1336" s="222"/>
      <c r="L1336" s="222"/>
      <c r="M1336" s="222"/>
      <c r="N1336" s="221"/>
      <c r="O1336" s="221"/>
      <c r="P1336" s="221"/>
      <c r="Q1336" s="221"/>
      <c r="R1336" s="222"/>
      <c r="S1336" s="222"/>
      <c r="T1336" s="222"/>
      <c r="U1336" s="222"/>
      <c r="V1336" s="222"/>
      <c r="W1336" s="222"/>
      <c r="X1336" s="222"/>
      <c r="Y1336" s="222"/>
      <c r="Z1336" s="212"/>
      <c r="AA1336" s="212"/>
      <c r="AB1336" s="212"/>
      <c r="AC1336" s="212"/>
      <c r="AD1336" s="212"/>
      <c r="AE1336" s="212"/>
      <c r="AF1336" s="212"/>
      <c r="AG1336" s="212" t="s">
        <v>454</v>
      </c>
      <c r="AH1336" s="212">
        <v>0</v>
      </c>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3" x14ac:dyDescent="0.25">
      <c r="A1337" s="219"/>
      <c r="B1337" s="220"/>
      <c r="C1337" s="268" t="s">
        <v>1771</v>
      </c>
      <c r="D1337" s="260"/>
      <c r="E1337" s="261">
        <v>0.4</v>
      </c>
      <c r="F1337" s="222"/>
      <c r="G1337" s="222"/>
      <c r="H1337" s="222"/>
      <c r="I1337" s="222"/>
      <c r="J1337" s="222"/>
      <c r="K1337" s="222"/>
      <c r="L1337" s="222"/>
      <c r="M1337" s="222"/>
      <c r="N1337" s="221"/>
      <c r="O1337" s="221"/>
      <c r="P1337" s="221"/>
      <c r="Q1337" s="221"/>
      <c r="R1337" s="222"/>
      <c r="S1337" s="222"/>
      <c r="T1337" s="222"/>
      <c r="U1337" s="222"/>
      <c r="V1337" s="222"/>
      <c r="W1337" s="222"/>
      <c r="X1337" s="222"/>
      <c r="Y1337" s="222"/>
      <c r="Z1337" s="212"/>
      <c r="AA1337" s="212"/>
      <c r="AB1337" s="212"/>
      <c r="AC1337" s="212"/>
      <c r="AD1337" s="212"/>
      <c r="AE1337" s="212"/>
      <c r="AF1337" s="212"/>
      <c r="AG1337" s="212" t="s">
        <v>454</v>
      </c>
      <c r="AH1337" s="212">
        <v>0</v>
      </c>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ht="20.399999999999999" outlineLevel="1" x14ac:dyDescent="0.25">
      <c r="A1338" s="234">
        <v>340</v>
      </c>
      <c r="B1338" s="235" t="s">
        <v>1774</v>
      </c>
      <c r="C1338" s="253" t="s">
        <v>1775</v>
      </c>
      <c r="D1338" s="236" t="s">
        <v>506</v>
      </c>
      <c r="E1338" s="237">
        <v>22.38</v>
      </c>
      <c r="F1338" s="238"/>
      <c r="G1338" s="239">
        <f>ROUND(E1338*F1338,2)</f>
        <v>0</v>
      </c>
      <c r="H1338" s="238"/>
      <c r="I1338" s="239">
        <f>ROUND(E1338*H1338,2)</f>
        <v>0</v>
      </c>
      <c r="J1338" s="238"/>
      <c r="K1338" s="239">
        <f>ROUND(E1338*J1338,2)</f>
        <v>0</v>
      </c>
      <c r="L1338" s="239">
        <v>21</v>
      </c>
      <c r="M1338" s="239">
        <f>G1338*(1+L1338/100)</f>
        <v>0</v>
      </c>
      <c r="N1338" s="237">
        <v>4.8300000000000001E-3</v>
      </c>
      <c r="O1338" s="237">
        <f>ROUND(E1338*N1338,2)</f>
        <v>0.11</v>
      </c>
      <c r="P1338" s="237">
        <v>0</v>
      </c>
      <c r="Q1338" s="237">
        <f>ROUND(E1338*P1338,2)</f>
        <v>0</v>
      </c>
      <c r="R1338" s="239" t="s">
        <v>1768</v>
      </c>
      <c r="S1338" s="239" t="s">
        <v>388</v>
      </c>
      <c r="T1338" s="240" t="s">
        <v>448</v>
      </c>
      <c r="U1338" s="222">
        <v>0.97</v>
      </c>
      <c r="V1338" s="222">
        <f>ROUND(E1338*U1338,2)</f>
        <v>21.71</v>
      </c>
      <c r="W1338" s="222"/>
      <c r="X1338" s="222" t="s">
        <v>449</v>
      </c>
      <c r="Y1338" s="222" t="s">
        <v>391</v>
      </c>
      <c r="Z1338" s="212"/>
      <c r="AA1338" s="212"/>
      <c r="AB1338" s="212"/>
      <c r="AC1338" s="212"/>
      <c r="AD1338" s="212"/>
      <c r="AE1338" s="212"/>
      <c r="AF1338" s="212"/>
      <c r="AG1338" s="212" t="s">
        <v>450</v>
      </c>
      <c r="AH1338" s="212"/>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2" x14ac:dyDescent="0.25">
      <c r="A1339" s="219"/>
      <c r="B1339" s="220"/>
      <c r="C1339" s="268" t="s">
        <v>1776</v>
      </c>
      <c r="D1339" s="260"/>
      <c r="E1339" s="261">
        <v>17.12</v>
      </c>
      <c r="F1339" s="222"/>
      <c r="G1339" s="222"/>
      <c r="H1339" s="222"/>
      <c r="I1339" s="222"/>
      <c r="J1339" s="222"/>
      <c r="K1339" s="222"/>
      <c r="L1339" s="222"/>
      <c r="M1339" s="222"/>
      <c r="N1339" s="221"/>
      <c r="O1339" s="221"/>
      <c r="P1339" s="221"/>
      <c r="Q1339" s="221"/>
      <c r="R1339" s="222"/>
      <c r="S1339" s="222"/>
      <c r="T1339" s="222"/>
      <c r="U1339" s="222"/>
      <c r="V1339" s="222"/>
      <c r="W1339" s="222"/>
      <c r="X1339" s="222"/>
      <c r="Y1339" s="222"/>
      <c r="Z1339" s="212"/>
      <c r="AA1339" s="212"/>
      <c r="AB1339" s="212"/>
      <c r="AC1339" s="212"/>
      <c r="AD1339" s="212"/>
      <c r="AE1339" s="212"/>
      <c r="AF1339" s="212"/>
      <c r="AG1339" s="212" t="s">
        <v>454</v>
      </c>
      <c r="AH1339" s="212">
        <v>0</v>
      </c>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3" x14ac:dyDescent="0.25">
      <c r="A1340" s="219"/>
      <c r="B1340" s="220"/>
      <c r="C1340" s="268" t="s">
        <v>1777</v>
      </c>
      <c r="D1340" s="260"/>
      <c r="E1340" s="261">
        <v>3.14</v>
      </c>
      <c r="F1340" s="222"/>
      <c r="G1340" s="222"/>
      <c r="H1340" s="222"/>
      <c r="I1340" s="222"/>
      <c r="J1340" s="222"/>
      <c r="K1340" s="222"/>
      <c r="L1340" s="222"/>
      <c r="M1340" s="222"/>
      <c r="N1340" s="221"/>
      <c r="O1340" s="221"/>
      <c r="P1340" s="221"/>
      <c r="Q1340" s="221"/>
      <c r="R1340" s="222"/>
      <c r="S1340" s="222"/>
      <c r="T1340" s="222"/>
      <c r="U1340" s="222"/>
      <c r="V1340" s="222"/>
      <c r="W1340" s="222"/>
      <c r="X1340" s="222"/>
      <c r="Y1340" s="222"/>
      <c r="Z1340" s="212"/>
      <c r="AA1340" s="212"/>
      <c r="AB1340" s="212"/>
      <c r="AC1340" s="212"/>
      <c r="AD1340" s="212"/>
      <c r="AE1340" s="212"/>
      <c r="AF1340" s="212"/>
      <c r="AG1340" s="212" t="s">
        <v>454</v>
      </c>
      <c r="AH1340" s="212">
        <v>0</v>
      </c>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3" x14ac:dyDescent="0.25">
      <c r="A1341" s="219"/>
      <c r="B1341" s="220"/>
      <c r="C1341" s="268" t="s">
        <v>1778</v>
      </c>
      <c r="D1341" s="260"/>
      <c r="E1341" s="261">
        <v>2.12</v>
      </c>
      <c r="F1341" s="222"/>
      <c r="G1341" s="222"/>
      <c r="H1341" s="222"/>
      <c r="I1341" s="222"/>
      <c r="J1341" s="222"/>
      <c r="K1341" s="222"/>
      <c r="L1341" s="222"/>
      <c r="M1341" s="222"/>
      <c r="N1341" s="221"/>
      <c r="O1341" s="221"/>
      <c r="P1341" s="221"/>
      <c r="Q1341" s="221"/>
      <c r="R1341" s="222"/>
      <c r="S1341" s="222"/>
      <c r="T1341" s="222"/>
      <c r="U1341" s="222"/>
      <c r="V1341" s="222"/>
      <c r="W1341" s="222"/>
      <c r="X1341" s="222"/>
      <c r="Y1341" s="222"/>
      <c r="Z1341" s="212"/>
      <c r="AA1341" s="212"/>
      <c r="AB1341" s="212"/>
      <c r="AC1341" s="212"/>
      <c r="AD1341" s="212"/>
      <c r="AE1341" s="212"/>
      <c r="AF1341" s="212"/>
      <c r="AG1341" s="212" t="s">
        <v>454</v>
      </c>
      <c r="AH1341" s="212">
        <v>0</v>
      </c>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ht="20.399999999999999" outlineLevel="1" x14ac:dyDescent="0.25">
      <c r="A1342" s="234">
        <v>341</v>
      </c>
      <c r="B1342" s="235" t="s">
        <v>1779</v>
      </c>
      <c r="C1342" s="253" t="s">
        <v>1780</v>
      </c>
      <c r="D1342" s="236" t="s">
        <v>506</v>
      </c>
      <c r="E1342" s="237">
        <v>14.26</v>
      </c>
      <c r="F1342" s="238"/>
      <c r="G1342" s="239">
        <f>ROUND(E1342*F1342,2)</f>
        <v>0</v>
      </c>
      <c r="H1342" s="238"/>
      <c r="I1342" s="239">
        <f>ROUND(E1342*H1342,2)</f>
        <v>0</v>
      </c>
      <c r="J1342" s="238"/>
      <c r="K1342" s="239">
        <f>ROUND(E1342*J1342,2)</f>
        <v>0</v>
      </c>
      <c r="L1342" s="239">
        <v>21</v>
      </c>
      <c r="M1342" s="239">
        <f>G1342*(1+L1342/100)</f>
        <v>0</v>
      </c>
      <c r="N1342" s="237">
        <v>5.0400000000000002E-3</v>
      </c>
      <c r="O1342" s="237">
        <f>ROUND(E1342*N1342,2)</f>
        <v>7.0000000000000007E-2</v>
      </c>
      <c r="P1342" s="237">
        <v>0</v>
      </c>
      <c r="Q1342" s="237">
        <f>ROUND(E1342*P1342,2)</f>
        <v>0</v>
      </c>
      <c r="R1342" s="239" t="s">
        <v>1768</v>
      </c>
      <c r="S1342" s="239" t="s">
        <v>388</v>
      </c>
      <c r="T1342" s="240" t="s">
        <v>448</v>
      </c>
      <c r="U1342" s="222">
        <v>0.97799999999999998</v>
      </c>
      <c r="V1342" s="222">
        <f>ROUND(E1342*U1342,2)</f>
        <v>13.95</v>
      </c>
      <c r="W1342" s="222"/>
      <c r="X1342" s="222" t="s">
        <v>449</v>
      </c>
      <c r="Y1342" s="222" t="s">
        <v>391</v>
      </c>
      <c r="Z1342" s="212"/>
      <c r="AA1342" s="212"/>
      <c r="AB1342" s="212"/>
      <c r="AC1342" s="212"/>
      <c r="AD1342" s="212"/>
      <c r="AE1342" s="212"/>
      <c r="AF1342" s="212"/>
      <c r="AG1342" s="212" t="s">
        <v>450</v>
      </c>
      <c r="AH1342" s="212"/>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2" x14ac:dyDescent="0.25">
      <c r="A1343" s="219"/>
      <c r="B1343" s="220"/>
      <c r="C1343" s="268" t="s">
        <v>1781</v>
      </c>
      <c r="D1343" s="260"/>
      <c r="E1343" s="261">
        <v>14.26</v>
      </c>
      <c r="F1343" s="222"/>
      <c r="G1343" s="222"/>
      <c r="H1343" s="222"/>
      <c r="I1343" s="222"/>
      <c r="J1343" s="222"/>
      <c r="K1343" s="222"/>
      <c r="L1343" s="222"/>
      <c r="M1343" s="222"/>
      <c r="N1343" s="221"/>
      <c r="O1343" s="221"/>
      <c r="P1343" s="221"/>
      <c r="Q1343" s="221"/>
      <c r="R1343" s="222"/>
      <c r="S1343" s="222"/>
      <c r="T1343" s="222"/>
      <c r="U1343" s="222"/>
      <c r="V1343" s="222"/>
      <c r="W1343" s="222"/>
      <c r="X1343" s="222"/>
      <c r="Y1343" s="222"/>
      <c r="Z1343" s="212"/>
      <c r="AA1343" s="212"/>
      <c r="AB1343" s="212"/>
      <c r="AC1343" s="212"/>
      <c r="AD1343" s="212"/>
      <c r="AE1343" s="212"/>
      <c r="AF1343" s="212"/>
      <c r="AG1343" s="212" t="s">
        <v>454</v>
      </c>
      <c r="AH1343" s="212">
        <v>0</v>
      </c>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ht="30.6" outlineLevel="1" x14ac:dyDescent="0.25">
      <c r="A1344" s="234">
        <v>342</v>
      </c>
      <c r="B1344" s="235" t="s">
        <v>1782</v>
      </c>
      <c r="C1344" s="253" t="s">
        <v>1783</v>
      </c>
      <c r="D1344" s="236" t="s">
        <v>517</v>
      </c>
      <c r="E1344" s="237">
        <v>4.9000000000000004</v>
      </c>
      <c r="F1344" s="238"/>
      <c r="G1344" s="239">
        <f>ROUND(E1344*F1344,2)</f>
        <v>0</v>
      </c>
      <c r="H1344" s="238"/>
      <c r="I1344" s="239">
        <f>ROUND(E1344*H1344,2)</f>
        <v>0</v>
      </c>
      <c r="J1344" s="238"/>
      <c r="K1344" s="239">
        <f>ROUND(E1344*J1344,2)</f>
        <v>0</v>
      </c>
      <c r="L1344" s="239">
        <v>21</v>
      </c>
      <c r="M1344" s="239">
        <f>G1344*(1+L1344/100)</f>
        <v>0</v>
      </c>
      <c r="N1344" s="237">
        <v>2.5999999999999998E-4</v>
      </c>
      <c r="O1344" s="237">
        <f>ROUND(E1344*N1344,2)</f>
        <v>0</v>
      </c>
      <c r="P1344" s="237">
        <v>0</v>
      </c>
      <c r="Q1344" s="237">
        <f>ROUND(E1344*P1344,2)</f>
        <v>0</v>
      </c>
      <c r="R1344" s="239" t="s">
        <v>1768</v>
      </c>
      <c r="S1344" s="239" t="s">
        <v>388</v>
      </c>
      <c r="T1344" s="240" t="s">
        <v>448</v>
      </c>
      <c r="U1344" s="222">
        <v>0.15</v>
      </c>
      <c r="V1344" s="222">
        <f>ROUND(E1344*U1344,2)</f>
        <v>0.74</v>
      </c>
      <c r="W1344" s="222"/>
      <c r="X1344" s="222" t="s">
        <v>449</v>
      </c>
      <c r="Y1344" s="222" t="s">
        <v>391</v>
      </c>
      <c r="Z1344" s="212"/>
      <c r="AA1344" s="212"/>
      <c r="AB1344" s="212"/>
      <c r="AC1344" s="212"/>
      <c r="AD1344" s="212"/>
      <c r="AE1344" s="212"/>
      <c r="AF1344" s="212"/>
      <c r="AG1344" s="212" t="s">
        <v>450</v>
      </c>
      <c r="AH1344" s="212"/>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outlineLevel="2" x14ac:dyDescent="0.25">
      <c r="A1345" s="219"/>
      <c r="B1345" s="220"/>
      <c r="C1345" s="268" t="s">
        <v>1784</v>
      </c>
      <c r="D1345" s="260"/>
      <c r="E1345" s="261">
        <v>0.8</v>
      </c>
      <c r="F1345" s="222"/>
      <c r="G1345" s="222"/>
      <c r="H1345" s="222"/>
      <c r="I1345" s="222"/>
      <c r="J1345" s="222"/>
      <c r="K1345" s="222"/>
      <c r="L1345" s="222"/>
      <c r="M1345" s="222"/>
      <c r="N1345" s="221"/>
      <c r="O1345" s="221"/>
      <c r="P1345" s="221"/>
      <c r="Q1345" s="221"/>
      <c r="R1345" s="222"/>
      <c r="S1345" s="222"/>
      <c r="T1345" s="222"/>
      <c r="U1345" s="222"/>
      <c r="V1345" s="222"/>
      <c r="W1345" s="222"/>
      <c r="X1345" s="222"/>
      <c r="Y1345" s="222"/>
      <c r="Z1345" s="212"/>
      <c r="AA1345" s="212"/>
      <c r="AB1345" s="212"/>
      <c r="AC1345" s="212"/>
      <c r="AD1345" s="212"/>
      <c r="AE1345" s="212"/>
      <c r="AF1345" s="212"/>
      <c r="AG1345" s="212" t="s">
        <v>454</v>
      </c>
      <c r="AH1345" s="212">
        <v>0</v>
      </c>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3" x14ac:dyDescent="0.25">
      <c r="A1346" s="219"/>
      <c r="B1346" s="220"/>
      <c r="C1346" s="268" t="s">
        <v>1785</v>
      </c>
      <c r="D1346" s="260"/>
      <c r="E1346" s="261">
        <v>0.8</v>
      </c>
      <c r="F1346" s="222"/>
      <c r="G1346" s="222"/>
      <c r="H1346" s="222"/>
      <c r="I1346" s="222"/>
      <c r="J1346" s="222"/>
      <c r="K1346" s="222"/>
      <c r="L1346" s="222"/>
      <c r="M1346" s="222"/>
      <c r="N1346" s="221"/>
      <c r="O1346" s="221"/>
      <c r="P1346" s="221"/>
      <c r="Q1346" s="221"/>
      <c r="R1346" s="222"/>
      <c r="S1346" s="222"/>
      <c r="T1346" s="222"/>
      <c r="U1346" s="222"/>
      <c r="V1346" s="222"/>
      <c r="W1346" s="222"/>
      <c r="X1346" s="222"/>
      <c r="Y1346" s="222"/>
      <c r="Z1346" s="212"/>
      <c r="AA1346" s="212"/>
      <c r="AB1346" s="212"/>
      <c r="AC1346" s="212"/>
      <c r="AD1346" s="212"/>
      <c r="AE1346" s="212"/>
      <c r="AF1346" s="212"/>
      <c r="AG1346" s="212" t="s">
        <v>454</v>
      </c>
      <c r="AH1346" s="212">
        <v>0</v>
      </c>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3" x14ac:dyDescent="0.25">
      <c r="A1347" s="219"/>
      <c r="B1347" s="220"/>
      <c r="C1347" s="268" t="s">
        <v>1786</v>
      </c>
      <c r="D1347" s="260"/>
      <c r="E1347" s="261">
        <v>0.7</v>
      </c>
      <c r="F1347" s="222"/>
      <c r="G1347" s="222"/>
      <c r="H1347" s="222"/>
      <c r="I1347" s="222"/>
      <c r="J1347" s="222"/>
      <c r="K1347" s="222"/>
      <c r="L1347" s="222"/>
      <c r="M1347" s="222"/>
      <c r="N1347" s="221"/>
      <c r="O1347" s="221"/>
      <c r="P1347" s="221"/>
      <c r="Q1347" s="221"/>
      <c r="R1347" s="222"/>
      <c r="S1347" s="222"/>
      <c r="T1347" s="222"/>
      <c r="U1347" s="222"/>
      <c r="V1347" s="222"/>
      <c r="W1347" s="222"/>
      <c r="X1347" s="222"/>
      <c r="Y1347" s="222"/>
      <c r="Z1347" s="212"/>
      <c r="AA1347" s="212"/>
      <c r="AB1347" s="212"/>
      <c r="AC1347" s="212"/>
      <c r="AD1347" s="212"/>
      <c r="AE1347" s="212"/>
      <c r="AF1347" s="212"/>
      <c r="AG1347" s="212" t="s">
        <v>454</v>
      </c>
      <c r="AH1347" s="212">
        <v>0</v>
      </c>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outlineLevel="3" x14ac:dyDescent="0.25">
      <c r="A1348" s="219"/>
      <c r="B1348" s="220"/>
      <c r="C1348" s="268" t="s">
        <v>1787</v>
      </c>
      <c r="D1348" s="260"/>
      <c r="E1348" s="261">
        <v>1.8</v>
      </c>
      <c r="F1348" s="222"/>
      <c r="G1348" s="222"/>
      <c r="H1348" s="222"/>
      <c r="I1348" s="222"/>
      <c r="J1348" s="222"/>
      <c r="K1348" s="222"/>
      <c r="L1348" s="222"/>
      <c r="M1348" s="222"/>
      <c r="N1348" s="221"/>
      <c r="O1348" s="221"/>
      <c r="P1348" s="221"/>
      <c r="Q1348" s="221"/>
      <c r="R1348" s="222"/>
      <c r="S1348" s="222"/>
      <c r="T1348" s="222"/>
      <c r="U1348" s="222"/>
      <c r="V1348" s="222"/>
      <c r="W1348" s="222"/>
      <c r="X1348" s="222"/>
      <c r="Y1348" s="222"/>
      <c r="Z1348" s="212"/>
      <c r="AA1348" s="212"/>
      <c r="AB1348" s="212"/>
      <c r="AC1348" s="212"/>
      <c r="AD1348" s="212"/>
      <c r="AE1348" s="212"/>
      <c r="AF1348" s="212"/>
      <c r="AG1348" s="212" t="s">
        <v>454</v>
      </c>
      <c r="AH1348" s="212">
        <v>0</v>
      </c>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outlineLevel="3" x14ac:dyDescent="0.25">
      <c r="A1349" s="219"/>
      <c r="B1349" s="220"/>
      <c r="C1349" s="268" t="s">
        <v>1788</v>
      </c>
      <c r="D1349" s="260"/>
      <c r="E1349" s="261">
        <v>0.8</v>
      </c>
      <c r="F1349" s="222"/>
      <c r="G1349" s="222"/>
      <c r="H1349" s="222"/>
      <c r="I1349" s="222"/>
      <c r="J1349" s="222"/>
      <c r="K1349" s="222"/>
      <c r="L1349" s="222"/>
      <c r="M1349" s="222"/>
      <c r="N1349" s="221"/>
      <c r="O1349" s="221"/>
      <c r="P1349" s="221"/>
      <c r="Q1349" s="221"/>
      <c r="R1349" s="222"/>
      <c r="S1349" s="222"/>
      <c r="T1349" s="222"/>
      <c r="U1349" s="222"/>
      <c r="V1349" s="222"/>
      <c r="W1349" s="222"/>
      <c r="X1349" s="222"/>
      <c r="Y1349" s="222"/>
      <c r="Z1349" s="212"/>
      <c r="AA1349" s="212"/>
      <c r="AB1349" s="212"/>
      <c r="AC1349" s="212"/>
      <c r="AD1349" s="212"/>
      <c r="AE1349" s="212"/>
      <c r="AF1349" s="212"/>
      <c r="AG1349" s="212" t="s">
        <v>454</v>
      </c>
      <c r="AH1349" s="212">
        <v>0</v>
      </c>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outlineLevel="1" x14ac:dyDescent="0.25">
      <c r="A1350" s="234">
        <v>343</v>
      </c>
      <c r="B1350" s="235" t="s">
        <v>1789</v>
      </c>
      <c r="C1350" s="253" t="s">
        <v>1790</v>
      </c>
      <c r="D1350" s="236" t="s">
        <v>517</v>
      </c>
      <c r="E1350" s="237">
        <v>75.55</v>
      </c>
      <c r="F1350" s="238"/>
      <c r="G1350" s="239">
        <f>ROUND(E1350*F1350,2)</f>
        <v>0</v>
      </c>
      <c r="H1350" s="238"/>
      <c r="I1350" s="239">
        <f>ROUND(E1350*H1350,2)</f>
        <v>0</v>
      </c>
      <c r="J1350" s="238"/>
      <c r="K1350" s="239">
        <f>ROUND(E1350*J1350,2)</f>
        <v>0</v>
      </c>
      <c r="L1350" s="239">
        <v>21</v>
      </c>
      <c r="M1350" s="239">
        <f>G1350*(1+L1350/100)</f>
        <v>0</v>
      </c>
      <c r="N1350" s="237">
        <v>4.0000000000000003E-5</v>
      </c>
      <c r="O1350" s="237">
        <f>ROUND(E1350*N1350,2)</f>
        <v>0</v>
      </c>
      <c r="P1350" s="237">
        <v>0</v>
      </c>
      <c r="Q1350" s="237">
        <f>ROUND(E1350*P1350,2)</f>
        <v>0</v>
      </c>
      <c r="R1350" s="239" t="s">
        <v>1768</v>
      </c>
      <c r="S1350" s="239" t="s">
        <v>388</v>
      </c>
      <c r="T1350" s="240" t="s">
        <v>448</v>
      </c>
      <c r="U1350" s="222">
        <v>7.0000000000000007E-2</v>
      </c>
      <c r="V1350" s="222">
        <f>ROUND(E1350*U1350,2)</f>
        <v>5.29</v>
      </c>
      <c r="W1350" s="222"/>
      <c r="X1350" s="222" t="s">
        <v>449</v>
      </c>
      <c r="Y1350" s="222" t="s">
        <v>391</v>
      </c>
      <c r="Z1350" s="212"/>
      <c r="AA1350" s="212"/>
      <c r="AB1350" s="212"/>
      <c r="AC1350" s="212"/>
      <c r="AD1350" s="212"/>
      <c r="AE1350" s="212"/>
      <c r="AF1350" s="212"/>
      <c r="AG1350" s="212" t="s">
        <v>450</v>
      </c>
      <c r="AH1350" s="212"/>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2"/>
      <c r="BH1350" s="212"/>
    </row>
    <row r="1351" spans="1:60" outlineLevel="2" x14ac:dyDescent="0.25">
      <c r="A1351" s="219"/>
      <c r="B1351" s="220"/>
      <c r="C1351" s="254" t="s">
        <v>1791</v>
      </c>
      <c r="D1351" s="248"/>
      <c r="E1351" s="248"/>
      <c r="F1351" s="248"/>
      <c r="G1351" s="248"/>
      <c r="H1351" s="222"/>
      <c r="I1351" s="222"/>
      <c r="J1351" s="222"/>
      <c r="K1351" s="222"/>
      <c r="L1351" s="222"/>
      <c r="M1351" s="222"/>
      <c r="N1351" s="221"/>
      <c r="O1351" s="221"/>
      <c r="P1351" s="221"/>
      <c r="Q1351" s="221"/>
      <c r="R1351" s="222"/>
      <c r="S1351" s="222"/>
      <c r="T1351" s="222"/>
      <c r="U1351" s="222"/>
      <c r="V1351" s="222"/>
      <c r="W1351" s="222"/>
      <c r="X1351" s="222"/>
      <c r="Y1351" s="222"/>
      <c r="Z1351" s="212"/>
      <c r="AA1351" s="212"/>
      <c r="AB1351" s="212"/>
      <c r="AC1351" s="212"/>
      <c r="AD1351" s="212"/>
      <c r="AE1351" s="212"/>
      <c r="AF1351" s="212"/>
      <c r="AG1351" s="212" t="s">
        <v>395</v>
      </c>
      <c r="AH1351" s="212"/>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outlineLevel="2" x14ac:dyDescent="0.25">
      <c r="A1352" s="219"/>
      <c r="B1352" s="220"/>
      <c r="C1352" s="268" t="s">
        <v>1229</v>
      </c>
      <c r="D1352" s="260"/>
      <c r="E1352" s="261">
        <v>8.85</v>
      </c>
      <c r="F1352" s="222"/>
      <c r="G1352" s="222"/>
      <c r="H1352" s="222"/>
      <c r="I1352" s="222"/>
      <c r="J1352" s="222"/>
      <c r="K1352" s="222"/>
      <c r="L1352" s="222"/>
      <c r="M1352" s="222"/>
      <c r="N1352" s="221"/>
      <c r="O1352" s="221"/>
      <c r="P1352" s="221"/>
      <c r="Q1352" s="221"/>
      <c r="R1352" s="222"/>
      <c r="S1352" s="222"/>
      <c r="T1352" s="222"/>
      <c r="U1352" s="222"/>
      <c r="V1352" s="222"/>
      <c r="W1352" s="222"/>
      <c r="X1352" s="222"/>
      <c r="Y1352" s="222"/>
      <c r="Z1352" s="212"/>
      <c r="AA1352" s="212"/>
      <c r="AB1352" s="212"/>
      <c r="AC1352" s="212"/>
      <c r="AD1352" s="212"/>
      <c r="AE1352" s="212"/>
      <c r="AF1352" s="212"/>
      <c r="AG1352" s="212" t="s">
        <v>454</v>
      </c>
      <c r="AH1352" s="212">
        <v>0</v>
      </c>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2"/>
      <c r="BH1352" s="212"/>
    </row>
    <row r="1353" spans="1:60" outlineLevel="3" x14ac:dyDescent="0.25">
      <c r="A1353" s="219"/>
      <c r="B1353" s="220"/>
      <c r="C1353" s="268" t="s">
        <v>1230</v>
      </c>
      <c r="D1353" s="260"/>
      <c r="E1353" s="261">
        <v>14.55</v>
      </c>
      <c r="F1353" s="222"/>
      <c r="G1353" s="222"/>
      <c r="H1353" s="222"/>
      <c r="I1353" s="222"/>
      <c r="J1353" s="222"/>
      <c r="K1353" s="222"/>
      <c r="L1353" s="222"/>
      <c r="M1353" s="222"/>
      <c r="N1353" s="221"/>
      <c r="O1353" s="221"/>
      <c r="P1353" s="221"/>
      <c r="Q1353" s="221"/>
      <c r="R1353" s="222"/>
      <c r="S1353" s="222"/>
      <c r="T1353" s="222"/>
      <c r="U1353" s="222"/>
      <c r="V1353" s="222"/>
      <c r="W1353" s="222"/>
      <c r="X1353" s="222"/>
      <c r="Y1353" s="222"/>
      <c r="Z1353" s="212"/>
      <c r="AA1353" s="212"/>
      <c r="AB1353" s="212"/>
      <c r="AC1353" s="212"/>
      <c r="AD1353" s="212"/>
      <c r="AE1353" s="212"/>
      <c r="AF1353" s="212"/>
      <c r="AG1353" s="212" t="s">
        <v>454</v>
      </c>
      <c r="AH1353" s="212">
        <v>0</v>
      </c>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3" x14ac:dyDescent="0.25">
      <c r="A1354" s="219"/>
      <c r="B1354" s="220"/>
      <c r="C1354" s="269" t="s">
        <v>488</v>
      </c>
      <c r="D1354" s="262"/>
      <c r="E1354" s="263">
        <v>23.4</v>
      </c>
      <c r="F1354" s="222"/>
      <c r="G1354" s="222"/>
      <c r="H1354" s="222"/>
      <c r="I1354" s="222"/>
      <c r="J1354" s="222"/>
      <c r="K1354" s="222"/>
      <c r="L1354" s="222"/>
      <c r="M1354" s="222"/>
      <c r="N1354" s="221"/>
      <c r="O1354" s="221"/>
      <c r="P1354" s="221"/>
      <c r="Q1354" s="221"/>
      <c r="R1354" s="222"/>
      <c r="S1354" s="222"/>
      <c r="T1354" s="222"/>
      <c r="U1354" s="222"/>
      <c r="V1354" s="222"/>
      <c r="W1354" s="222"/>
      <c r="X1354" s="222"/>
      <c r="Y1354" s="222"/>
      <c r="Z1354" s="212"/>
      <c r="AA1354" s="212"/>
      <c r="AB1354" s="212"/>
      <c r="AC1354" s="212"/>
      <c r="AD1354" s="212"/>
      <c r="AE1354" s="212"/>
      <c r="AF1354" s="212"/>
      <c r="AG1354" s="212" t="s">
        <v>454</v>
      </c>
      <c r="AH1354" s="212">
        <v>1</v>
      </c>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3" x14ac:dyDescent="0.25">
      <c r="A1355" s="219"/>
      <c r="B1355" s="220"/>
      <c r="C1355" s="268" t="s">
        <v>1792</v>
      </c>
      <c r="D1355" s="260"/>
      <c r="E1355" s="261">
        <v>20.65</v>
      </c>
      <c r="F1355" s="222"/>
      <c r="G1355" s="222"/>
      <c r="H1355" s="222"/>
      <c r="I1355" s="222"/>
      <c r="J1355" s="222"/>
      <c r="K1355" s="222"/>
      <c r="L1355" s="222"/>
      <c r="M1355" s="222"/>
      <c r="N1355" s="221"/>
      <c r="O1355" s="221"/>
      <c r="P1355" s="221"/>
      <c r="Q1355" s="221"/>
      <c r="R1355" s="222"/>
      <c r="S1355" s="222"/>
      <c r="T1355" s="222"/>
      <c r="U1355" s="222"/>
      <c r="V1355" s="222"/>
      <c r="W1355" s="222"/>
      <c r="X1355" s="222"/>
      <c r="Y1355" s="222"/>
      <c r="Z1355" s="212"/>
      <c r="AA1355" s="212"/>
      <c r="AB1355" s="212"/>
      <c r="AC1355" s="212"/>
      <c r="AD1355" s="212"/>
      <c r="AE1355" s="212"/>
      <c r="AF1355" s="212"/>
      <c r="AG1355" s="212" t="s">
        <v>454</v>
      </c>
      <c r="AH1355" s="212">
        <v>0</v>
      </c>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outlineLevel="3" x14ac:dyDescent="0.25">
      <c r="A1356" s="219"/>
      <c r="B1356" s="220"/>
      <c r="C1356" s="268" t="s">
        <v>1232</v>
      </c>
      <c r="D1356" s="260"/>
      <c r="E1356" s="261">
        <v>10.1</v>
      </c>
      <c r="F1356" s="222"/>
      <c r="G1356" s="222"/>
      <c r="H1356" s="222"/>
      <c r="I1356" s="222"/>
      <c r="J1356" s="222"/>
      <c r="K1356" s="222"/>
      <c r="L1356" s="222"/>
      <c r="M1356" s="222"/>
      <c r="N1356" s="221"/>
      <c r="O1356" s="221"/>
      <c r="P1356" s="221"/>
      <c r="Q1356" s="221"/>
      <c r="R1356" s="222"/>
      <c r="S1356" s="222"/>
      <c r="T1356" s="222"/>
      <c r="U1356" s="222"/>
      <c r="V1356" s="222"/>
      <c r="W1356" s="222"/>
      <c r="X1356" s="222"/>
      <c r="Y1356" s="222"/>
      <c r="Z1356" s="212"/>
      <c r="AA1356" s="212"/>
      <c r="AB1356" s="212"/>
      <c r="AC1356" s="212"/>
      <c r="AD1356" s="212"/>
      <c r="AE1356" s="212"/>
      <c r="AF1356" s="212"/>
      <c r="AG1356" s="212" t="s">
        <v>454</v>
      </c>
      <c r="AH1356" s="212">
        <v>0</v>
      </c>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3" x14ac:dyDescent="0.25">
      <c r="A1357" s="219"/>
      <c r="B1357" s="220"/>
      <c r="C1357" s="268" t="s">
        <v>1233</v>
      </c>
      <c r="D1357" s="260"/>
      <c r="E1357" s="261">
        <v>6</v>
      </c>
      <c r="F1357" s="222"/>
      <c r="G1357" s="222"/>
      <c r="H1357" s="222"/>
      <c r="I1357" s="222"/>
      <c r="J1357" s="222"/>
      <c r="K1357" s="222"/>
      <c r="L1357" s="222"/>
      <c r="M1357" s="222"/>
      <c r="N1357" s="221"/>
      <c r="O1357" s="221"/>
      <c r="P1357" s="221"/>
      <c r="Q1357" s="221"/>
      <c r="R1357" s="222"/>
      <c r="S1357" s="222"/>
      <c r="T1357" s="222"/>
      <c r="U1357" s="222"/>
      <c r="V1357" s="222"/>
      <c r="W1357" s="222"/>
      <c r="X1357" s="222"/>
      <c r="Y1357" s="222"/>
      <c r="Z1357" s="212"/>
      <c r="AA1357" s="212"/>
      <c r="AB1357" s="212"/>
      <c r="AC1357" s="212"/>
      <c r="AD1357" s="212"/>
      <c r="AE1357" s="212"/>
      <c r="AF1357" s="212"/>
      <c r="AG1357" s="212" t="s">
        <v>454</v>
      </c>
      <c r="AH1357" s="212">
        <v>0</v>
      </c>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3" x14ac:dyDescent="0.25">
      <c r="A1358" s="219"/>
      <c r="B1358" s="220"/>
      <c r="C1358" s="268" t="s">
        <v>1234</v>
      </c>
      <c r="D1358" s="260"/>
      <c r="E1358" s="261">
        <v>15.4</v>
      </c>
      <c r="F1358" s="222"/>
      <c r="G1358" s="222"/>
      <c r="H1358" s="222"/>
      <c r="I1358" s="222"/>
      <c r="J1358" s="222"/>
      <c r="K1358" s="222"/>
      <c r="L1358" s="222"/>
      <c r="M1358" s="222"/>
      <c r="N1358" s="221"/>
      <c r="O1358" s="221"/>
      <c r="P1358" s="221"/>
      <c r="Q1358" s="221"/>
      <c r="R1358" s="222"/>
      <c r="S1358" s="222"/>
      <c r="T1358" s="222"/>
      <c r="U1358" s="222"/>
      <c r="V1358" s="222"/>
      <c r="W1358" s="222"/>
      <c r="X1358" s="222"/>
      <c r="Y1358" s="222"/>
      <c r="Z1358" s="212"/>
      <c r="AA1358" s="212"/>
      <c r="AB1358" s="212"/>
      <c r="AC1358" s="212"/>
      <c r="AD1358" s="212"/>
      <c r="AE1358" s="212"/>
      <c r="AF1358" s="212"/>
      <c r="AG1358" s="212" t="s">
        <v>454</v>
      </c>
      <c r="AH1358" s="212">
        <v>0</v>
      </c>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3" x14ac:dyDescent="0.25">
      <c r="A1359" s="219"/>
      <c r="B1359" s="220"/>
      <c r="C1359" s="269" t="s">
        <v>488</v>
      </c>
      <c r="D1359" s="262"/>
      <c r="E1359" s="263">
        <v>52.15</v>
      </c>
      <c r="F1359" s="222"/>
      <c r="G1359" s="222"/>
      <c r="H1359" s="222"/>
      <c r="I1359" s="222"/>
      <c r="J1359" s="222"/>
      <c r="K1359" s="222"/>
      <c r="L1359" s="222"/>
      <c r="M1359" s="222"/>
      <c r="N1359" s="221"/>
      <c r="O1359" s="221"/>
      <c r="P1359" s="221"/>
      <c r="Q1359" s="221"/>
      <c r="R1359" s="222"/>
      <c r="S1359" s="222"/>
      <c r="T1359" s="222"/>
      <c r="U1359" s="222"/>
      <c r="V1359" s="222"/>
      <c r="W1359" s="222"/>
      <c r="X1359" s="222"/>
      <c r="Y1359" s="222"/>
      <c r="Z1359" s="212"/>
      <c r="AA1359" s="212"/>
      <c r="AB1359" s="212"/>
      <c r="AC1359" s="212"/>
      <c r="AD1359" s="212"/>
      <c r="AE1359" s="212"/>
      <c r="AF1359" s="212"/>
      <c r="AG1359" s="212" t="s">
        <v>454</v>
      </c>
      <c r="AH1359" s="212">
        <v>1</v>
      </c>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ht="20.399999999999999" outlineLevel="1" x14ac:dyDescent="0.25">
      <c r="A1360" s="234">
        <v>344</v>
      </c>
      <c r="B1360" s="235" t="s">
        <v>1793</v>
      </c>
      <c r="C1360" s="253" t="s">
        <v>1794</v>
      </c>
      <c r="D1360" s="236" t="s">
        <v>506</v>
      </c>
      <c r="E1360" s="237">
        <v>5.07</v>
      </c>
      <c r="F1360" s="238"/>
      <c r="G1360" s="239">
        <f>ROUND(E1360*F1360,2)</f>
        <v>0</v>
      </c>
      <c r="H1360" s="238"/>
      <c r="I1360" s="239">
        <f>ROUND(E1360*H1360,2)</f>
        <v>0</v>
      </c>
      <c r="J1360" s="238"/>
      <c r="K1360" s="239">
        <f>ROUND(E1360*J1360,2)</f>
        <v>0</v>
      </c>
      <c r="L1360" s="239">
        <v>21</v>
      </c>
      <c r="M1360" s="239">
        <f>G1360*(1+L1360/100)</f>
        <v>0</v>
      </c>
      <c r="N1360" s="237">
        <v>0</v>
      </c>
      <c r="O1360" s="237">
        <f>ROUND(E1360*N1360,2)</f>
        <v>0</v>
      </c>
      <c r="P1360" s="237">
        <v>0</v>
      </c>
      <c r="Q1360" s="237">
        <f>ROUND(E1360*P1360,2)</f>
        <v>0</v>
      </c>
      <c r="R1360" s="239" t="s">
        <v>1768</v>
      </c>
      <c r="S1360" s="239" t="s">
        <v>388</v>
      </c>
      <c r="T1360" s="240" t="s">
        <v>448</v>
      </c>
      <c r="U1360" s="222">
        <v>0.03</v>
      </c>
      <c r="V1360" s="222">
        <f>ROUND(E1360*U1360,2)</f>
        <v>0.15</v>
      </c>
      <c r="W1360" s="222"/>
      <c r="X1360" s="222" t="s">
        <v>449</v>
      </c>
      <c r="Y1360" s="222" t="s">
        <v>391</v>
      </c>
      <c r="Z1360" s="212"/>
      <c r="AA1360" s="212"/>
      <c r="AB1360" s="212"/>
      <c r="AC1360" s="212"/>
      <c r="AD1360" s="212"/>
      <c r="AE1360" s="212"/>
      <c r="AF1360" s="212"/>
      <c r="AG1360" s="212" t="s">
        <v>450</v>
      </c>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outlineLevel="2" x14ac:dyDescent="0.25">
      <c r="A1361" s="219"/>
      <c r="B1361" s="220"/>
      <c r="C1361" s="268" t="s">
        <v>1795</v>
      </c>
      <c r="D1361" s="260"/>
      <c r="E1361" s="261">
        <v>3.07</v>
      </c>
      <c r="F1361" s="222"/>
      <c r="G1361" s="222"/>
      <c r="H1361" s="222"/>
      <c r="I1361" s="222"/>
      <c r="J1361" s="222"/>
      <c r="K1361" s="222"/>
      <c r="L1361" s="222"/>
      <c r="M1361" s="222"/>
      <c r="N1361" s="221"/>
      <c r="O1361" s="221"/>
      <c r="P1361" s="221"/>
      <c r="Q1361" s="221"/>
      <c r="R1361" s="222"/>
      <c r="S1361" s="222"/>
      <c r="T1361" s="222"/>
      <c r="U1361" s="222"/>
      <c r="V1361" s="222"/>
      <c r="W1361" s="222"/>
      <c r="X1361" s="222"/>
      <c r="Y1361" s="222"/>
      <c r="Z1361" s="212"/>
      <c r="AA1361" s="212"/>
      <c r="AB1361" s="212"/>
      <c r="AC1361" s="212"/>
      <c r="AD1361" s="212"/>
      <c r="AE1361" s="212"/>
      <c r="AF1361" s="212"/>
      <c r="AG1361" s="212" t="s">
        <v>454</v>
      </c>
      <c r="AH1361" s="212">
        <v>0</v>
      </c>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3" x14ac:dyDescent="0.25">
      <c r="A1362" s="219"/>
      <c r="B1362" s="220"/>
      <c r="C1362" s="268" t="s">
        <v>1218</v>
      </c>
      <c r="D1362" s="260"/>
      <c r="E1362" s="261">
        <v>2</v>
      </c>
      <c r="F1362" s="222"/>
      <c r="G1362" s="222"/>
      <c r="H1362" s="222"/>
      <c r="I1362" s="222"/>
      <c r="J1362" s="222"/>
      <c r="K1362" s="222"/>
      <c r="L1362" s="222"/>
      <c r="M1362" s="222"/>
      <c r="N1362" s="221"/>
      <c r="O1362" s="221"/>
      <c r="P1362" s="221"/>
      <c r="Q1362" s="221"/>
      <c r="R1362" s="222"/>
      <c r="S1362" s="222"/>
      <c r="T1362" s="222"/>
      <c r="U1362" s="222"/>
      <c r="V1362" s="222"/>
      <c r="W1362" s="222"/>
      <c r="X1362" s="222"/>
      <c r="Y1362" s="222"/>
      <c r="Z1362" s="212"/>
      <c r="AA1362" s="212"/>
      <c r="AB1362" s="212"/>
      <c r="AC1362" s="212"/>
      <c r="AD1362" s="212"/>
      <c r="AE1362" s="212"/>
      <c r="AF1362" s="212"/>
      <c r="AG1362" s="212" t="s">
        <v>454</v>
      </c>
      <c r="AH1362" s="212">
        <v>0</v>
      </c>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outlineLevel="1" x14ac:dyDescent="0.25">
      <c r="A1363" s="234">
        <v>345</v>
      </c>
      <c r="B1363" s="235" t="s">
        <v>1796</v>
      </c>
      <c r="C1363" s="253" t="s">
        <v>1797</v>
      </c>
      <c r="D1363" s="236" t="s">
        <v>1596</v>
      </c>
      <c r="E1363" s="237">
        <v>25.473400000000002</v>
      </c>
      <c r="F1363" s="238"/>
      <c r="G1363" s="239">
        <f>ROUND(E1363*F1363,2)</f>
        <v>0</v>
      </c>
      <c r="H1363" s="238"/>
      <c r="I1363" s="239">
        <f>ROUND(E1363*H1363,2)</f>
        <v>0</v>
      </c>
      <c r="J1363" s="238"/>
      <c r="K1363" s="239">
        <f>ROUND(E1363*J1363,2)</f>
        <v>0</v>
      </c>
      <c r="L1363" s="239">
        <v>21</v>
      </c>
      <c r="M1363" s="239">
        <f>G1363*(1+L1363/100)</f>
        <v>0</v>
      </c>
      <c r="N1363" s="237">
        <v>1.9199999999999998E-2</v>
      </c>
      <c r="O1363" s="237">
        <f>ROUND(E1363*N1363,2)</f>
        <v>0.49</v>
      </c>
      <c r="P1363" s="237">
        <v>0</v>
      </c>
      <c r="Q1363" s="237">
        <f>ROUND(E1363*P1363,2)</f>
        <v>0</v>
      </c>
      <c r="R1363" s="239"/>
      <c r="S1363" s="239" t="s">
        <v>435</v>
      </c>
      <c r="T1363" s="240" t="s">
        <v>389</v>
      </c>
      <c r="U1363" s="222">
        <v>0</v>
      </c>
      <c r="V1363" s="222">
        <f>ROUND(E1363*U1363,2)</f>
        <v>0</v>
      </c>
      <c r="W1363" s="222"/>
      <c r="X1363" s="222" t="s">
        <v>604</v>
      </c>
      <c r="Y1363" s="222" t="s">
        <v>391</v>
      </c>
      <c r="Z1363" s="212"/>
      <c r="AA1363" s="212"/>
      <c r="AB1363" s="212"/>
      <c r="AC1363" s="212"/>
      <c r="AD1363" s="212"/>
      <c r="AE1363" s="212"/>
      <c r="AF1363" s="212"/>
      <c r="AG1363" s="212" t="s">
        <v>605</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2" x14ac:dyDescent="0.25">
      <c r="A1364" s="219"/>
      <c r="B1364" s="220"/>
      <c r="C1364" s="254" t="s">
        <v>1798</v>
      </c>
      <c r="D1364" s="248"/>
      <c r="E1364" s="248"/>
      <c r="F1364" s="248"/>
      <c r="G1364" s="248"/>
      <c r="H1364" s="222"/>
      <c r="I1364" s="222"/>
      <c r="J1364" s="222"/>
      <c r="K1364" s="222"/>
      <c r="L1364" s="222"/>
      <c r="M1364" s="222"/>
      <c r="N1364" s="221"/>
      <c r="O1364" s="221"/>
      <c r="P1364" s="221"/>
      <c r="Q1364" s="221"/>
      <c r="R1364" s="222"/>
      <c r="S1364" s="222"/>
      <c r="T1364" s="222"/>
      <c r="U1364" s="222"/>
      <c r="V1364" s="222"/>
      <c r="W1364" s="222"/>
      <c r="X1364" s="222"/>
      <c r="Y1364" s="222"/>
      <c r="Z1364" s="212"/>
      <c r="AA1364" s="212"/>
      <c r="AB1364" s="212"/>
      <c r="AC1364" s="212"/>
      <c r="AD1364" s="212"/>
      <c r="AE1364" s="212"/>
      <c r="AF1364" s="212"/>
      <c r="AG1364" s="212" t="s">
        <v>395</v>
      </c>
      <c r="AH1364" s="212"/>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2" x14ac:dyDescent="0.25">
      <c r="A1365" s="219"/>
      <c r="B1365" s="220"/>
      <c r="C1365" s="268" t="s">
        <v>1799</v>
      </c>
      <c r="D1365" s="260"/>
      <c r="E1365" s="261">
        <v>23.9466</v>
      </c>
      <c r="F1365" s="222"/>
      <c r="G1365" s="222"/>
      <c r="H1365" s="222"/>
      <c r="I1365" s="222"/>
      <c r="J1365" s="222"/>
      <c r="K1365" s="222"/>
      <c r="L1365" s="222"/>
      <c r="M1365" s="222"/>
      <c r="N1365" s="221"/>
      <c r="O1365" s="221"/>
      <c r="P1365" s="221"/>
      <c r="Q1365" s="221"/>
      <c r="R1365" s="222"/>
      <c r="S1365" s="222"/>
      <c r="T1365" s="222"/>
      <c r="U1365" s="222"/>
      <c r="V1365" s="222"/>
      <c r="W1365" s="222"/>
      <c r="X1365" s="222"/>
      <c r="Y1365" s="222"/>
      <c r="Z1365" s="212"/>
      <c r="AA1365" s="212"/>
      <c r="AB1365" s="212"/>
      <c r="AC1365" s="212"/>
      <c r="AD1365" s="212"/>
      <c r="AE1365" s="212"/>
      <c r="AF1365" s="212"/>
      <c r="AG1365" s="212" t="s">
        <v>454</v>
      </c>
      <c r="AH1365" s="212">
        <v>5</v>
      </c>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3" x14ac:dyDescent="0.25">
      <c r="A1366" s="219"/>
      <c r="B1366" s="220"/>
      <c r="C1366" s="270" t="s">
        <v>525</v>
      </c>
      <c r="D1366" s="264"/>
      <c r="E1366" s="265"/>
      <c r="F1366" s="222"/>
      <c r="G1366" s="222"/>
      <c r="H1366" s="222"/>
      <c r="I1366" s="222"/>
      <c r="J1366" s="222"/>
      <c r="K1366" s="222"/>
      <c r="L1366" s="222"/>
      <c r="M1366" s="222"/>
      <c r="N1366" s="221"/>
      <c r="O1366" s="221"/>
      <c r="P1366" s="221"/>
      <c r="Q1366" s="221"/>
      <c r="R1366" s="222"/>
      <c r="S1366" s="222"/>
      <c r="T1366" s="222"/>
      <c r="U1366" s="222"/>
      <c r="V1366" s="222"/>
      <c r="W1366" s="222"/>
      <c r="X1366" s="222"/>
      <c r="Y1366" s="222"/>
      <c r="Z1366" s="212"/>
      <c r="AA1366" s="212"/>
      <c r="AB1366" s="212"/>
      <c r="AC1366" s="212"/>
      <c r="AD1366" s="212"/>
      <c r="AE1366" s="212"/>
      <c r="AF1366" s="212"/>
      <c r="AG1366" s="212" t="s">
        <v>454</v>
      </c>
      <c r="AH1366" s="212"/>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3" x14ac:dyDescent="0.25">
      <c r="A1367" s="219"/>
      <c r="B1367" s="220"/>
      <c r="C1367" s="271" t="s">
        <v>1800</v>
      </c>
      <c r="D1367" s="264"/>
      <c r="E1367" s="265">
        <v>15.4</v>
      </c>
      <c r="F1367" s="222"/>
      <c r="G1367" s="222"/>
      <c r="H1367" s="222"/>
      <c r="I1367" s="222"/>
      <c r="J1367" s="222"/>
      <c r="K1367" s="222"/>
      <c r="L1367" s="222"/>
      <c r="M1367" s="222"/>
      <c r="N1367" s="221"/>
      <c r="O1367" s="221"/>
      <c r="P1367" s="221"/>
      <c r="Q1367" s="221"/>
      <c r="R1367" s="222"/>
      <c r="S1367" s="222"/>
      <c r="T1367" s="222"/>
      <c r="U1367" s="222"/>
      <c r="V1367" s="222"/>
      <c r="W1367" s="222"/>
      <c r="X1367" s="222"/>
      <c r="Y1367" s="222"/>
      <c r="Z1367" s="212"/>
      <c r="AA1367" s="212"/>
      <c r="AB1367" s="212"/>
      <c r="AC1367" s="212"/>
      <c r="AD1367" s="212"/>
      <c r="AE1367" s="212"/>
      <c r="AF1367" s="212"/>
      <c r="AG1367" s="212" t="s">
        <v>454</v>
      </c>
      <c r="AH1367" s="212">
        <v>2</v>
      </c>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3" x14ac:dyDescent="0.25">
      <c r="A1368" s="219"/>
      <c r="B1368" s="220"/>
      <c r="C1368" s="271" t="s">
        <v>1801</v>
      </c>
      <c r="D1368" s="264"/>
      <c r="E1368" s="265">
        <v>-1.925</v>
      </c>
      <c r="F1368" s="222"/>
      <c r="G1368" s="222"/>
      <c r="H1368" s="222"/>
      <c r="I1368" s="222"/>
      <c r="J1368" s="222"/>
      <c r="K1368" s="222"/>
      <c r="L1368" s="222"/>
      <c r="M1368" s="222"/>
      <c r="N1368" s="221"/>
      <c r="O1368" s="221"/>
      <c r="P1368" s="221"/>
      <c r="Q1368" s="221"/>
      <c r="R1368" s="222"/>
      <c r="S1368" s="222"/>
      <c r="T1368" s="222"/>
      <c r="U1368" s="222"/>
      <c r="V1368" s="222"/>
      <c r="W1368" s="222"/>
      <c r="X1368" s="222"/>
      <c r="Y1368" s="222"/>
      <c r="Z1368" s="212"/>
      <c r="AA1368" s="212"/>
      <c r="AB1368" s="212"/>
      <c r="AC1368" s="212"/>
      <c r="AD1368" s="212"/>
      <c r="AE1368" s="212"/>
      <c r="AF1368" s="212"/>
      <c r="AG1368" s="212" t="s">
        <v>454</v>
      </c>
      <c r="AH1368" s="212">
        <v>2</v>
      </c>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outlineLevel="3" x14ac:dyDescent="0.25">
      <c r="A1369" s="219"/>
      <c r="B1369" s="220"/>
      <c r="C1369" s="271" t="s">
        <v>1802</v>
      </c>
      <c r="D1369" s="264"/>
      <c r="E1369" s="265">
        <v>0.4</v>
      </c>
      <c r="F1369" s="222"/>
      <c r="G1369" s="222"/>
      <c r="H1369" s="222"/>
      <c r="I1369" s="222"/>
      <c r="J1369" s="222"/>
      <c r="K1369" s="222"/>
      <c r="L1369" s="222"/>
      <c r="M1369" s="222"/>
      <c r="N1369" s="221"/>
      <c r="O1369" s="221"/>
      <c r="P1369" s="221"/>
      <c r="Q1369" s="221"/>
      <c r="R1369" s="222"/>
      <c r="S1369" s="222"/>
      <c r="T1369" s="222"/>
      <c r="U1369" s="222"/>
      <c r="V1369" s="222"/>
      <c r="W1369" s="222"/>
      <c r="X1369" s="222"/>
      <c r="Y1369" s="222"/>
      <c r="Z1369" s="212"/>
      <c r="AA1369" s="212"/>
      <c r="AB1369" s="212"/>
      <c r="AC1369" s="212"/>
      <c r="AD1369" s="212"/>
      <c r="AE1369" s="212"/>
      <c r="AF1369" s="212"/>
      <c r="AG1369" s="212" t="s">
        <v>454</v>
      </c>
      <c r="AH1369" s="212">
        <v>2</v>
      </c>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outlineLevel="3" x14ac:dyDescent="0.25">
      <c r="A1370" s="219"/>
      <c r="B1370" s="220"/>
      <c r="C1370" s="270" t="s">
        <v>529</v>
      </c>
      <c r="D1370" s="264"/>
      <c r="E1370" s="265"/>
      <c r="F1370" s="222"/>
      <c r="G1370" s="222"/>
      <c r="H1370" s="222"/>
      <c r="I1370" s="222"/>
      <c r="J1370" s="222"/>
      <c r="K1370" s="222"/>
      <c r="L1370" s="222"/>
      <c r="M1370" s="222"/>
      <c r="N1370" s="221"/>
      <c r="O1370" s="221"/>
      <c r="P1370" s="221"/>
      <c r="Q1370" s="221"/>
      <c r="R1370" s="222"/>
      <c r="S1370" s="222"/>
      <c r="T1370" s="222"/>
      <c r="U1370" s="222"/>
      <c r="V1370" s="222"/>
      <c r="W1370" s="222"/>
      <c r="X1370" s="222"/>
      <c r="Y1370" s="222"/>
      <c r="Z1370" s="212"/>
      <c r="AA1370" s="212"/>
      <c r="AB1370" s="212"/>
      <c r="AC1370" s="212"/>
      <c r="AD1370" s="212"/>
      <c r="AE1370" s="212"/>
      <c r="AF1370" s="212"/>
      <c r="AG1370" s="212" t="s">
        <v>454</v>
      </c>
      <c r="AH1370" s="212"/>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3" x14ac:dyDescent="0.25">
      <c r="A1371" s="219"/>
      <c r="B1371" s="220"/>
      <c r="C1371" s="268" t="s">
        <v>1803</v>
      </c>
      <c r="D1371" s="260"/>
      <c r="E1371" s="261">
        <v>1.5267999999999999</v>
      </c>
      <c r="F1371" s="222"/>
      <c r="G1371" s="222"/>
      <c r="H1371" s="222"/>
      <c r="I1371" s="222"/>
      <c r="J1371" s="222"/>
      <c r="K1371" s="222"/>
      <c r="L1371" s="222"/>
      <c r="M1371" s="222"/>
      <c r="N1371" s="221"/>
      <c r="O1371" s="221"/>
      <c r="P1371" s="221"/>
      <c r="Q1371" s="221"/>
      <c r="R1371" s="222"/>
      <c r="S1371" s="222"/>
      <c r="T1371" s="222"/>
      <c r="U1371" s="222"/>
      <c r="V1371" s="222"/>
      <c r="W1371" s="222"/>
      <c r="X1371" s="222"/>
      <c r="Y1371" s="222"/>
      <c r="Z1371" s="212"/>
      <c r="AA1371" s="212"/>
      <c r="AB1371" s="212"/>
      <c r="AC1371" s="212"/>
      <c r="AD1371" s="212"/>
      <c r="AE1371" s="212"/>
      <c r="AF1371" s="212"/>
      <c r="AG1371" s="212" t="s">
        <v>454</v>
      </c>
      <c r="AH1371" s="212">
        <v>0</v>
      </c>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outlineLevel="1" x14ac:dyDescent="0.25">
      <c r="A1372" s="234">
        <v>346</v>
      </c>
      <c r="B1372" s="235" t="s">
        <v>1804</v>
      </c>
      <c r="C1372" s="253" t="s">
        <v>1805</v>
      </c>
      <c r="D1372" s="236" t="s">
        <v>1596</v>
      </c>
      <c r="E1372" s="237">
        <v>16.743359999999999</v>
      </c>
      <c r="F1372" s="238"/>
      <c r="G1372" s="239">
        <f>ROUND(E1372*F1372,2)</f>
        <v>0</v>
      </c>
      <c r="H1372" s="238"/>
      <c r="I1372" s="239">
        <f>ROUND(E1372*H1372,2)</f>
        <v>0</v>
      </c>
      <c r="J1372" s="238"/>
      <c r="K1372" s="239">
        <f>ROUND(E1372*J1372,2)</f>
        <v>0</v>
      </c>
      <c r="L1372" s="239">
        <v>21</v>
      </c>
      <c r="M1372" s="239">
        <f>G1372*(1+L1372/100)</f>
        <v>0</v>
      </c>
      <c r="N1372" s="237">
        <v>1.9199999999999998E-2</v>
      </c>
      <c r="O1372" s="237">
        <f>ROUND(E1372*N1372,2)</f>
        <v>0.32</v>
      </c>
      <c r="P1372" s="237">
        <v>0</v>
      </c>
      <c r="Q1372" s="237">
        <f>ROUND(E1372*P1372,2)</f>
        <v>0</v>
      </c>
      <c r="R1372" s="239"/>
      <c r="S1372" s="239" t="s">
        <v>435</v>
      </c>
      <c r="T1372" s="240" t="s">
        <v>389</v>
      </c>
      <c r="U1372" s="222">
        <v>0</v>
      </c>
      <c r="V1372" s="222">
        <f>ROUND(E1372*U1372,2)</f>
        <v>0</v>
      </c>
      <c r="W1372" s="222"/>
      <c r="X1372" s="222" t="s">
        <v>604</v>
      </c>
      <c r="Y1372" s="222" t="s">
        <v>391</v>
      </c>
      <c r="Z1372" s="212"/>
      <c r="AA1372" s="212"/>
      <c r="AB1372" s="212"/>
      <c r="AC1372" s="212"/>
      <c r="AD1372" s="212"/>
      <c r="AE1372" s="212"/>
      <c r="AF1372" s="212"/>
      <c r="AG1372" s="212" t="s">
        <v>605</v>
      </c>
      <c r="AH1372" s="212"/>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outlineLevel="2" x14ac:dyDescent="0.25">
      <c r="A1373" s="219"/>
      <c r="B1373" s="220"/>
      <c r="C1373" s="254" t="s">
        <v>1806</v>
      </c>
      <c r="D1373" s="248"/>
      <c r="E1373" s="248"/>
      <c r="F1373" s="248"/>
      <c r="G1373" s="248"/>
      <c r="H1373" s="222"/>
      <c r="I1373" s="222"/>
      <c r="J1373" s="222"/>
      <c r="K1373" s="222"/>
      <c r="L1373" s="222"/>
      <c r="M1373" s="222"/>
      <c r="N1373" s="221"/>
      <c r="O1373" s="221"/>
      <c r="P1373" s="221"/>
      <c r="Q1373" s="221"/>
      <c r="R1373" s="222"/>
      <c r="S1373" s="222"/>
      <c r="T1373" s="222"/>
      <c r="U1373" s="222"/>
      <c r="V1373" s="222"/>
      <c r="W1373" s="222"/>
      <c r="X1373" s="222"/>
      <c r="Y1373" s="222"/>
      <c r="Z1373" s="212"/>
      <c r="AA1373" s="212"/>
      <c r="AB1373" s="212"/>
      <c r="AC1373" s="212"/>
      <c r="AD1373" s="212"/>
      <c r="AE1373" s="212"/>
      <c r="AF1373" s="212"/>
      <c r="AG1373" s="212" t="s">
        <v>395</v>
      </c>
      <c r="AH1373" s="212"/>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2"/>
      <c r="BH1373" s="212"/>
    </row>
    <row r="1374" spans="1:60" outlineLevel="2" x14ac:dyDescent="0.25">
      <c r="A1374" s="219"/>
      <c r="B1374" s="220"/>
      <c r="C1374" s="268" t="s">
        <v>1807</v>
      </c>
      <c r="D1374" s="260"/>
      <c r="E1374" s="261">
        <v>15.2582</v>
      </c>
      <c r="F1374" s="222"/>
      <c r="G1374" s="222"/>
      <c r="H1374" s="222"/>
      <c r="I1374" s="222"/>
      <c r="J1374" s="222"/>
      <c r="K1374" s="222"/>
      <c r="L1374" s="222"/>
      <c r="M1374" s="222"/>
      <c r="N1374" s="221"/>
      <c r="O1374" s="221"/>
      <c r="P1374" s="221"/>
      <c r="Q1374" s="221"/>
      <c r="R1374" s="222"/>
      <c r="S1374" s="222"/>
      <c r="T1374" s="222"/>
      <c r="U1374" s="222"/>
      <c r="V1374" s="222"/>
      <c r="W1374" s="222"/>
      <c r="X1374" s="222"/>
      <c r="Y1374" s="222"/>
      <c r="Z1374" s="212"/>
      <c r="AA1374" s="212"/>
      <c r="AB1374" s="212"/>
      <c r="AC1374" s="212"/>
      <c r="AD1374" s="212"/>
      <c r="AE1374" s="212"/>
      <c r="AF1374" s="212"/>
      <c r="AG1374" s="212" t="s">
        <v>454</v>
      </c>
      <c r="AH1374" s="212">
        <v>0</v>
      </c>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outlineLevel="3" x14ac:dyDescent="0.25">
      <c r="A1375" s="219"/>
      <c r="B1375" s="220"/>
      <c r="C1375" s="270" t="s">
        <v>525</v>
      </c>
      <c r="D1375" s="264"/>
      <c r="E1375" s="265"/>
      <c r="F1375" s="222"/>
      <c r="G1375" s="222"/>
      <c r="H1375" s="222"/>
      <c r="I1375" s="222"/>
      <c r="J1375" s="222"/>
      <c r="K1375" s="222"/>
      <c r="L1375" s="222"/>
      <c r="M1375" s="222"/>
      <c r="N1375" s="221"/>
      <c r="O1375" s="221"/>
      <c r="P1375" s="221"/>
      <c r="Q1375" s="221"/>
      <c r="R1375" s="222"/>
      <c r="S1375" s="222"/>
      <c r="T1375" s="222"/>
      <c r="U1375" s="222"/>
      <c r="V1375" s="222"/>
      <c r="W1375" s="222"/>
      <c r="X1375" s="222"/>
      <c r="Y1375" s="222"/>
      <c r="Z1375" s="212"/>
      <c r="AA1375" s="212"/>
      <c r="AB1375" s="212"/>
      <c r="AC1375" s="212"/>
      <c r="AD1375" s="212"/>
      <c r="AE1375" s="212"/>
      <c r="AF1375" s="212"/>
      <c r="AG1375" s="212" t="s">
        <v>454</v>
      </c>
      <c r="AH1375" s="212"/>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3" x14ac:dyDescent="0.25">
      <c r="A1376" s="219"/>
      <c r="B1376" s="220"/>
      <c r="C1376" s="271" t="s">
        <v>1800</v>
      </c>
      <c r="D1376" s="264"/>
      <c r="E1376" s="265">
        <v>15.4</v>
      </c>
      <c r="F1376" s="222"/>
      <c r="G1376" s="222"/>
      <c r="H1376" s="222"/>
      <c r="I1376" s="222"/>
      <c r="J1376" s="222"/>
      <c r="K1376" s="222"/>
      <c r="L1376" s="222"/>
      <c r="M1376" s="222"/>
      <c r="N1376" s="221"/>
      <c r="O1376" s="221"/>
      <c r="P1376" s="221"/>
      <c r="Q1376" s="221"/>
      <c r="R1376" s="222"/>
      <c r="S1376" s="222"/>
      <c r="T1376" s="222"/>
      <c r="U1376" s="222"/>
      <c r="V1376" s="222"/>
      <c r="W1376" s="222"/>
      <c r="X1376" s="222"/>
      <c r="Y1376" s="222"/>
      <c r="Z1376" s="212"/>
      <c r="AA1376" s="212"/>
      <c r="AB1376" s="212"/>
      <c r="AC1376" s="212"/>
      <c r="AD1376" s="212"/>
      <c r="AE1376" s="212"/>
      <c r="AF1376" s="212"/>
      <c r="AG1376" s="212" t="s">
        <v>454</v>
      </c>
      <c r="AH1376" s="212">
        <v>2</v>
      </c>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5">
      <c r="A1377" s="219"/>
      <c r="B1377" s="220"/>
      <c r="C1377" s="271" t="s">
        <v>1801</v>
      </c>
      <c r="D1377" s="264"/>
      <c r="E1377" s="265">
        <v>-1.925</v>
      </c>
      <c r="F1377" s="222"/>
      <c r="G1377" s="222"/>
      <c r="H1377" s="222"/>
      <c r="I1377" s="222"/>
      <c r="J1377" s="222"/>
      <c r="K1377" s="222"/>
      <c r="L1377" s="222"/>
      <c r="M1377" s="222"/>
      <c r="N1377" s="221"/>
      <c r="O1377" s="221"/>
      <c r="P1377" s="221"/>
      <c r="Q1377" s="221"/>
      <c r="R1377" s="222"/>
      <c r="S1377" s="222"/>
      <c r="T1377" s="222"/>
      <c r="U1377" s="222"/>
      <c r="V1377" s="222"/>
      <c r="W1377" s="222"/>
      <c r="X1377" s="222"/>
      <c r="Y1377" s="222"/>
      <c r="Z1377" s="212"/>
      <c r="AA1377" s="212"/>
      <c r="AB1377" s="212"/>
      <c r="AC1377" s="212"/>
      <c r="AD1377" s="212"/>
      <c r="AE1377" s="212"/>
      <c r="AF1377" s="212"/>
      <c r="AG1377" s="212" t="s">
        <v>454</v>
      </c>
      <c r="AH1377" s="212">
        <v>2</v>
      </c>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outlineLevel="3" x14ac:dyDescent="0.25">
      <c r="A1378" s="219"/>
      <c r="B1378" s="220"/>
      <c r="C1378" s="271" t="s">
        <v>1802</v>
      </c>
      <c r="D1378" s="264"/>
      <c r="E1378" s="265">
        <v>0.4</v>
      </c>
      <c r="F1378" s="222"/>
      <c r="G1378" s="222"/>
      <c r="H1378" s="222"/>
      <c r="I1378" s="222"/>
      <c r="J1378" s="222"/>
      <c r="K1378" s="222"/>
      <c r="L1378" s="222"/>
      <c r="M1378" s="222"/>
      <c r="N1378" s="221"/>
      <c r="O1378" s="221"/>
      <c r="P1378" s="221"/>
      <c r="Q1378" s="221"/>
      <c r="R1378" s="222"/>
      <c r="S1378" s="222"/>
      <c r="T1378" s="222"/>
      <c r="U1378" s="222"/>
      <c r="V1378" s="222"/>
      <c r="W1378" s="222"/>
      <c r="X1378" s="222"/>
      <c r="Y1378" s="222"/>
      <c r="Z1378" s="212"/>
      <c r="AA1378" s="212"/>
      <c r="AB1378" s="212"/>
      <c r="AC1378" s="212"/>
      <c r="AD1378" s="212"/>
      <c r="AE1378" s="212"/>
      <c r="AF1378" s="212"/>
      <c r="AG1378" s="212" t="s">
        <v>454</v>
      </c>
      <c r="AH1378" s="212">
        <v>2</v>
      </c>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3" x14ac:dyDescent="0.25">
      <c r="A1379" s="219"/>
      <c r="B1379" s="220"/>
      <c r="C1379" s="270" t="s">
        <v>529</v>
      </c>
      <c r="D1379" s="264"/>
      <c r="E1379" s="265"/>
      <c r="F1379" s="222"/>
      <c r="G1379" s="222"/>
      <c r="H1379" s="222"/>
      <c r="I1379" s="222"/>
      <c r="J1379" s="222"/>
      <c r="K1379" s="222"/>
      <c r="L1379" s="222"/>
      <c r="M1379" s="222"/>
      <c r="N1379" s="221"/>
      <c r="O1379" s="221"/>
      <c r="P1379" s="221"/>
      <c r="Q1379" s="221"/>
      <c r="R1379" s="222"/>
      <c r="S1379" s="222"/>
      <c r="T1379" s="222"/>
      <c r="U1379" s="222"/>
      <c r="V1379" s="222"/>
      <c r="W1379" s="222"/>
      <c r="X1379" s="222"/>
      <c r="Y1379" s="222"/>
      <c r="Z1379" s="212"/>
      <c r="AA1379" s="212"/>
      <c r="AB1379" s="212"/>
      <c r="AC1379" s="212"/>
      <c r="AD1379" s="212"/>
      <c r="AE1379" s="212"/>
      <c r="AF1379" s="212"/>
      <c r="AG1379" s="212" t="s">
        <v>454</v>
      </c>
      <c r="AH1379" s="212"/>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5">
      <c r="A1380" s="219"/>
      <c r="B1380" s="220"/>
      <c r="C1380" s="268" t="s">
        <v>1808</v>
      </c>
      <c r="D1380" s="260"/>
      <c r="E1380" s="261">
        <v>1.48516</v>
      </c>
      <c r="F1380" s="222"/>
      <c r="G1380" s="222"/>
      <c r="H1380" s="222"/>
      <c r="I1380" s="222"/>
      <c r="J1380" s="222"/>
      <c r="K1380" s="222"/>
      <c r="L1380" s="222"/>
      <c r="M1380" s="222"/>
      <c r="N1380" s="221"/>
      <c r="O1380" s="221"/>
      <c r="P1380" s="221"/>
      <c r="Q1380" s="221"/>
      <c r="R1380" s="222"/>
      <c r="S1380" s="222"/>
      <c r="T1380" s="222"/>
      <c r="U1380" s="222"/>
      <c r="V1380" s="222"/>
      <c r="W1380" s="222"/>
      <c r="X1380" s="222"/>
      <c r="Y1380" s="222"/>
      <c r="Z1380" s="212"/>
      <c r="AA1380" s="212"/>
      <c r="AB1380" s="212"/>
      <c r="AC1380" s="212"/>
      <c r="AD1380" s="212"/>
      <c r="AE1380" s="212"/>
      <c r="AF1380" s="212"/>
      <c r="AG1380" s="212" t="s">
        <v>454</v>
      </c>
      <c r="AH1380" s="212">
        <v>0</v>
      </c>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1" x14ac:dyDescent="0.25">
      <c r="A1381" s="234">
        <v>347</v>
      </c>
      <c r="B1381" s="235" t="s">
        <v>1809</v>
      </c>
      <c r="C1381" s="253" t="s">
        <v>1810</v>
      </c>
      <c r="D1381" s="236" t="s">
        <v>562</v>
      </c>
      <c r="E1381" s="237">
        <v>0.99926000000000004</v>
      </c>
      <c r="F1381" s="238"/>
      <c r="G1381" s="239">
        <f>ROUND(E1381*F1381,2)</f>
        <v>0</v>
      </c>
      <c r="H1381" s="238"/>
      <c r="I1381" s="239">
        <f>ROUND(E1381*H1381,2)</f>
        <v>0</v>
      </c>
      <c r="J1381" s="238"/>
      <c r="K1381" s="239">
        <f>ROUND(E1381*J1381,2)</f>
        <v>0</v>
      </c>
      <c r="L1381" s="239">
        <v>21</v>
      </c>
      <c r="M1381" s="239">
        <f>G1381*(1+L1381/100)</f>
        <v>0</v>
      </c>
      <c r="N1381" s="237">
        <v>0</v>
      </c>
      <c r="O1381" s="237">
        <f>ROUND(E1381*N1381,2)</f>
        <v>0</v>
      </c>
      <c r="P1381" s="237">
        <v>0</v>
      </c>
      <c r="Q1381" s="237">
        <f>ROUND(E1381*P1381,2)</f>
        <v>0</v>
      </c>
      <c r="R1381" s="239" t="s">
        <v>1768</v>
      </c>
      <c r="S1381" s="239" t="s">
        <v>388</v>
      </c>
      <c r="T1381" s="240" t="s">
        <v>448</v>
      </c>
      <c r="U1381" s="222">
        <v>1.5980000000000001</v>
      </c>
      <c r="V1381" s="222">
        <f>ROUND(E1381*U1381,2)</f>
        <v>1.6</v>
      </c>
      <c r="W1381" s="222"/>
      <c r="X1381" s="222" t="s">
        <v>262</v>
      </c>
      <c r="Y1381" s="222" t="s">
        <v>391</v>
      </c>
      <c r="Z1381" s="212"/>
      <c r="AA1381" s="212"/>
      <c r="AB1381" s="212"/>
      <c r="AC1381" s="212"/>
      <c r="AD1381" s="212"/>
      <c r="AE1381" s="212"/>
      <c r="AF1381" s="212"/>
      <c r="AG1381" s="212" t="s">
        <v>1186</v>
      </c>
      <c r="AH1381" s="212"/>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2" x14ac:dyDescent="0.25">
      <c r="A1382" s="219"/>
      <c r="B1382" s="220"/>
      <c r="C1382" s="267" t="s">
        <v>1354</v>
      </c>
      <c r="D1382" s="266"/>
      <c r="E1382" s="266"/>
      <c r="F1382" s="266"/>
      <c r="G1382" s="266"/>
      <c r="H1382" s="222"/>
      <c r="I1382" s="222"/>
      <c r="J1382" s="222"/>
      <c r="K1382" s="222"/>
      <c r="L1382" s="222"/>
      <c r="M1382" s="222"/>
      <c r="N1382" s="221"/>
      <c r="O1382" s="221"/>
      <c r="P1382" s="221"/>
      <c r="Q1382" s="221"/>
      <c r="R1382" s="222"/>
      <c r="S1382" s="222"/>
      <c r="T1382" s="222"/>
      <c r="U1382" s="222"/>
      <c r="V1382" s="222"/>
      <c r="W1382" s="222"/>
      <c r="X1382" s="222"/>
      <c r="Y1382" s="222"/>
      <c r="Z1382" s="212"/>
      <c r="AA1382" s="212"/>
      <c r="AB1382" s="212"/>
      <c r="AC1382" s="212"/>
      <c r="AD1382" s="212"/>
      <c r="AE1382" s="212"/>
      <c r="AF1382" s="212"/>
      <c r="AG1382" s="212" t="s">
        <v>452</v>
      </c>
      <c r="AH1382" s="212"/>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outlineLevel="2" x14ac:dyDescent="0.25">
      <c r="A1383" s="219"/>
      <c r="B1383" s="220"/>
      <c r="C1383" s="268" t="s">
        <v>1188</v>
      </c>
      <c r="D1383" s="260"/>
      <c r="E1383" s="261"/>
      <c r="F1383" s="222"/>
      <c r="G1383" s="222"/>
      <c r="H1383" s="222"/>
      <c r="I1383" s="222"/>
      <c r="J1383" s="222"/>
      <c r="K1383" s="222"/>
      <c r="L1383" s="222"/>
      <c r="M1383" s="222"/>
      <c r="N1383" s="221"/>
      <c r="O1383" s="221"/>
      <c r="P1383" s="221"/>
      <c r="Q1383" s="221"/>
      <c r="R1383" s="222"/>
      <c r="S1383" s="222"/>
      <c r="T1383" s="222"/>
      <c r="U1383" s="222"/>
      <c r="V1383" s="222"/>
      <c r="W1383" s="222"/>
      <c r="X1383" s="222"/>
      <c r="Y1383" s="222"/>
      <c r="Z1383" s="212"/>
      <c r="AA1383" s="212"/>
      <c r="AB1383" s="212"/>
      <c r="AC1383" s="212"/>
      <c r="AD1383" s="212"/>
      <c r="AE1383" s="212"/>
      <c r="AF1383" s="212"/>
      <c r="AG1383" s="212" t="s">
        <v>454</v>
      </c>
      <c r="AH1383" s="212">
        <v>0</v>
      </c>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3" x14ac:dyDescent="0.25">
      <c r="A1384" s="219"/>
      <c r="B1384" s="220"/>
      <c r="C1384" s="268" t="s">
        <v>1811</v>
      </c>
      <c r="D1384" s="260"/>
      <c r="E1384" s="261"/>
      <c r="F1384" s="222"/>
      <c r="G1384" s="222"/>
      <c r="H1384" s="222"/>
      <c r="I1384" s="222"/>
      <c r="J1384" s="222"/>
      <c r="K1384" s="222"/>
      <c r="L1384" s="222"/>
      <c r="M1384" s="222"/>
      <c r="N1384" s="221"/>
      <c r="O1384" s="221"/>
      <c r="P1384" s="221"/>
      <c r="Q1384" s="221"/>
      <c r="R1384" s="222"/>
      <c r="S1384" s="222"/>
      <c r="T1384" s="222"/>
      <c r="U1384" s="222"/>
      <c r="V1384" s="222"/>
      <c r="W1384" s="222"/>
      <c r="X1384" s="222"/>
      <c r="Y1384" s="222"/>
      <c r="Z1384" s="212"/>
      <c r="AA1384" s="212"/>
      <c r="AB1384" s="212"/>
      <c r="AC1384" s="212"/>
      <c r="AD1384" s="212"/>
      <c r="AE1384" s="212"/>
      <c r="AF1384" s="212"/>
      <c r="AG1384" s="212" t="s">
        <v>454</v>
      </c>
      <c r="AH1384" s="212">
        <v>0</v>
      </c>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outlineLevel="3" x14ac:dyDescent="0.25">
      <c r="A1385" s="219"/>
      <c r="B1385" s="220"/>
      <c r="C1385" s="268" t="s">
        <v>1812</v>
      </c>
      <c r="D1385" s="260"/>
      <c r="E1385" s="261">
        <v>0.99926000000000004</v>
      </c>
      <c r="F1385" s="222"/>
      <c r="G1385" s="222"/>
      <c r="H1385" s="222"/>
      <c r="I1385" s="222"/>
      <c r="J1385" s="222"/>
      <c r="K1385" s="222"/>
      <c r="L1385" s="222"/>
      <c r="M1385" s="222"/>
      <c r="N1385" s="221"/>
      <c r="O1385" s="221"/>
      <c r="P1385" s="221"/>
      <c r="Q1385" s="221"/>
      <c r="R1385" s="222"/>
      <c r="S1385" s="222"/>
      <c r="T1385" s="222"/>
      <c r="U1385" s="222"/>
      <c r="V1385" s="222"/>
      <c r="W1385" s="222"/>
      <c r="X1385" s="222"/>
      <c r="Y1385" s="222"/>
      <c r="Z1385" s="212"/>
      <c r="AA1385" s="212"/>
      <c r="AB1385" s="212"/>
      <c r="AC1385" s="212"/>
      <c r="AD1385" s="212"/>
      <c r="AE1385" s="212"/>
      <c r="AF1385" s="212"/>
      <c r="AG1385" s="212" t="s">
        <v>454</v>
      </c>
      <c r="AH1385" s="212">
        <v>0</v>
      </c>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x14ac:dyDescent="0.25">
      <c r="A1386" s="227" t="s">
        <v>383</v>
      </c>
      <c r="B1386" s="228" t="s">
        <v>338</v>
      </c>
      <c r="C1386" s="251" t="s">
        <v>339</v>
      </c>
      <c r="D1386" s="229"/>
      <c r="E1386" s="230"/>
      <c r="F1386" s="231"/>
      <c r="G1386" s="231">
        <f>SUMIF(AG1387:AG1453,"&lt;&gt;NOR",G1387:G1453)</f>
        <v>0</v>
      </c>
      <c r="H1386" s="231"/>
      <c r="I1386" s="231">
        <f>SUM(I1387:I1453)</f>
        <v>0</v>
      </c>
      <c r="J1386" s="231"/>
      <c r="K1386" s="231">
        <f>SUM(K1387:K1453)</f>
        <v>0</v>
      </c>
      <c r="L1386" s="231"/>
      <c r="M1386" s="231">
        <f>SUM(M1387:M1453)</f>
        <v>0</v>
      </c>
      <c r="N1386" s="230"/>
      <c r="O1386" s="230">
        <f>SUM(O1387:O1453)</f>
        <v>0.67</v>
      </c>
      <c r="P1386" s="230"/>
      <c r="Q1386" s="230">
        <f>SUM(Q1387:Q1453)</f>
        <v>0</v>
      </c>
      <c r="R1386" s="231"/>
      <c r="S1386" s="231"/>
      <c r="T1386" s="232"/>
      <c r="U1386" s="226"/>
      <c r="V1386" s="226">
        <f>SUM(V1387:V1453)</f>
        <v>105.45</v>
      </c>
      <c r="W1386" s="226"/>
      <c r="X1386" s="226"/>
      <c r="Y1386" s="226"/>
      <c r="AG1386" t="s">
        <v>384</v>
      </c>
    </row>
    <row r="1387" spans="1:60" outlineLevel="1" x14ac:dyDescent="0.25">
      <c r="A1387" s="234">
        <v>348</v>
      </c>
      <c r="B1387" s="235" t="s">
        <v>1813</v>
      </c>
      <c r="C1387" s="253" t="s">
        <v>1814</v>
      </c>
      <c r="D1387" s="236" t="s">
        <v>506</v>
      </c>
      <c r="E1387" s="237">
        <v>161.30250000000001</v>
      </c>
      <c r="F1387" s="238"/>
      <c r="G1387" s="239">
        <f>ROUND(E1387*F1387,2)</f>
        <v>0</v>
      </c>
      <c r="H1387" s="238"/>
      <c r="I1387" s="239">
        <f>ROUND(E1387*H1387,2)</f>
        <v>0</v>
      </c>
      <c r="J1387" s="238"/>
      <c r="K1387" s="239">
        <f>ROUND(E1387*J1387,2)</f>
        <v>0</v>
      </c>
      <c r="L1387" s="239">
        <v>21</v>
      </c>
      <c r="M1387" s="239">
        <f>G1387*(1+L1387/100)</f>
        <v>0</v>
      </c>
      <c r="N1387" s="237">
        <v>0</v>
      </c>
      <c r="O1387" s="237">
        <f>ROUND(E1387*N1387,2)</f>
        <v>0</v>
      </c>
      <c r="P1387" s="237">
        <v>0</v>
      </c>
      <c r="Q1387" s="237">
        <f>ROUND(E1387*P1387,2)</f>
        <v>0</v>
      </c>
      <c r="R1387" s="239" t="s">
        <v>1815</v>
      </c>
      <c r="S1387" s="239" t="s">
        <v>388</v>
      </c>
      <c r="T1387" s="240" t="s">
        <v>448</v>
      </c>
      <c r="U1387" s="222">
        <v>1.6E-2</v>
      </c>
      <c r="V1387" s="222">
        <f>ROUND(E1387*U1387,2)</f>
        <v>2.58</v>
      </c>
      <c r="W1387" s="222"/>
      <c r="X1387" s="222" t="s">
        <v>449</v>
      </c>
      <c r="Y1387" s="222" t="s">
        <v>391</v>
      </c>
      <c r="Z1387" s="212"/>
      <c r="AA1387" s="212"/>
      <c r="AB1387" s="212"/>
      <c r="AC1387" s="212"/>
      <c r="AD1387" s="212"/>
      <c r="AE1387" s="212"/>
      <c r="AF1387" s="212"/>
      <c r="AG1387" s="212" t="s">
        <v>450</v>
      </c>
      <c r="AH1387" s="212"/>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2" x14ac:dyDescent="0.25">
      <c r="A1388" s="219"/>
      <c r="B1388" s="220"/>
      <c r="C1388" s="267" t="s">
        <v>1816</v>
      </c>
      <c r="D1388" s="266"/>
      <c r="E1388" s="266"/>
      <c r="F1388" s="266"/>
      <c r="G1388" s="266"/>
      <c r="H1388" s="222"/>
      <c r="I1388" s="222"/>
      <c r="J1388" s="222"/>
      <c r="K1388" s="222"/>
      <c r="L1388" s="222"/>
      <c r="M1388" s="222"/>
      <c r="N1388" s="221"/>
      <c r="O1388" s="221"/>
      <c r="P1388" s="221"/>
      <c r="Q1388" s="221"/>
      <c r="R1388" s="222"/>
      <c r="S1388" s="222"/>
      <c r="T1388" s="222"/>
      <c r="U1388" s="222"/>
      <c r="V1388" s="222"/>
      <c r="W1388" s="222"/>
      <c r="X1388" s="222"/>
      <c r="Y1388" s="222"/>
      <c r="Z1388" s="212"/>
      <c r="AA1388" s="212"/>
      <c r="AB1388" s="212"/>
      <c r="AC1388" s="212"/>
      <c r="AD1388" s="212"/>
      <c r="AE1388" s="212"/>
      <c r="AF1388" s="212"/>
      <c r="AG1388" s="212" t="s">
        <v>452</v>
      </c>
      <c r="AH1388" s="212"/>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2" x14ac:dyDescent="0.25">
      <c r="A1389" s="219"/>
      <c r="B1389" s="220"/>
      <c r="C1389" s="268" t="s">
        <v>1063</v>
      </c>
      <c r="D1389" s="260"/>
      <c r="E1389" s="261">
        <v>7.4950000000000001</v>
      </c>
      <c r="F1389" s="222"/>
      <c r="G1389" s="222"/>
      <c r="H1389" s="222"/>
      <c r="I1389" s="222"/>
      <c r="J1389" s="222"/>
      <c r="K1389" s="222"/>
      <c r="L1389" s="222"/>
      <c r="M1389" s="222"/>
      <c r="N1389" s="221"/>
      <c r="O1389" s="221"/>
      <c r="P1389" s="221"/>
      <c r="Q1389" s="221"/>
      <c r="R1389" s="222"/>
      <c r="S1389" s="222"/>
      <c r="T1389" s="222"/>
      <c r="U1389" s="222"/>
      <c r="V1389" s="222"/>
      <c r="W1389" s="222"/>
      <c r="X1389" s="222"/>
      <c r="Y1389" s="222"/>
      <c r="Z1389" s="212"/>
      <c r="AA1389" s="212"/>
      <c r="AB1389" s="212"/>
      <c r="AC1389" s="212"/>
      <c r="AD1389" s="212"/>
      <c r="AE1389" s="212"/>
      <c r="AF1389" s="212"/>
      <c r="AG1389" s="212" t="s">
        <v>454</v>
      </c>
      <c r="AH1389" s="212">
        <v>0</v>
      </c>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3" x14ac:dyDescent="0.25">
      <c r="A1390" s="219"/>
      <c r="B1390" s="220"/>
      <c r="C1390" s="268" t="s">
        <v>1064</v>
      </c>
      <c r="D1390" s="260"/>
      <c r="E1390" s="261">
        <v>16.96</v>
      </c>
      <c r="F1390" s="222"/>
      <c r="G1390" s="222"/>
      <c r="H1390" s="222"/>
      <c r="I1390" s="222"/>
      <c r="J1390" s="222"/>
      <c r="K1390" s="222"/>
      <c r="L1390" s="222"/>
      <c r="M1390" s="222"/>
      <c r="N1390" s="221"/>
      <c r="O1390" s="221"/>
      <c r="P1390" s="221"/>
      <c r="Q1390" s="221"/>
      <c r="R1390" s="222"/>
      <c r="S1390" s="222"/>
      <c r="T1390" s="222"/>
      <c r="U1390" s="222"/>
      <c r="V1390" s="222"/>
      <c r="W1390" s="222"/>
      <c r="X1390" s="222"/>
      <c r="Y1390" s="222"/>
      <c r="Z1390" s="212"/>
      <c r="AA1390" s="212"/>
      <c r="AB1390" s="212"/>
      <c r="AC1390" s="212"/>
      <c r="AD1390" s="212"/>
      <c r="AE1390" s="212"/>
      <c r="AF1390" s="212"/>
      <c r="AG1390" s="212" t="s">
        <v>454</v>
      </c>
      <c r="AH1390" s="212">
        <v>0</v>
      </c>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3" x14ac:dyDescent="0.25">
      <c r="A1391" s="219"/>
      <c r="B1391" s="220"/>
      <c r="C1391" s="268" t="s">
        <v>1065</v>
      </c>
      <c r="D1391" s="260"/>
      <c r="E1391" s="261">
        <v>25.247499999999999</v>
      </c>
      <c r="F1391" s="222"/>
      <c r="G1391" s="222"/>
      <c r="H1391" s="222"/>
      <c r="I1391" s="222"/>
      <c r="J1391" s="222"/>
      <c r="K1391" s="222"/>
      <c r="L1391" s="222"/>
      <c r="M1391" s="222"/>
      <c r="N1391" s="221"/>
      <c r="O1391" s="221"/>
      <c r="P1391" s="221"/>
      <c r="Q1391" s="221"/>
      <c r="R1391" s="222"/>
      <c r="S1391" s="222"/>
      <c r="T1391" s="222"/>
      <c r="U1391" s="222"/>
      <c r="V1391" s="222"/>
      <c r="W1391" s="222"/>
      <c r="X1391" s="222"/>
      <c r="Y1391" s="222"/>
      <c r="Z1391" s="212"/>
      <c r="AA1391" s="212"/>
      <c r="AB1391" s="212"/>
      <c r="AC1391" s="212"/>
      <c r="AD1391" s="212"/>
      <c r="AE1391" s="212"/>
      <c r="AF1391" s="212"/>
      <c r="AG1391" s="212" t="s">
        <v>454</v>
      </c>
      <c r="AH1391" s="212">
        <v>0</v>
      </c>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3" x14ac:dyDescent="0.25">
      <c r="A1392" s="219"/>
      <c r="B1392" s="220"/>
      <c r="C1392" s="268" t="s">
        <v>1066</v>
      </c>
      <c r="D1392" s="260"/>
      <c r="E1392" s="261">
        <v>105.15</v>
      </c>
      <c r="F1392" s="222"/>
      <c r="G1392" s="222"/>
      <c r="H1392" s="222"/>
      <c r="I1392" s="222"/>
      <c r="J1392" s="222"/>
      <c r="K1392" s="222"/>
      <c r="L1392" s="222"/>
      <c r="M1392" s="222"/>
      <c r="N1392" s="221"/>
      <c r="O1392" s="221"/>
      <c r="P1392" s="221"/>
      <c r="Q1392" s="221"/>
      <c r="R1392" s="222"/>
      <c r="S1392" s="222"/>
      <c r="T1392" s="222"/>
      <c r="U1392" s="222"/>
      <c r="V1392" s="222"/>
      <c r="W1392" s="222"/>
      <c r="X1392" s="222"/>
      <c r="Y1392" s="222"/>
      <c r="Z1392" s="212"/>
      <c r="AA1392" s="212"/>
      <c r="AB1392" s="212"/>
      <c r="AC1392" s="212"/>
      <c r="AD1392" s="212"/>
      <c r="AE1392" s="212"/>
      <c r="AF1392" s="212"/>
      <c r="AG1392" s="212" t="s">
        <v>454</v>
      </c>
      <c r="AH1392" s="212">
        <v>0</v>
      </c>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outlineLevel="3" x14ac:dyDescent="0.25">
      <c r="A1393" s="219"/>
      <c r="B1393" s="220"/>
      <c r="C1393" s="268" t="s">
        <v>1067</v>
      </c>
      <c r="D1393" s="260"/>
      <c r="E1393" s="261">
        <v>6.45</v>
      </c>
      <c r="F1393" s="222"/>
      <c r="G1393" s="222"/>
      <c r="H1393" s="222"/>
      <c r="I1393" s="222"/>
      <c r="J1393" s="222"/>
      <c r="K1393" s="222"/>
      <c r="L1393" s="222"/>
      <c r="M1393" s="222"/>
      <c r="N1393" s="221"/>
      <c r="O1393" s="221"/>
      <c r="P1393" s="221"/>
      <c r="Q1393" s="221"/>
      <c r="R1393" s="222"/>
      <c r="S1393" s="222"/>
      <c r="T1393" s="222"/>
      <c r="U1393" s="222"/>
      <c r="V1393" s="222"/>
      <c r="W1393" s="222"/>
      <c r="X1393" s="222"/>
      <c r="Y1393" s="222"/>
      <c r="Z1393" s="212"/>
      <c r="AA1393" s="212"/>
      <c r="AB1393" s="212"/>
      <c r="AC1393" s="212"/>
      <c r="AD1393" s="212"/>
      <c r="AE1393" s="212"/>
      <c r="AF1393" s="212"/>
      <c r="AG1393" s="212" t="s">
        <v>454</v>
      </c>
      <c r="AH1393" s="212">
        <v>0</v>
      </c>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ht="20.399999999999999" outlineLevel="1" x14ac:dyDescent="0.25">
      <c r="A1394" s="234">
        <v>349</v>
      </c>
      <c r="B1394" s="235" t="s">
        <v>1817</v>
      </c>
      <c r="C1394" s="253" t="s">
        <v>1818</v>
      </c>
      <c r="D1394" s="236" t="s">
        <v>517</v>
      </c>
      <c r="E1394" s="237">
        <v>99.3</v>
      </c>
      <c r="F1394" s="238"/>
      <c r="G1394" s="239">
        <f>ROUND(E1394*F1394,2)</f>
        <v>0</v>
      </c>
      <c r="H1394" s="238"/>
      <c r="I1394" s="239">
        <f>ROUND(E1394*H1394,2)</f>
        <v>0</v>
      </c>
      <c r="J1394" s="238"/>
      <c r="K1394" s="239">
        <f>ROUND(E1394*J1394,2)</f>
        <v>0</v>
      </c>
      <c r="L1394" s="239">
        <v>21</v>
      </c>
      <c r="M1394" s="239">
        <f>G1394*(1+L1394/100)</f>
        <v>0</v>
      </c>
      <c r="N1394" s="237">
        <v>2.2000000000000001E-4</v>
      </c>
      <c r="O1394" s="237">
        <f>ROUND(E1394*N1394,2)</f>
        <v>0.02</v>
      </c>
      <c r="P1394" s="237">
        <v>0</v>
      </c>
      <c r="Q1394" s="237">
        <f>ROUND(E1394*P1394,2)</f>
        <v>0</v>
      </c>
      <c r="R1394" s="239" t="s">
        <v>1815</v>
      </c>
      <c r="S1394" s="239" t="s">
        <v>388</v>
      </c>
      <c r="T1394" s="240" t="s">
        <v>448</v>
      </c>
      <c r="U1394" s="222">
        <v>0.23</v>
      </c>
      <c r="V1394" s="222">
        <f>ROUND(E1394*U1394,2)</f>
        <v>22.84</v>
      </c>
      <c r="W1394" s="222"/>
      <c r="X1394" s="222" t="s">
        <v>449</v>
      </c>
      <c r="Y1394" s="222" t="s">
        <v>391</v>
      </c>
      <c r="Z1394" s="212"/>
      <c r="AA1394" s="212"/>
      <c r="AB1394" s="212"/>
      <c r="AC1394" s="212"/>
      <c r="AD1394" s="212"/>
      <c r="AE1394" s="212"/>
      <c r="AF1394" s="212"/>
      <c r="AG1394" s="212" t="s">
        <v>450</v>
      </c>
      <c r="AH1394" s="212"/>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2" x14ac:dyDescent="0.25">
      <c r="A1395" s="219"/>
      <c r="B1395" s="220"/>
      <c r="C1395" s="254" t="s">
        <v>1819</v>
      </c>
      <c r="D1395" s="248"/>
      <c r="E1395" s="248"/>
      <c r="F1395" s="248"/>
      <c r="G1395" s="248"/>
      <c r="H1395" s="222"/>
      <c r="I1395" s="222"/>
      <c r="J1395" s="222"/>
      <c r="K1395" s="222"/>
      <c r="L1395" s="222"/>
      <c r="M1395" s="222"/>
      <c r="N1395" s="221"/>
      <c r="O1395" s="221"/>
      <c r="P1395" s="221"/>
      <c r="Q1395" s="221"/>
      <c r="R1395" s="222"/>
      <c r="S1395" s="222"/>
      <c r="T1395" s="222"/>
      <c r="U1395" s="222"/>
      <c r="V1395" s="222"/>
      <c r="W1395" s="222"/>
      <c r="X1395" s="222"/>
      <c r="Y1395" s="222"/>
      <c r="Z1395" s="212"/>
      <c r="AA1395" s="212"/>
      <c r="AB1395" s="212"/>
      <c r="AC1395" s="212"/>
      <c r="AD1395" s="212"/>
      <c r="AE1395" s="212"/>
      <c r="AF1395" s="212"/>
      <c r="AG1395" s="212" t="s">
        <v>395</v>
      </c>
      <c r="AH1395" s="212"/>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2"/>
      <c r="BH1395" s="212"/>
    </row>
    <row r="1396" spans="1:60" outlineLevel="2" x14ac:dyDescent="0.25">
      <c r="A1396" s="219"/>
      <c r="B1396" s="220"/>
      <c r="C1396" s="268" t="s">
        <v>1820</v>
      </c>
      <c r="D1396" s="260"/>
      <c r="E1396" s="261">
        <v>12.7</v>
      </c>
      <c r="F1396" s="222"/>
      <c r="G1396" s="222"/>
      <c r="H1396" s="222"/>
      <c r="I1396" s="222"/>
      <c r="J1396" s="222"/>
      <c r="K1396" s="222"/>
      <c r="L1396" s="222"/>
      <c r="M1396" s="222"/>
      <c r="N1396" s="221"/>
      <c r="O1396" s="221"/>
      <c r="P1396" s="221"/>
      <c r="Q1396" s="221"/>
      <c r="R1396" s="222"/>
      <c r="S1396" s="222"/>
      <c r="T1396" s="222"/>
      <c r="U1396" s="222"/>
      <c r="V1396" s="222"/>
      <c r="W1396" s="222"/>
      <c r="X1396" s="222"/>
      <c r="Y1396" s="222"/>
      <c r="Z1396" s="212"/>
      <c r="AA1396" s="212"/>
      <c r="AB1396" s="212"/>
      <c r="AC1396" s="212"/>
      <c r="AD1396" s="212"/>
      <c r="AE1396" s="212"/>
      <c r="AF1396" s="212"/>
      <c r="AG1396" s="212" t="s">
        <v>454</v>
      </c>
      <c r="AH1396" s="212">
        <v>0</v>
      </c>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3" x14ac:dyDescent="0.25">
      <c r="A1397" s="219"/>
      <c r="B1397" s="220"/>
      <c r="C1397" s="268" t="s">
        <v>1821</v>
      </c>
      <c r="D1397" s="260"/>
      <c r="E1397" s="261">
        <v>-3.4750000000000001</v>
      </c>
      <c r="F1397" s="222"/>
      <c r="G1397" s="222"/>
      <c r="H1397" s="222"/>
      <c r="I1397" s="222"/>
      <c r="J1397" s="222"/>
      <c r="K1397" s="222"/>
      <c r="L1397" s="222"/>
      <c r="M1397" s="222"/>
      <c r="N1397" s="221"/>
      <c r="O1397" s="221"/>
      <c r="P1397" s="221"/>
      <c r="Q1397" s="221"/>
      <c r="R1397" s="222"/>
      <c r="S1397" s="222"/>
      <c r="T1397" s="222"/>
      <c r="U1397" s="222"/>
      <c r="V1397" s="222"/>
      <c r="W1397" s="222"/>
      <c r="X1397" s="222"/>
      <c r="Y1397" s="222"/>
      <c r="Z1397" s="212"/>
      <c r="AA1397" s="212"/>
      <c r="AB1397" s="212"/>
      <c r="AC1397" s="212"/>
      <c r="AD1397" s="212"/>
      <c r="AE1397" s="212"/>
      <c r="AF1397" s="212"/>
      <c r="AG1397" s="212" t="s">
        <v>454</v>
      </c>
      <c r="AH1397" s="212">
        <v>0</v>
      </c>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3" x14ac:dyDescent="0.25">
      <c r="A1398" s="219"/>
      <c r="B1398" s="220"/>
      <c r="C1398" s="268" t="s">
        <v>1822</v>
      </c>
      <c r="D1398" s="260"/>
      <c r="E1398" s="261">
        <v>8.35</v>
      </c>
      <c r="F1398" s="222"/>
      <c r="G1398" s="222"/>
      <c r="H1398" s="222"/>
      <c r="I1398" s="222"/>
      <c r="J1398" s="222"/>
      <c r="K1398" s="222"/>
      <c r="L1398" s="222"/>
      <c r="M1398" s="222"/>
      <c r="N1398" s="221"/>
      <c r="O1398" s="221"/>
      <c r="P1398" s="221"/>
      <c r="Q1398" s="221"/>
      <c r="R1398" s="222"/>
      <c r="S1398" s="222"/>
      <c r="T1398" s="222"/>
      <c r="U1398" s="222"/>
      <c r="V1398" s="222"/>
      <c r="W1398" s="222"/>
      <c r="X1398" s="222"/>
      <c r="Y1398" s="222"/>
      <c r="Z1398" s="212"/>
      <c r="AA1398" s="212"/>
      <c r="AB1398" s="212"/>
      <c r="AC1398" s="212"/>
      <c r="AD1398" s="212"/>
      <c r="AE1398" s="212"/>
      <c r="AF1398" s="212"/>
      <c r="AG1398" s="212" t="s">
        <v>454</v>
      </c>
      <c r="AH1398" s="212">
        <v>0</v>
      </c>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3" x14ac:dyDescent="0.25">
      <c r="A1399" s="219"/>
      <c r="B1399" s="220"/>
      <c r="C1399" s="268" t="s">
        <v>1823</v>
      </c>
      <c r="D1399" s="260"/>
      <c r="E1399" s="261">
        <v>-1.7</v>
      </c>
      <c r="F1399" s="222"/>
      <c r="G1399" s="222"/>
      <c r="H1399" s="222"/>
      <c r="I1399" s="222"/>
      <c r="J1399" s="222"/>
      <c r="K1399" s="222"/>
      <c r="L1399" s="222"/>
      <c r="M1399" s="222"/>
      <c r="N1399" s="221"/>
      <c r="O1399" s="221"/>
      <c r="P1399" s="221"/>
      <c r="Q1399" s="221"/>
      <c r="R1399" s="222"/>
      <c r="S1399" s="222"/>
      <c r="T1399" s="222"/>
      <c r="U1399" s="222"/>
      <c r="V1399" s="222"/>
      <c r="W1399" s="222"/>
      <c r="X1399" s="222"/>
      <c r="Y1399" s="222"/>
      <c r="Z1399" s="212"/>
      <c r="AA1399" s="212"/>
      <c r="AB1399" s="212"/>
      <c r="AC1399" s="212"/>
      <c r="AD1399" s="212"/>
      <c r="AE1399" s="212"/>
      <c r="AF1399" s="212"/>
      <c r="AG1399" s="212" t="s">
        <v>454</v>
      </c>
      <c r="AH1399" s="212">
        <v>0</v>
      </c>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3" x14ac:dyDescent="0.25">
      <c r="A1400" s="219"/>
      <c r="B1400" s="220"/>
      <c r="C1400" s="268" t="s">
        <v>1230</v>
      </c>
      <c r="D1400" s="260"/>
      <c r="E1400" s="261">
        <v>14.55</v>
      </c>
      <c r="F1400" s="222"/>
      <c r="G1400" s="222"/>
      <c r="H1400" s="222"/>
      <c r="I1400" s="222"/>
      <c r="J1400" s="222"/>
      <c r="K1400" s="222"/>
      <c r="L1400" s="222"/>
      <c r="M1400" s="222"/>
      <c r="N1400" s="221"/>
      <c r="O1400" s="221"/>
      <c r="P1400" s="221"/>
      <c r="Q1400" s="221"/>
      <c r="R1400" s="222"/>
      <c r="S1400" s="222"/>
      <c r="T1400" s="222"/>
      <c r="U1400" s="222"/>
      <c r="V1400" s="222"/>
      <c r="W1400" s="222"/>
      <c r="X1400" s="222"/>
      <c r="Y1400" s="222"/>
      <c r="Z1400" s="212"/>
      <c r="AA1400" s="212"/>
      <c r="AB1400" s="212"/>
      <c r="AC1400" s="212"/>
      <c r="AD1400" s="212"/>
      <c r="AE1400" s="212"/>
      <c r="AF1400" s="212"/>
      <c r="AG1400" s="212" t="s">
        <v>454</v>
      </c>
      <c r="AH1400" s="212">
        <v>0</v>
      </c>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5">
      <c r="A1401" s="219"/>
      <c r="B1401" s="220"/>
      <c r="C1401" s="268" t="s">
        <v>1824</v>
      </c>
      <c r="D1401" s="260"/>
      <c r="E1401" s="261">
        <v>-2.8250000000000002</v>
      </c>
      <c r="F1401" s="222"/>
      <c r="G1401" s="222"/>
      <c r="H1401" s="222"/>
      <c r="I1401" s="222"/>
      <c r="J1401" s="222"/>
      <c r="K1401" s="222"/>
      <c r="L1401" s="222"/>
      <c r="M1401" s="222"/>
      <c r="N1401" s="221"/>
      <c r="O1401" s="221"/>
      <c r="P1401" s="221"/>
      <c r="Q1401" s="221"/>
      <c r="R1401" s="222"/>
      <c r="S1401" s="222"/>
      <c r="T1401" s="222"/>
      <c r="U1401" s="222"/>
      <c r="V1401" s="222"/>
      <c r="W1401" s="222"/>
      <c r="X1401" s="222"/>
      <c r="Y1401" s="222"/>
      <c r="Z1401" s="212"/>
      <c r="AA1401" s="212"/>
      <c r="AB1401" s="212"/>
      <c r="AC1401" s="212"/>
      <c r="AD1401" s="212"/>
      <c r="AE1401" s="212"/>
      <c r="AF1401" s="212"/>
      <c r="AG1401" s="212" t="s">
        <v>454</v>
      </c>
      <c r="AH1401" s="212">
        <v>0</v>
      </c>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5">
      <c r="A1402" s="219"/>
      <c r="B1402" s="220"/>
      <c r="C1402" s="268" t="s">
        <v>1825</v>
      </c>
      <c r="D1402" s="260"/>
      <c r="E1402" s="261">
        <v>8.75</v>
      </c>
      <c r="F1402" s="222"/>
      <c r="G1402" s="222"/>
      <c r="H1402" s="222"/>
      <c r="I1402" s="222"/>
      <c r="J1402" s="222"/>
      <c r="K1402" s="222"/>
      <c r="L1402" s="222"/>
      <c r="M1402" s="222"/>
      <c r="N1402" s="221"/>
      <c r="O1402" s="221"/>
      <c r="P1402" s="221"/>
      <c r="Q1402" s="221"/>
      <c r="R1402" s="222"/>
      <c r="S1402" s="222"/>
      <c r="T1402" s="222"/>
      <c r="U1402" s="222"/>
      <c r="V1402" s="222"/>
      <c r="W1402" s="222"/>
      <c r="X1402" s="222"/>
      <c r="Y1402" s="222"/>
      <c r="Z1402" s="212"/>
      <c r="AA1402" s="212"/>
      <c r="AB1402" s="212"/>
      <c r="AC1402" s="212"/>
      <c r="AD1402" s="212"/>
      <c r="AE1402" s="212"/>
      <c r="AF1402" s="212"/>
      <c r="AG1402" s="212" t="s">
        <v>454</v>
      </c>
      <c r="AH1402" s="212">
        <v>0</v>
      </c>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3" x14ac:dyDescent="0.25">
      <c r="A1403" s="219"/>
      <c r="B1403" s="220"/>
      <c r="C1403" s="268" t="s">
        <v>1826</v>
      </c>
      <c r="D1403" s="260"/>
      <c r="E1403" s="261">
        <v>-0.8</v>
      </c>
      <c r="F1403" s="222"/>
      <c r="G1403" s="222"/>
      <c r="H1403" s="222"/>
      <c r="I1403" s="222"/>
      <c r="J1403" s="222"/>
      <c r="K1403" s="222"/>
      <c r="L1403" s="222"/>
      <c r="M1403" s="222"/>
      <c r="N1403" s="221"/>
      <c r="O1403" s="221"/>
      <c r="P1403" s="221"/>
      <c r="Q1403" s="221"/>
      <c r="R1403" s="222"/>
      <c r="S1403" s="222"/>
      <c r="T1403" s="222"/>
      <c r="U1403" s="222"/>
      <c r="V1403" s="222"/>
      <c r="W1403" s="222"/>
      <c r="X1403" s="222"/>
      <c r="Y1403" s="222"/>
      <c r="Z1403" s="212"/>
      <c r="AA1403" s="212"/>
      <c r="AB1403" s="212"/>
      <c r="AC1403" s="212"/>
      <c r="AD1403" s="212"/>
      <c r="AE1403" s="212"/>
      <c r="AF1403" s="212"/>
      <c r="AG1403" s="212" t="s">
        <v>454</v>
      </c>
      <c r="AH1403" s="212">
        <v>0</v>
      </c>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3" x14ac:dyDescent="0.25">
      <c r="A1404" s="219"/>
      <c r="B1404" s="220"/>
      <c r="C1404" s="268" t="s">
        <v>1827</v>
      </c>
      <c r="D1404" s="260"/>
      <c r="E1404" s="261">
        <v>21.9</v>
      </c>
      <c r="F1404" s="222"/>
      <c r="G1404" s="222"/>
      <c r="H1404" s="222"/>
      <c r="I1404" s="222"/>
      <c r="J1404" s="222"/>
      <c r="K1404" s="222"/>
      <c r="L1404" s="222"/>
      <c r="M1404" s="222"/>
      <c r="N1404" s="221"/>
      <c r="O1404" s="221"/>
      <c r="P1404" s="221"/>
      <c r="Q1404" s="221"/>
      <c r="R1404" s="222"/>
      <c r="S1404" s="222"/>
      <c r="T1404" s="222"/>
      <c r="U1404" s="222"/>
      <c r="V1404" s="222"/>
      <c r="W1404" s="222"/>
      <c r="X1404" s="222"/>
      <c r="Y1404" s="222"/>
      <c r="Z1404" s="212"/>
      <c r="AA1404" s="212"/>
      <c r="AB1404" s="212"/>
      <c r="AC1404" s="212"/>
      <c r="AD1404" s="212"/>
      <c r="AE1404" s="212"/>
      <c r="AF1404" s="212"/>
      <c r="AG1404" s="212" t="s">
        <v>454</v>
      </c>
      <c r="AH1404" s="212">
        <v>0</v>
      </c>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5">
      <c r="A1405" s="219"/>
      <c r="B1405" s="220"/>
      <c r="C1405" s="268" t="s">
        <v>1828</v>
      </c>
      <c r="D1405" s="260"/>
      <c r="E1405" s="261">
        <v>-5</v>
      </c>
      <c r="F1405" s="222"/>
      <c r="G1405" s="222"/>
      <c r="H1405" s="222"/>
      <c r="I1405" s="222"/>
      <c r="J1405" s="222"/>
      <c r="K1405" s="222"/>
      <c r="L1405" s="222"/>
      <c r="M1405" s="222"/>
      <c r="N1405" s="221"/>
      <c r="O1405" s="221"/>
      <c r="P1405" s="221"/>
      <c r="Q1405" s="221"/>
      <c r="R1405" s="222"/>
      <c r="S1405" s="222"/>
      <c r="T1405" s="222"/>
      <c r="U1405" s="222"/>
      <c r="V1405" s="222"/>
      <c r="W1405" s="222"/>
      <c r="X1405" s="222"/>
      <c r="Y1405" s="222"/>
      <c r="Z1405" s="212"/>
      <c r="AA1405" s="212"/>
      <c r="AB1405" s="212"/>
      <c r="AC1405" s="212"/>
      <c r="AD1405" s="212"/>
      <c r="AE1405" s="212"/>
      <c r="AF1405" s="212"/>
      <c r="AG1405" s="212" t="s">
        <v>454</v>
      </c>
      <c r="AH1405" s="212">
        <v>0</v>
      </c>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3" x14ac:dyDescent="0.25">
      <c r="A1406" s="219"/>
      <c r="B1406" s="220"/>
      <c r="C1406" s="268" t="s">
        <v>1829</v>
      </c>
      <c r="D1406" s="260"/>
      <c r="E1406" s="261">
        <v>58.1</v>
      </c>
      <c r="F1406" s="222"/>
      <c r="G1406" s="222"/>
      <c r="H1406" s="222"/>
      <c r="I1406" s="222"/>
      <c r="J1406" s="222"/>
      <c r="K1406" s="222"/>
      <c r="L1406" s="222"/>
      <c r="M1406" s="222"/>
      <c r="N1406" s="221"/>
      <c r="O1406" s="221"/>
      <c r="P1406" s="221"/>
      <c r="Q1406" s="221"/>
      <c r="R1406" s="222"/>
      <c r="S1406" s="222"/>
      <c r="T1406" s="222"/>
      <c r="U1406" s="222"/>
      <c r="V1406" s="222"/>
      <c r="W1406" s="222"/>
      <c r="X1406" s="222"/>
      <c r="Y1406" s="222"/>
      <c r="Z1406" s="212"/>
      <c r="AA1406" s="212"/>
      <c r="AB1406" s="212"/>
      <c r="AC1406" s="212"/>
      <c r="AD1406" s="212"/>
      <c r="AE1406" s="212"/>
      <c r="AF1406" s="212"/>
      <c r="AG1406" s="212" t="s">
        <v>454</v>
      </c>
      <c r="AH1406" s="212">
        <v>0</v>
      </c>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3" x14ac:dyDescent="0.25">
      <c r="A1407" s="219"/>
      <c r="B1407" s="220"/>
      <c r="C1407" s="268" t="s">
        <v>1830</v>
      </c>
      <c r="D1407" s="260"/>
      <c r="E1407" s="261">
        <v>-21.8</v>
      </c>
      <c r="F1407" s="222"/>
      <c r="G1407" s="222"/>
      <c r="H1407" s="222"/>
      <c r="I1407" s="222"/>
      <c r="J1407" s="222"/>
      <c r="K1407" s="222"/>
      <c r="L1407" s="222"/>
      <c r="M1407" s="222"/>
      <c r="N1407" s="221"/>
      <c r="O1407" s="221"/>
      <c r="P1407" s="221"/>
      <c r="Q1407" s="221"/>
      <c r="R1407" s="222"/>
      <c r="S1407" s="222"/>
      <c r="T1407" s="222"/>
      <c r="U1407" s="222"/>
      <c r="V1407" s="222"/>
      <c r="W1407" s="222"/>
      <c r="X1407" s="222"/>
      <c r="Y1407" s="222"/>
      <c r="Z1407" s="212"/>
      <c r="AA1407" s="212"/>
      <c r="AB1407" s="212"/>
      <c r="AC1407" s="212"/>
      <c r="AD1407" s="212"/>
      <c r="AE1407" s="212"/>
      <c r="AF1407" s="212"/>
      <c r="AG1407" s="212" t="s">
        <v>454</v>
      </c>
      <c r="AH1407" s="212">
        <v>0</v>
      </c>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5">
      <c r="A1408" s="219"/>
      <c r="B1408" s="220"/>
      <c r="C1408" s="268" t="s">
        <v>1831</v>
      </c>
      <c r="D1408" s="260"/>
      <c r="E1408" s="261">
        <v>1.2</v>
      </c>
      <c r="F1408" s="222"/>
      <c r="G1408" s="222"/>
      <c r="H1408" s="222"/>
      <c r="I1408" s="222"/>
      <c r="J1408" s="222"/>
      <c r="K1408" s="222"/>
      <c r="L1408" s="222"/>
      <c r="M1408" s="222"/>
      <c r="N1408" s="221"/>
      <c r="O1408" s="221"/>
      <c r="P1408" s="221"/>
      <c r="Q1408" s="221"/>
      <c r="R1408" s="222"/>
      <c r="S1408" s="222"/>
      <c r="T1408" s="222"/>
      <c r="U1408" s="222"/>
      <c r="V1408" s="222"/>
      <c r="W1408" s="222"/>
      <c r="X1408" s="222"/>
      <c r="Y1408" s="222"/>
      <c r="Z1408" s="212"/>
      <c r="AA1408" s="212"/>
      <c r="AB1408" s="212"/>
      <c r="AC1408" s="212"/>
      <c r="AD1408" s="212"/>
      <c r="AE1408" s="212"/>
      <c r="AF1408" s="212"/>
      <c r="AG1408" s="212" t="s">
        <v>454</v>
      </c>
      <c r="AH1408" s="212">
        <v>0</v>
      </c>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3" x14ac:dyDescent="0.25">
      <c r="A1409" s="219"/>
      <c r="B1409" s="220"/>
      <c r="C1409" s="268" t="s">
        <v>1832</v>
      </c>
      <c r="D1409" s="260"/>
      <c r="E1409" s="261">
        <v>10.25</v>
      </c>
      <c r="F1409" s="222"/>
      <c r="G1409" s="222"/>
      <c r="H1409" s="222"/>
      <c r="I1409" s="222"/>
      <c r="J1409" s="222"/>
      <c r="K1409" s="222"/>
      <c r="L1409" s="222"/>
      <c r="M1409" s="222"/>
      <c r="N1409" s="221"/>
      <c r="O1409" s="221"/>
      <c r="P1409" s="221"/>
      <c r="Q1409" s="221"/>
      <c r="R1409" s="222"/>
      <c r="S1409" s="222"/>
      <c r="T1409" s="222"/>
      <c r="U1409" s="222"/>
      <c r="V1409" s="222"/>
      <c r="W1409" s="222"/>
      <c r="X1409" s="222"/>
      <c r="Y1409" s="222"/>
      <c r="Z1409" s="212"/>
      <c r="AA1409" s="212"/>
      <c r="AB1409" s="212"/>
      <c r="AC1409" s="212"/>
      <c r="AD1409" s="212"/>
      <c r="AE1409" s="212"/>
      <c r="AF1409" s="212"/>
      <c r="AG1409" s="212" t="s">
        <v>454</v>
      </c>
      <c r="AH1409" s="212">
        <v>0</v>
      </c>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5">
      <c r="A1410" s="219"/>
      <c r="B1410" s="220"/>
      <c r="C1410" s="268" t="s">
        <v>1833</v>
      </c>
      <c r="D1410" s="260"/>
      <c r="E1410" s="261">
        <v>-0.9</v>
      </c>
      <c r="F1410" s="222"/>
      <c r="G1410" s="222"/>
      <c r="H1410" s="222"/>
      <c r="I1410" s="222"/>
      <c r="J1410" s="222"/>
      <c r="K1410" s="222"/>
      <c r="L1410" s="222"/>
      <c r="M1410" s="222"/>
      <c r="N1410" s="221"/>
      <c r="O1410" s="221"/>
      <c r="P1410" s="221"/>
      <c r="Q1410" s="221"/>
      <c r="R1410" s="222"/>
      <c r="S1410" s="222"/>
      <c r="T1410" s="222"/>
      <c r="U1410" s="222"/>
      <c r="V1410" s="222"/>
      <c r="W1410" s="222"/>
      <c r="X1410" s="222"/>
      <c r="Y1410" s="222"/>
      <c r="Z1410" s="212"/>
      <c r="AA1410" s="212"/>
      <c r="AB1410" s="212"/>
      <c r="AC1410" s="212"/>
      <c r="AD1410" s="212"/>
      <c r="AE1410" s="212"/>
      <c r="AF1410" s="212"/>
      <c r="AG1410" s="212" t="s">
        <v>454</v>
      </c>
      <c r="AH1410" s="212">
        <v>0</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ht="20.399999999999999" outlineLevel="1" x14ac:dyDescent="0.25">
      <c r="A1411" s="234">
        <v>350</v>
      </c>
      <c r="B1411" s="235" t="s">
        <v>1834</v>
      </c>
      <c r="C1411" s="253" t="s">
        <v>1835</v>
      </c>
      <c r="D1411" s="236" t="s">
        <v>506</v>
      </c>
      <c r="E1411" s="237">
        <v>161.30250000000001</v>
      </c>
      <c r="F1411" s="238"/>
      <c r="G1411" s="239">
        <f>ROUND(E1411*F1411,2)</f>
        <v>0</v>
      </c>
      <c r="H1411" s="238"/>
      <c r="I1411" s="239">
        <f>ROUND(E1411*H1411,2)</f>
        <v>0</v>
      </c>
      <c r="J1411" s="238"/>
      <c r="K1411" s="239">
        <f>ROUND(E1411*J1411,2)</f>
        <v>0</v>
      </c>
      <c r="L1411" s="239">
        <v>21</v>
      </c>
      <c r="M1411" s="239">
        <f>G1411*(1+L1411/100)</f>
        <v>0</v>
      </c>
      <c r="N1411" s="237">
        <v>2.5000000000000001E-4</v>
      </c>
      <c r="O1411" s="237">
        <f>ROUND(E1411*N1411,2)</f>
        <v>0.04</v>
      </c>
      <c r="P1411" s="237">
        <v>0</v>
      </c>
      <c r="Q1411" s="237">
        <f>ROUND(E1411*P1411,2)</f>
        <v>0</v>
      </c>
      <c r="R1411" s="239" t="s">
        <v>1815</v>
      </c>
      <c r="S1411" s="239" t="s">
        <v>388</v>
      </c>
      <c r="T1411" s="240" t="s">
        <v>448</v>
      </c>
      <c r="U1411" s="222">
        <v>0.38</v>
      </c>
      <c r="V1411" s="222">
        <f>ROUND(E1411*U1411,2)</f>
        <v>61.29</v>
      </c>
      <c r="W1411" s="222"/>
      <c r="X1411" s="222" t="s">
        <v>449</v>
      </c>
      <c r="Y1411" s="222" t="s">
        <v>391</v>
      </c>
      <c r="Z1411" s="212"/>
      <c r="AA1411" s="212"/>
      <c r="AB1411" s="212"/>
      <c r="AC1411" s="212"/>
      <c r="AD1411" s="212"/>
      <c r="AE1411" s="212"/>
      <c r="AF1411" s="212"/>
      <c r="AG1411" s="212" t="s">
        <v>450</v>
      </c>
      <c r="AH1411" s="212"/>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2" x14ac:dyDescent="0.25">
      <c r="A1412" s="219"/>
      <c r="B1412" s="220"/>
      <c r="C1412" s="268" t="s">
        <v>1063</v>
      </c>
      <c r="D1412" s="260"/>
      <c r="E1412" s="261">
        <v>7.4950000000000001</v>
      </c>
      <c r="F1412" s="222"/>
      <c r="G1412" s="222"/>
      <c r="H1412" s="222"/>
      <c r="I1412" s="222"/>
      <c r="J1412" s="222"/>
      <c r="K1412" s="222"/>
      <c r="L1412" s="222"/>
      <c r="M1412" s="222"/>
      <c r="N1412" s="221"/>
      <c r="O1412" s="221"/>
      <c r="P1412" s="221"/>
      <c r="Q1412" s="221"/>
      <c r="R1412" s="222"/>
      <c r="S1412" s="222"/>
      <c r="T1412" s="222"/>
      <c r="U1412" s="222"/>
      <c r="V1412" s="222"/>
      <c r="W1412" s="222"/>
      <c r="X1412" s="222"/>
      <c r="Y1412" s="222"/>
      <c r="Z1412" s="212"/>
      <c r="AA1412" s="212"/>
      <c r="AB1412" s="212"/>
      <c r="AC1412" s="212"/>
      <c r="AD1412" s="212"/>
      <c r="AE1412" s="212"/>
      <c r="AF1412" s="212"/>
      <c r="AG1412" s="212" t="s">
        <v>454</v>
      </c>
      <c r="AH1412" s="212">
        <v>0</v>
      </c>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3" x14ac:dyDescent="0.25">
      <c r="A1413" s="219"/>
      <c r="B1413" s="220"/>
      <c r="C1413" s="268" t="s">
        <v>1064</v>
      </c>
      <c r="D1413" s="260"/>
      <c r="E1413" s="261">
        <v>16.96</v>
      </c>
      <c r="F1413" s="222"/>
      <c r="G1413" s="222"/>
      <c r="H1413" s="222"/>
      <c r="I1413" s="222"/>
      <c r="J1413" s="222"/>
      <c r="K1413" s="222"/>
      <c r="L1413" s="222"/>
      <c r="M1413" s="222"/>
      <c r="N1413" s="221"/>
      <c r="O1413" s="221"/>
      <c r="P1413" s="221"/>
      <c r="Q1413" s="221"/>
      <c r="R1413" s="222"/>
      <c r="S1413" s="222"/>
      <c r="T1413" s="222"/>
      <c r="U1413" s="222"/>
      <c r="V1413" s="222"/>
      <c r="W1413" s="222"/>
      <c r="X1413" s="222"/>
      <c r="Y1413" s="222"/>
      <c r="Z1413" s="212"/>
      <c r="AA1413" s="212"/>
      <c r="AB1413" s="212"/>
      <c r="AC1413" s="212"/>
      <c r="AD1413" s="212"/>
      <c r="AE1413" s="212"/>
      <c r="AF1413" s="212"/>
      <c r="AG1413" s="212" t="s">
        <v>454</v>
      </c>
      <c r="AH1413" s="212">
        <v>0</v>
      </c>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5">
      <c r="A1414" s="219"/>
      <c r="B1414" s="220"/>
      <c r="C1414" s="268" t="s">
        <v>1065</v>
      </c>
      <c r="D1414" s="260"/>
      <c r="E1414" s="261">
        <v>25.247499999999999</v>
      </c>
      <c r="F1414" s="222"/>
      <c r="G1414" s="222"/>
      <c r="H1414" s="222"/>
      <c r="I1414" s="222"/>
      <c r="J1414" s="222"/>
      <c r="K1414" s="222"/>
      <c r="L1414" s="222"/>
      <c r="M1414" s="222"/>
      <c r="N1414" s="221"/>
      <c r="O1414" s="221"/>
      <c r="P1414" s="221"/>
      <c r="Q1414" s="221"/>
      <c r="R1414" s="222"/>
      <c r="S1414" s="222"/>
      <c r="T1414" s="222"/>
      <c r="U1414" s="222"/>
      <c r="V1414" s="222"/>
      <c r="W1414" s="222"/>
      <c r="X1414" s="222"/>
      <c r="Y1414" s="222"/>
      <c r="Z1414" s="212"/>
      <c r="AA1414" s="212"/>
      <c r="AB1414" s="212"/>
      <c r="AC1414" s="212"/>
      <c r="AD1414" s="212"/>
      <c r="AE1414" s="212"/>
      <c r="AF1414" s="212"/>
      <c r="AG1414" s="212" t="s">
        <v>454</v>
      </c>
      <c r="AH1414" s="212">
        <v>0</v>
      </c>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outlineLevel="3" x14ac:dyDescent="0.25">
      <c r="A1415" s="219"/>
      <c r="B1415" s="220"/>
      <c r="C1415" s="268" t="s">
        <v>1066</v>
      </c>
      <c r="D1415" s="260"/>
      <c r="E1415" s="261">
        <v>105.15</v>
      </c>
      <c r="F1415" s="222"/>
      <c r="G1415" s="222"/>
      <c r="H1415" s="222"/>
      <c r="I1415" s="222"/>
      <c r="J1415" s="222"/>
      <c r="K1415" s="222"/>
      <c r="L1415" s="222"/>
      <c r="M1415" s="222"/>
      <c r="N1415" s="221"/>
      <c r="O1415" s="221"/>
      <c r="P1415" s="221"/>
      <c r="Q1415" s="221"/>
      <c r="R1415" s="222"/>
      <c r="S1415" s="222"/>
      <c r="T1415" s="222"/>
      <c r="U1415" s="222"/>
      <c r="V1415" s="222"/>
      <c r="W1415" s="222"/>
      <c r="X1415" s="222"/>
      <c r="Y1415" s="222"/>
      <c r="Z1415" s="212"/>
      <c r="AA1415" s="212"/>
      <c r="AB1415" s="212"/>
      <c r="AC1415" s="212"/>
      <c r="AD1415" s="212"/>
      <c r="AE1415" s="212"/>
      <c r="AF1415" s="212"/>
      <c r="AG1415" s="212" t="s">
        <v>454</v>
      </c>
      <c r="AH1415" s="212">
        <v>0</v>
      </c>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outlineLevel="3" x14ac:dyDescent="0.25">
      <c r="A1416" s="219"/>
      <c r="B1416" s="220"/>
      <c r="C1416" s="268" t="s">
        <v>1067</v>
      </c>
      <c r="D1416" s="260"/>
      <c r="E1416" s="261">
        <v>6.45</v>
      </c>
      <c r="F1416" s="222"/>
      <c r="G1416" s="222"/>
      <c r="H1416" s="222"/>
      <c r="I1416" s="222"/>
      <c r="J1416" s="222"/>
      <c r="K1416" s="222"/>
      <c r="L1416" s="222"/>
      <c r="M1416" s="222"/>
      <c r="N1416" s="221"/>
      <c r="O1416" s="221"/>
      <c r="P1416" s="221"/>
      <c r="Q1416" s="221"/>
      <c r="R1416" s="222"/>
      <c r="S1416" s="222"/>
      <c r="T1416" s="222"/>
      <c r="U1416" s="222"/>
      <c r="V1416" s="222"/>
      <c r="W1416" s="222"/>
      <c r="X1416" s="222"/>
      <c r="Y1416" s="222"/>
      <c r="Z1416" s="212"/>
      <c r="AA1416" s="212"/>
      <c r="AB1416" s="212"/>
      <c r="AC1416" s="212"/>
      <c r="AD1416" s="212"/>
      <c r="AE1416" s="212"/>
      <c r="AF1416" s="212"/>
      <c r="AG1416" s="212" t="s">
        <v>454</v>
      </c>
      <c r="AH1416" s="212">
        <v>0</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1" x14ac:dyDescent="0.25">
      <c r="A1417" s="234">
        <v>351</v>
      </c>
      <c r="B1417" s="235" t="s">
        <v>1836</v>
      </c>
      <c r="C1417" s="253" t="s">
        <v>1837</v>
      </c>
      <c r="D1417" s="236" t="s">
        <v>506</v>
      </c>
      <c r="E1417" s="237">
        <v>12.33</v>
      </c>
      <c r="F1417" s="238"/>
      <c r="G1417" s="239">
        <f>ROUND(E1417*F1417,2)</f>
        <v>0</v>
      </c>
      <c r="H1417" s="238"/>
      <c r="I1417" s="239">
        <f>ROUND(E1417*H1417,2)</f>
        <v>0</v>
      </c>
      <c r="J1417" s="238"/>
      <c r="K1417" s="239">
        <f>ROUND(E1417*J1417,2)</f>
        <v>0</v>
      </c>
      <c r="L1417" s="239">
        <v>21</v>
      </c>
      <c r="M1417" s="239">
        <f>G1417*(1+L1417/100)</f>
        <v>0</v>
      </c>
      <c r="N1417" s="237">
        <v>2.8E-3</v>
      </c>
      <c r="O1417" s="237">
        <f>ROUND(E1417*N1417,2)</f>
        <v>0.03</v>
      </c>
      <c r="P1417" s="237">
        <v>0</v>
      </c>
      <c r="Q1417" s="237">
        <f>ROUND(E1417*P1417,2)</f>
        <v>0</v>
      </c>
      <c r="R1417" s="239" t="s">
        <v>1815</v>
      </c>
      <c r="S1417" s="239" t="s">
        <v>448</v>
      </c>
      <c r="T1417" s="240" t="s">
        <v>448</v>
      </c>
      <c r="U1417" s="222">
        <v>0.05</v>
      </c>
      <c r="V1417" s="222">
        <f>ROUND(E1417*U1417,2)</f>
        <v>0.62</v>
      </c>
      <c r="W1417" s="222"/>
      <c r="X1417" s="222" t="s">
        <v>449</v>
      </c>
      <c r="Y1417" s="222" t="s">
        <v>391</v>
      </c>
      <c r="Z1417" s="212"/>
      <c r="AA1417" s="212"/>
      <c r="AB1417" s="212"/>
      <c r="AC1417" s="212"/>
      <c r="AD1417" s="212"/>
      <c r="AE1417" s="212"/>
      <c r="AF1417" s="212"/>
      <c r="AG1417" s="212" t="s">
        <v>450</v>
      </c>
      <c r="AH1417" s="212"/>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2" x14ac:dyDescent="0.25">
      <c r="A1418" s="219"/>
      <c r="B1418" s="220"/>
      <c r="C1418" s="268" t="s">
        <v>1838</v>
      </c>
      <c r="D1418" s="260"/>
      <c r="E1418" s="261">
        <v>12.33</v>
      </c>
      <c r="F1418" s="222"/>
      <c r="G1418" s="222"/>
      <c r="H1418" s="222"/>
      <c r="I1418" s="222"/>
      <c r="J1418" s="222"/>
      <c r="K1418" s="222"/>
      <c r="L1418" s="222"/>
      <c r="M1418" s="222"/>
      <c r="N1418" s="221"/>
      <c r="O1418" s="221"/>
      <c r="P1418" s="221"/>
      <c r="Q1418" s="221"/>
      <c r="R1418" s="222"/>
      <c r="S1418" s="222"/>
      <c r="T1418" s="222"/>
      <c r="U1418" s="222"/>
      <c r="V1418" s="222"/>
      <c r="W1418" s="222"/>
      <c r="X1418" s="222"/>
      <c r="Y1418" s="222"/>
      <c r="Z1418" s="212"/>
      <c r="AA1418" s="212"/>
      <c r="AB1418" s="212"/>
      <c r="AC1418" s="212"/>
      <c r="AD1418" s="212"/>
      <c r="AE1418" s="212"/>
      <c r="AF1418" s="212"/>
      <c r="AG1418" s="212" t="s">
        <v>454</v>
      </c>
      <c r="AH1418" s="212">
        <v>0</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ht="20.399999999999999" outlineLevel="1" x14ac:dyDescent="0.25">
      <c r="A1419" s="234">
        <v>352</v>
      </c>
      <c r="B1419" s="235" t="s">
        <v>1839</v>
      </c>
      <c r="C1419" s="253" t="s">
        <v>1840</v>
      </c>
      <c r="D1419" s="236" t="s">
        <v>506</v>
      </c>
      <c r="E1419" s="237">
        <v>4.3</v>
      </c>
      <c r="F1419" s="238"/>
      <c r="G1419" s="239">
        <f>ROUND(E1419*F1419,2)</f>
        <v>0</v>
      </c>
      <c r="H1419" s="238"/>
      <c r="I1419" s="239">
        <f>ROUND(E1419*H1419,2)</f>
        <v>0</v>
      </c>
      <c r="J1419" s="238"/>
      <c r="K1419" s="239">
        <f>ROUND(E1419*J1419,2)</f>
        <v>0</v>
      </c>
      <c r="L1419" s="239">
        <v>21</v>
      </c>
      <c r="M1419" s="239">
        <f>G1419*(1+L1419/100)</f>
        <v>0</v>
      </c>
      <c r="N1419" s="237">
        <v>3.0000000000000001E-3</v>
      </c>
      <c r="O1419" s="237">
        <f>ROUND(E1419*N1419,2)</f>
        <v>0.01</v>
      </c>
      <c r="P1419" s="237">
        <v>0</v>
      </c>
      <c r="Q1419" s="237">
        <f>ROUND(E1419*P1419,2)</f>
        <v>0</v>
      </c>
      <c r="R1419" s="239" t="s">
        <v>1815</v>
      </c>
      <c r="S1419" s="239" t="s">
        <v>388</v>
      </c>
      <c r="T1419" s="240" t="s">
        <v>448</v>
      </c>
      <c r="U1419" s="222">
        <v>0.05</v>
      </c>
      <c r="V1419" s="222">
        <f>ROUND(E1419*U1419,2)</f>
        <v>0.22</v>
      </c>
      <c r="W1419" s="222"/>
      <c r="X1419" s="222" t="s">
        <v>449</v>
      </c>
      <c r="Y1419" s="222" t="s">
        <v>391</v>
      </c>
      <c r="Z1419" s="212"/>
      <c r="AA1419" s="212"/>
      <c r="AB1419" s="212"/>
      <c r="AC1419" s="212"/>
      <c r="AD1419" s="212"/>
      <c r="AE1419" s="212"/>
      <c r="AF1419" s="212"/>
      <c r="AG1419" s="212" t="s">
        <v>450</v>
      </c>
      <c r="AH1419" s="212"/>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2" x14ac:dyDescent="0.25">
      <c r="A1420" s="219"/>
      <c r="B1420" s="220"/>
      <c r="C1420" s="268" t="s">
        <v>1841</v>
      </c>
      <c r="D1420" s="260"/>
      <c r="E1420" s="261">
        <v>4.3</v>
      </c>
      <c r="F1420" s="222"/>
      <c r="G1420" s="222"/>
      <c r="H1420" s="222"/>
      <c r="I1420" s="222"/>
      <c r="J1420" s="222"/>
      <c r="K1420" s="222"/>
      <c r="L1420" s="222"/>
      <c r="M1420" s="222"/>
      <c r="N1420" s="221"/>
      <c r="O1420" s="221"/>
      <c r="P1420" s="221"/>
      <c r="Q1420" s="221"/>
      <c r="R1420" s="222"/>
      <c r="S1420" s="222"/>
      <c r="T1420" s="222"/>
      <c r="U1420" s="222"/>
      <c r="V1420" s="222"/>
      <c r="W1420" s="222"/>
      <c r="X1420" s="222"/>
      <c r="Y1420" s="222"/>
      <c r="Z1420" s="212"/>
      <c r="AA1420" s="212"/>
      <c r="AB1420" s="212"/>
      <c r="AC1420" s="212"/>
      <c r="AD1420" s="212"/>
      <c r="AE1420" s="212"/>
      <c r="AF1420" s="212"/>
      <c r="AG1420" s="212" t="s">
        <v>454</v>
      </c>
      <c r="AH1420" s="212">
        <v>0</v>
      </c>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1" x14ac:dyDescent="0.25">
      <c r="A1421" s="234">
        <v>353</v>
      </c>
      <c r="B1421" s="235" t="s">
        <v>1842</v>
      </c>
      <c r="C1421" s="253" t="s">
        <v>1843</v>
      </c>
      <c r="D1421" s="236" t="s">
        <v>813</v>
      </c>
      <c r="E1421" s="237">
        <v>22.74</v>
      </c>
      <c r="F1421" s="238"/>
      <c r="G1421" s="239">
        <f>ROUND(E1421*F1421,2)</f>
        <v>0</v>
      </c>
      <c r="H1421" s="238"/>
      <c r="I1421" s="239">
        <f>ROUND(E1421*H1421,2)</f>
        <v>0</v>
      </c>
      <c r="J1421" s="238"/>
      <c r="K1421" s="239">
        <f>ROUND(E1421*J1421,2)</f>
        <v>0</v>
      </c>
      <c r="L1421" s="239">
        <v>21</v>
      </c>
      <c r="M1421" s="239">
        <f>G1421*(1+L1421/100)</f>
        <v>0</v>
      </c>
      <c r="N1421" s="237">
        <v>6.8999999999999997E-4</v>
      </c>
      <c r="O1421" s="237">
        <f>ROUND(E1421*N1421,2)</f>
        <v>0.02</v>
      </c>
      <c r="P1421" s="237">
        <v>0</v>
      </c>
      <c r="Q1421" s="237">
        <f>ROUND(E1421*P1421,2)</f>
        <v>0</v>
      </c>
      <c r="R1421" s="239" t="s">
        <v>1815</v>
      </c>
      <c r="S1421" s="239" t="s">
        <v>388</v>
      </c>
      <c r="T1421" s="240" t="s">
        <v>448</v>
      </c>
      <c r="U1421" s="222">
        <v>0.2</v>
      </c>
      <c r="V1421" s="222">
        <f>ROUND(E1421*U1421,2)</f>
        <v>4.55</v>
      </c>
      <c r="W1421" s="222"/>
      <c r="X1421" s="222" t="s">
        <v>449</v>
      </c>
      <c r="Y1421" s="222" t="s">
        <v>391</v>
      </c>
      <c r="Z1421" s="212"/>
      <c r="AA1421" s="212"/>
      <c r="AB1421" s="212"/>
      <c r="AC1421" s="212"/>
      <c r="AD1421" s="212"/>
      <c r="AE1421" s="212"/>
      <c r="AF1421" s="212"/>
      <c r="AG1421" s="212" t="s">
        <v>450</v>
      </c>
      <c r="AH1421" s="212"/>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2" x14ac:dyDescent="0.25">
      <c r="A1422" s="219"/>
      <c r="B1422" s="220"/>
      <c r="C1422" s="268" t="s">
        <v>1844</v>
      </c>
      <c r="D1422" s="260"/>
      <c r="E1422" s="261">
        <v>8.44</v>
      </c>
      <c r="F1422" s="222"/>
      <c r="G1422" s="222"/>
      <c r="H1422" s="222"/>
      <c r="I1422" s="222"/>
      <c r="J1422" s="222"/>
      <c r="K1422" s="222"/>
      <c r="L1422" s="222"/>
      <c r="M1422" s="222"/>
      <c r="N1422" s="221"/>
      <c r="O1422" s="221"/>
      <c r="P1422" s="221"/>
      <c r="Q1422" s="221"/>
      <c r="R1422" s="222"/>
      <c r="S1422" s="222"/>
      <c r="T1422" s="222"/>
      <c r="U1422" s="222"/>
      <c r="V1422" s="222"/>
      <c r="W1422" s="222"/>
      <c r="X1422" s="222"/>
      <c r="Y1422" s="222"/>
      <c r="Z1422" s="212"/>
      <c r="AA1422" s="212"/>
      <c r="AB1422" s="212"/>
      <c r="AC1422" s="212"/>
      <c r="AD1422" s="212"/>
      <c r="AE1422" s="212"/>
      <c r="AF1422" s="212"/>
      <c r="AG1422" s="212" t="s">
        <v>454</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5">
      <c r="A1423" s="219"/>
      <c r="B1423" s="220"/>
      <c r="C1423" s="268" t="s">
        <v>1845</v>
      </c>
      <c r="D1423" s="260"/>
      <c r="E1423" s="261">
        <v>14.3</v>
      </c>
      <c r="F1423" s="222"/>
      <c r="G1423" s="222"/>
      <c r="H1423" s="222"/>
      <c r="I1423" s="222"/>
      <c r="J1423" s="222"/>
      <c r="K1423" s="222"/>
      <c r="L1423" s="222"/>
      <c r="M1423" s="222"/>
      <c r="N1423" s="221"/>
      <c r="O1423" s="221"/>
      <c r="P1423" s="221"/>
      <c r="Q1423" s="221"/>
      <c r="R1423" s="222"/>
      <c r="S1423" s="222"/>
      <c r="T1423" s="222"/>
      <c r="U1423" s="222"/>
      <c r="V1423" s="222"/>
      <c r="W1423" s="222"/>
      <c r="X1423" s="222"/>
      <c r="Y1423" s="222"/>
      <c r="Z1423" s="212"/>
      <c r="AA1423" s="212"/>
      <c r="AB1423" s="212"/>
      <c r="AC1423" s="212"/>
      <c r="AD1423" s="212"/>
      <c r="AE1423" s="212"/>
      <c r="AF1423" s="212"/>
      <c r="AG1423" s="212" t="s">
        <v>454</v>
      </c>
      <c r="AH1423" s="212">
        <v>0</v>
      </c>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1" x14ac:dyDescent="0.25">
      <c r="A1424" s="234">
        <v>354</v>
      </c>
      <c r="B1424" s="235" t="s">
        <v>1846</v>
      </c>
      <c r="C1424" s="253" t="s">
        <v>1847</v>
      </c>
      <c r="D1424" s="236" t="s">
        <v>517</v>
      </c>
      <c r="E1424" s="237">
        <v>161.30250000000001</v>
      </c>
      <c r="F1424" s="238"/>
      <c r="G1424" s="239">
        <f>ROUND(E1424*F1424,2)</f>
        <v>0</v>
      </c>
      <c r="H1424" s="238"/>
      <c r="I1424" s="239">
        <f>ROUND(E1424*H1424,2)</f>
        <v>0</v>
      </c>
      <c r="J1424" s="238"/>
      <c r="K1424" s="239">
        <f>ROUND(E1424*J1424,2)</f>
        <v>0</v>
      </c>
      <c r="L1424" s="239">
        <v>21</v>
      </c>
      <c r="M1424" s="239">
        <f>G1424*(1+L1424/100)</f>
        <v>0</v>
      </c>
      <c r="N1424" s="237">
        <v>4.0000000000000003E-5</v>
      </c>
      <c r="O1424" s="237">
        <f>ROUND(E1424*N1424,2)</f>
        <v>0.01</v>
      </c>
      <c r="P1424" s="237">
        <v>0</v>
      </c>
      <c r="Q1424" s="237">
        <f>ROUND(E1424*P1424,2)</f>
        <v>0</v>
      </c>
      <c r="R1424" s="239" t="s">
        <v>1815</v>
      </c>
      <c r="S1424" s="239" t="s">
        <v>388</v>
      </c>
      <c r="T1424" s="240" t="s">
        <v>448</v>
      </c>
      <c r="U1424" s="222">
        <v>7.8200000000000006E-2</v>
      </c>
      <c r="V1424" s="222">
        <f>ROUND(E1424*U1424,2)</f>
        <v>12.61</v>
      </c>
      <c r="W1424" s="222"/>
      <c r="X1424" s="222" t="s">
        <v>449</v>
      </c>
      <c r="Y1424" s="222" t="s">
        <v>391</v>
      </c>
      <c r="Z1424" s="212"/>
      <c r="AA1424" s="212"/>
      <c r="AB1424" s="212"/>
      <c r="AC1424" s="212"/>
      <c r="AD1424" s="212"/>
      <c r="AE1424" s="212"/>
      <c r="AF1424" s="212"/>
      <c r="AG1424" s="212" t="s">
        <v>450</v>
      </c>
      <c r="AH1424" s="212"/>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outlineLevel="2" x14ac:dyDescent="0.25">
      <c r="A1425" s="219"/>
      <c r="B1425" s="220"/>
      <c r="C1425" s="268" t="s">
        <v>1848</v>
      </c>
      <c r="D1425" s="260"/>
      <c r="E1425" s="261">
        <v>161.30250000000001</v>
      </c>
      <c r="F1425" s="222"/>
      <c r="G1425" s="222"/>
      <c r="H1425" s="222"/>
      <c r="I1425" s="222"/>
      <c r="J1425" s="222"/>
      <c r="K1425" s="222"/>
      <c r="L1425" s="222"/>
      <c r="M1425" s="222"/>
      <c r="N1425" s="221"/>
      <c r="O1425" s="221"/>
      <c r="P1425" s="221"/>
      <c r="Q1425" s="221"/>
      <c r="R1425" s="222"/>
      <c r="S1425" s="222"/>
      <c r="T1425" s="222"/>
      <c r="U1425" s="222"/>
      <c r="V1425" s="222"/>
      <c r="W1425" s="222"/>
      <c r="X1425" s="222"/>
      <c r="Y1425" s="222"/>
      <c r="Z1425" s="212"/>
      <c r="AA1425" s="212"/>
      <c r="AB1425" s="212"/>
      <c r="AC1425" s="212"/>
      <c r="AD1425" s="212"/>
      <c r="AE1425" s="212"/>
      <c r="AF1425" s="212"/>
      <c r="AG1425" s="212" t="s">
        <v>454</v>
      </c>
      <c r="AH1425" s="212">
        <v>5</v>
      </c>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1" x14ac:dyDescent="0.25">
      <c r="A1426" s="234">
        <v>355</v>
      </c>
      <c r="B1426" s="235" t="s">
        <v>1849</v>
      </c>
      <c r="C1426" s="253" t="s">
        <v>1850</v>
      </c>
      <c r="D1426" s="236" t="s">
        <v>1596</v>
      </c>
      <c r="E1426" s="237">
        <v>176.56808000000001</v>
      </c>
      <c r="F1426" s="238"/>
      <c r="G1426" s="239">
        <f>ROUND(E1426*F1426,2)</f>
        <v>0</v>
      </c>
      <c r="H1426" s="238"/>
      <c r="I1426" s="239">
        <f>ROUND(E1426*H1426,2)</f>
        <v>0</v>
      </c>
      <c r="J1426" s="238"/>
      <c r="K1426" s="239">
        <f>ROUND(E1426*J1426,2)</f>
        <v>0</v>
      </c>
      <c r="L1426" s="239">
        <v>21</v>
      </c>
      <c r="M1426" s="239">
        <f>G1426*(1+L1426/100)</f>
        <v>0</v>
      </c>
      <c r="N1426" s="237">
        <v>3.0000000000000001E-3</v>
      </c>
      <c r="O1426" s="237">
        <f>ROUND(E1426*N1426,2)</f>
        <v>0.53</v>
      </c>
      <c r="P1426" s="237">
        <v>0</v>
      </c>
      <c r="Q1426" s="237">
        <f>ROUND(E1426*P1426,2)</f>
        <v>0</v>
      </c>
      <c r="R1426" s="239"/>
      <c r="S1426" s="239" t="s">
        <v>435</v>
      </c>
      <c r="T1426" s="240" t="s">
        <v>389</v>
      </c>
      <c r="U1426" s="222">
        <v>0</v>
      </c>
      <c r="V1426" s="222">
        <f>ROUND(E1426*U1426,2)</f>
        <v>0</v>
      </c>
      <c r="W1426" s="222"/>
      <c r="X1426" s="222" t="s">
        <v>604</v>
      </c>
      <c r="Y1426" s="222" t="s">
        <v>391</v>
      </c>
      <c r="Z1426" s="212"/>
      <c r="AA1426" s="212"/>
      <c r="AB1426" s="212"/>
      <c r="AC1426" s="212"/>
      <c r="AD1426" s="212"/>
      <c r="AE1426" s="212"/>
      <c r="AF1426" s="212"/>
      <c r="AG1426" s="212" t="s">
        <v>605</v>
      </c>
      <c r="AH1426" s="212"/>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2" x14ac:dyDescent="0.25">
      <c r="A1427" s="219"/>
      <c r="B1427" s="220"/>
      <c r="C1427" s="254" t="s">
        <v>1851</v>
      </c>
      <c r="D1427" s="248"/>
      <c r="E1427" s="248"/>
      <c r="F1427" s="248"/>
      <c r="G1427" s="248"/>
      <c r="H1427" s="222"/>
      <c r="I1427" s="222"/>
      <c r="J1427" s="222"/>
      <c r="K1427" s="222"/>
      <c r="L1427" s="222"/>
      <c r="M1427" s="222"/>
      <c r="N1427" s="221"/>
      <c r="O1427" s="221"/>
      <c r="P1427" s="221"/>
      <c r="Q1427" s="221"/>
      <c r="R1427" s="222"/>
      <c r="S1427" s="222"/>
      <c r="T1427" s="222"/>
      <c r="U1427" s="222"/>
      <c r="V1427" s="222"/>
      <c r="W1427" s="222"/>
      <c r="X1427" s="222"/>
      <c r="Y1427" s="222"/>
      <c r="Z1427" s="212"/>
      <c r="AA1427" s="212"/>
      <c r="AB1427" s="212"/>
      <c r="AC1427" s="212"/>
      <c r="AD1427" s="212"/>
      <c r="AE1427" s="212"/>
      <c r="AF1427" s="212"/>
      <c r="AG1427" s="212" t="s">
        <v>395</v>
      </c>
      <c r="AH1427" s="212"/>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2" x14ac:dyDescent="0.25">
      <c r="A1428" s="219"/>
      <c r="B1428" s="220"/>
      <c r="C1428" s="268" t="s">
        <v>1852</v>
      </c>
      <c r="D1428" s="260"/>
      <c r="E1428" s="261">
        <v>166.14158</v>
      </c>
      <c r="F1428" s="222"/>
      <c r="G1428" s="222"/>
      <c r="H1428" s="222"/>
      <c r="I1428" s="222"/>
      <c r="J1428" s="222"/>
      <c r="K1428" s="222"/>
      <c r="L1428" s="222"/>
      <c r="M1428" s="222"/>
      <c r="N1428" s="221"/>
      <c r="O1428" s="221"/>
      <c r="P1428" s="221"/>
      <c r="Q1428" s="221"/>
      <c r="R1428" s="222"/>
      <c r="S1428" s="222"/>
      <c r="T1428" s="222"/>
      <c r="U1428" s="222"/>
      <c r="V1428" s="222"/>
      <c r="W1428" s="222"/>
      <c r="X1428" s="222"/>
      <c r="Y1428" s="222"/>
      <c r="Z1428" s="212"/>
      <c r="AA1428" s="212"/>
      <c r="AB1428" s="212"/>
      <c r="AC1428" s="212"/>
      <c r="AD1428" s="212"/>
      <c r="AE1428" s="212"/>
      <c r="AF1428" s="212"/>
      <c r="AG1428" s="212" t="s">
        <v>454</v>
      </c>
      <c r="AH1428" s="212">
        <v>5</v>
      </c>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3" x14ac:dyDescent="0.25">
      <c r="A1429" s="219"/>
      <c r="B1429" s="220"/>
      <c r="C1429" s="270" t="s">
        <v>525</v>
      </c>
      <c r="D1429" s="264"/>
      <c r="E1429" s="265"/>
      <c r="F1429" s="222"/>
      <c r="G1429" s="222"/>
      <c r="H1429" s="222"/>
      <c r="I1429" s="222"/>
      <c r="J1429" s="222"/>
      <c r="K1429" s="222"/>
      <c r="L1429" s="222"/>
      <c r="M1429" s="222"/>
      <c r="N1429" s="221"/>
      <c r="O1429" s="221"/>
      <c r="P1429" s="221"/>
      <c r="Q1429" s="221"/>
      <c r="R1429" s="222"/>
      <c r="S1429" s="222"/>
      <c r="T1429" s="222"/>
      <c r="U1429" s="222"/>
      <c r="V1429" s="222"/>
      <c r="W1429" s="222"/>
      <c r="X1429" s="222"/>
      <c r="Y1429" s="222"/>
      <c r="Z1429" s="212"/>
      <c r="AA1429" s="212"/>
      <c r="AB1429" s="212"/>
      <c r="AC1429" s="212"/>
      <c r="AD1429" s="212"/>
      <c r="AE1429" s="212"/>
      <c r="AF1429" s="212"/>
      <c r="AG1429" s="212" t="s">
        <v>454</v>
      </c>
      <c r="AH1429" s="212"/>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3" x14ac:dyDescent="0.25">
      <c r="A1430" s="219"/>
      <c r="B1430" s="220"/>
      <c r="C1430" s="271" t="s">
        <v>1853</v>
      </c>
      <c r="D1430" s="264"/>
      <c r="E1430" s="265">
        <v>12.7</v>
      </c>
      <c r="F1430" s="222"/>
      <c r="G1430" s="222"/>
      <c r="H1430" s="222"/>
      <c r="I1430" s="222"/>
      <c r="J1430" s="222"/>
      <c r="K1430" s="222"/>
      <c r="L1430" s="222"/>
      <c r="M1430" s="222"/>
      <c r="N1430" s="221"/>
      <c r="O1430" s="221"/>
      <c r="P1430" s="221"/>
      <c r="Q1430" s="221"/>
      <c r="R1430" s="222"/>
      <c r="S1430" s="222"/>
      <c r="T1430" s="222"/>
      <c r="U1430" s="222"/>
      <c r="V1430" s="222"/>
      <c r="W1430" s="222"/>
      <c r="X1430" s="222"/>
      <c r="Y1430" s="222"/>
      <c r="Z1430" s="212"/>
      <c r="AA1430" s="212"/>
      <c r="AB1430" s="212"/>
      <c r="AC1430" s="212"/>
      <c r="AD1430" s="212"/>
      <c r="AE1430" s="212"/>
      <c r="AF1430" s="212"/>
      <c r="AG1430" s="212" t="s">
        <v>454</v>
      </c>
      <c r="AH1430" s="212">
        <v>2</v>
      </c>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outlineLevel="3" x14ac:dyDescent="0.25">
      <c r="A1431" s="219"/>
      <c r="B1431" s="220"/>
      <c r="C1431" s="271" t="s">
        <v>1854</v>
      </c>
      <c r="D1431" s="264"/>
      <c r="E1431" s="265">
        <v>-3.4750000000000001</v>
      </c>
      <c r="F1431" s="222"/>
      <c r="G1431" s="222"/>
      <c r="H1431" s="222"/>
      <c r="I1431" s="222"/>
      <c r="J1431" s="222"/>
      <c r="K1431" s="222"/>
      <c r="L1431" s="222"/>
      <c r="M1431" s="222"/>
      <c r="N1431" s="221"/>
      <c r="O1431" s="221"/>
      <c r="P1431" s="221"/>
      <c r="Q1431" s="221"/>
      <c r="R1431" s="222"/>
      <c r="S1431" s="222"/>
      <c r="T1431" s="222"/>
      <c r="U1431" s="222"/>
      <c r="V1431" s="222"/>
      <c r="W1431" s="222"/>
      <c r="X1431" s="222"/>
      <c r="Y1431" s="222"/>
      <c r="Z1431" s="212"/>
      <c r="AA1431" s="212"/>
      <c r="AB1431" s="212"/>
      <c r="AC1431" s="212"/>
      <c r="AD1431" s="212"/>
      <c r="AE1431" s="212"/>
      <c r="AF1431" s="212"/>
      <c r="AG1431" s="212" t="s">
        <v>454</v>
      </c>
      <c r="AH1431" s="212">
        <v>2</v>
      </c>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5">
      <c r="A1432" s="219"/>
      <c r="B1432" s="220"/>
      <c r="C1432" s="271" t="s">
        <v>1855</v>
      </c>
      <c r="D1432" s="264"/>
      <c r="E1432" s="265">
        <v>8.35</v>
      </c>
      <c r="F1432" s="222"/>
      <c r="G1432" s="222"/>
      <c r="H1432" s="222"/>
      <c r="I1432" s="222"/>
      <c r="J1432" s="222"/>
      <c r="K1432" s="222"/>
      <c r="L1432" s="222"/>
      <c r="M1432" s="222"/>
      <c r="N1432" s="221"/>
      <c r="O1432" s="221"/>
      <c r="P1432" s="221"/>
      <c r="Q1432" s="221"/>
      <c r="R1432" s="222"/>
      <c r="S1432" s="222"/>
      <c r="T1432" s="222"/>
      <c r="U1432" s="222"/>
      <c r="V1432" s="222"/>
      <c r="W1432" s="222"/>
      <c r="X1432" s="222"/>
      <c r="Y1432" s="222"/>
      <c r="Z1432" s="212"/>
      <c r="AA1432" s="212"/>
      <c r="AB1432" s="212"/>
      <c r="AC1432" s="212"/>
      <c r="AD1432" s="212"/>
      <c r="AE1432" s="212"/>
      <c r="AF1432" s="212"/>
      <c r="AG1432" s="212" t="s">
        <v>454</v>
      </c>
      <c r="AH1432" s="212">
        <v>2</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outlineLevel="3" x14ac:dyDescent="0.25">
      <c r="A1433" s="219"/>
      <c r="B1433" s="220"/>
      <c r="C1433" s="271" t="s">
        <v>1856</v>
      </c>
      <c r="D1433" s="264"/>
      <c r="E1433" s="265">
        <v>-1.7</v>
      </c>
      <c r="F1433" s="222"/>
      <c r="G1433" s="222"/>
      <c r="H1433" s="222"/>
      <c r="I1433" s="222"/>
      <c r="J1433" s="222"/>
      <c r="K1433" s="222"/>
      <c r="L1433" s="222"/>
      <c r="M1433" s="222"/>
      <c r="N1433" s="221"/>
      <c r="O1433" s="221"/>
      <c r="P1433" s="221"/>
      <c r="Q1433" s="221"/>
      <c r="R1433" s="222"/>
      <c r="S1433" s="222"/>
      <c r="T1433" s="222"/>
      <c r="U1433" s="222"/>
      <c r="V1433" s="222"/>
      <c r="W1433" s="222"/>
      <c r="X1433" s="222"/>
      <c r="Y1433" s="222"/>
      <c r="Z1433" s="212"/>
      <c r="AA1433" s="212"/>
      <c r="AB1433" s="212"/>
      <c r="AC1433" s="212"/>
      <c r="AD1433" s="212"/>
      <c r="AE1433" s="212"/>
      <c r="AF1433" s="212"/>
      <c r="AG1433" s="212" t="s">
        <v>454</v>
      </c>
      <c r="AH1433" s="212">
        <v>2</v>
      </c>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3" x14ac:dyDescent="0.25">
      <c r="A1434" s="219"/>
      <c r="B1434" s="220"/>
      <c r="C1434" s="271" t="s">
        <v>1857</v>
      </c>
      <c r="D1434" s="264"/>
      <c r="E1434" s="265">
        <v>14.55</v>
      </c>
      <c r="F1434" s="222"/>
      <c r="G1434" s="222"/>
      <c r="H1434" s="222"/>
      <c r="I1434" s="222"/>
      <c r="J1434" s="222"/>
      <c r="K1434" s="222"/>
      <c r="L1434" s="222"/>
      <c r="M1434" s="222"/>
      <c r="N1434" s="221"/>
      <c r="O1434" s="221"/>
      <c r="P1434" s="221"/>
      <c r="Q1434" s="221"/>
      <c r="R1434" s="222"/>
      <c r="S1434" s="222"/>
      <c r="T1434" s="222"/>
      <c r="U1434" s="222"/>
      <c r="V1434" s="222"/>
      <c r="W1434" s="222"/>
      <c r="X1434" s="222"/>
      <c r="Y1434" s="222"/>
      <c r="Z1434" s="212"/>
      <c r="AA1434" s="212"/>
      <c r="AB1434" s="212"/>
      <c r="AC1434" s="212"/>
      <c r="AD1434" s="212"/>
      <c r="AE1434" s="212"/>
      <c r="AF1434" s="212"/>
      <c r="AG1434" s="212" t="s">
        <v>454</v>
      </c>
      <c r="AH1434" s="212">
        <v>2</v>
      </c>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outlineLevel="3" x14ac:dyDescent="0.25">
      <c r="A1435" s="219"/>
      <c r="B1435" s="220"/>
      <c r="C1435" s="271" t="s">
        <v>1858</v>
      </c>
      <c r="D1435" s="264"/>
      <c r="E1435" s="265">
        <v>-2.8250000000000002</v>
      </c>
      <c r="F1435" s="222"/>
      <c r="G1435" s="222"/>
      <c r="H1435" s="222"/>
      <c r="I1435" s="222"/>
      <c r="J1435" s="222"/>
      <c r="K1435" s="222"/>
      <c r="L1435" s="222"/>
      <c r="M1435" s="222"/>
      <c r="N1435" s="221"/>
      <c r="O1435" s="221"/>
      <c r="P1435" s="221"/>
      <c r="Q1435" s="221"/>
      <c r="R1435" s="222"/>
      <c r="S1435" s="222"/>
      <c r="T1435" s="222"/>
      <c r="U1435" s="222"/>
      <c r="V1435" s="222"/>
      <c r="W1435" s="222"/>
      <c r="X1435" s="222"/>
      <c r="Y1435" s="222"/>
      <c r="Z1435" s="212"/>
      <c r="AA1435" s="212"/>
      <c r="AB1435" s="212"/>
      <c r="AC1435" s="212"/>
      <c r="AD1435" s="212"/>
      <c r="AE1435" s="212"/>
      <c r="AF1435" s="212"/>
      <c r="AG1435" s="212" t="s">
        <v>454</v>
      </c>
      <c r="AH1435" s="212">
        <v>2</v>
      </c>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outlineLevel="3" x14ac:dyDescent="0.25">
      <c r="A1436" s="219"/>
      <c r="B1436" s="220"/>
      <c r="C1436" s="271" t="s">
        <v>1859</v>
      </c>
      <c r="D1436" s="264"/>
      <c r="E1436" s="265">
        <v>8.75</v>
      </c>
      <c r="F1436" s="222"/>
      <c r="G1436" s="222"/>
      <c r="H1436" s="222"/>
      <c r="I1436" s="222"/>
      <c r="J1436" s="222"/>
      <c r="K1436" s="222"/>
      <c r="L1436" s="222"/>
      <c r="M1436" s="222"/>
      <c r="N1436" s="221"/>
      <c r="O1436" s="221"/>
      <c r="P1436" s="221"/>
      <c r="Q1436" s="221"/>
      <c r="R1436" s="222"/>
      <c r="S1436" s="222"/>
      <c r="T1436" s="222"/>
      <c r="U1436" s="222"/>
      <c r="V1436" s="222"/>
      <c r="W1436" s="222"/>
      <c r="X1436" s="222"/>
      <c r="Y1436" s="222"/>
      <c r="Z1436" s="212"/>
      <c r="AA1436" s="212"/>
      <c r="AB1436" s="212"/>
      <c r="AC1436" s="212"/>
      <c r="AD1436" s="212"/>
      <c r="AE1436" s="212"/>
      <c r="AF1436" s="212"/>
      <c r="AG1436" s="212" t="s">
        <v>454</v>
      </c>
      <c r="AH1436" s="212">
        <v>2</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outlineLevel="3" x14ac:dyDescent="0.25">
      <c r="A1437" s="219"/>
      <c r="B1437" s="220"/>
      <c r="C1437" s="271" t="s">
        <v>1860</v>
      </c>
      <c r="D1437" s="264"/>
      <c r="E1437" s="265">
        <v>-0.8</v>
      </c>
      <c r="F1437" s="222"/>
      <c r="G1437" s="222"/>
      <c r="H1437" s="222"/>
      <c r="I1437" s="222"/>
      <c r="J1437" s="222"/>
      <c r="K1437" s="222"/>
      <c r="L1437" s="222"/>
      <c r="M1437" s="222"/>
      <c r="N1437" s="221"/>
      <c r="O1437" s="221"/>
      <c r="P1437" s="221"/>
      <c r="Q1437" s="221"/>
      <c r="R1437" s="222"/>
      <c r="S1437" s="222"/>
      <c r="T1437" s="222"/>
      <c r="U1437" s="222"/>
      <c r="V1437" s="222"/>
      <c r="W1437" s="222"/>
      <c r="X1437" s="222"/>
      <c r="Y1437" s="222"/>
      <c r="Z1437" s="212"/>
      <c r="AA1437" s="212"/>
      <c r="AB1437" s="212"/>
      <c r="AC1437" s="212"/>
      <c r="AD1437" s="212"/>
      <c r="AE1437" s="212"/>
      <c r="AF1437" s="212"/>
      <c r="AG1437" s="212" t="s">
        <v>454</v>
      </c>
      <c r="AH1437" s="212">
        <v>2</v>
      </c>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3" x14ac:dyDescent="0.25">
      <c r="A1438" s="219"/>
      <c r="B1438" s="220"/>
      <c r="C1438" s="271" t="s">
        <v>1861</v>
      </c>
      <c r="D1438" s="264"/>
      <c r="E1438" s="265">
        <v>21.9</v>
      </c>
      <c r="F1438" s="222"/>
      <c r="G1438" s="222"/>
      <c r="H1438" s="222"/>
      <c r="I1438" s="222"/>
      <c r="J1438" s="222"/>
      <c r="K1438" s="222"/>
      <c r="L1438" s="222"/>
      <c r="M1438" s="222"/>
      <c r="N1438" s="221"/>
      <c r="O1438" s="221"/>
      <c r="P1438" s="221"/>
      <c r="Q1438" s="221"/>
      <c r="R1438" s="222"/>
      <c r="S1438" s="222"/>
      <c r="T1438" s="222"/>
      <c r="U1438" s="222"/>
      <c r="V1438" s="222"/>
      <c r="W1438" s="222"/>
      <c r="X1438" s="222"/>
      <c r="Y1438" s="222"/>
      <c r="Z1438" s="212"/>
      <c r="AA1438" s="212"/>
      <c r="AB1438" s="212"/>
      <c r="AC1438" s="212"/>
      <c r="AD1438" s="212"/>
      <c r="AE1438" s="212"/>
      <c r="AF1438" s="212"/>
      <c r="AG1438" s="212" t="s">
        <v>454</v>
      </c>
      <c r="AH1438" s="212">
        <v>2</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3" x14ac:dyDescent="0.25">
      <c r="A1439" s="219"/>
      <c r="B1439" s="220"/>
      <c r="C1439" s="271" t="s">
        <v>1862</v>
      </c>
      <c r="D1439" s="264"/>
      <c r="E1439" s="265">
        <v>-5</v>
      </c>
      <c r="F1439" s="222"/>
      <c r="G1439" s="222"/>
      <c r="H1439" s="222"/>
      <c r="I1439" s="222"/>
      <c r="J1439" s="222"/>
      <c r="K1439" s="222"/>
      <c r="L1439" s="222"/>
      <c r="M1439" s="222"/>
      <c r="N1439" s="221"/>
      <c r="O1439" s="221"/>
      <c r="P1439" s="221"/>
      <c r="Q1439" s="221"/>
      <c r="R1439" s="222"/>
      <c r="S1439" s="222"/>
      <c r="T1439" s="222"/>
      <c r="U1439" s="222"/>
      <c r="V1439" s="222"/>
      <c r="W1439" s="222"/>
      <c r="X1439" s="222"/>
      <c r="Y1439" s="222"/>
      <c r="Z1439" s="212"/>
      <c r="AA1439" s="212"/>
      <c r="AB1439" s="212"/>
      <c r="AC1439" s="212"/>
      <c r="AD1439" s="212"/>
      <c r="AE1439" s="212"/>
      <c r="AF1439" s="212"/>
      <c r="AG1439" s="212" t="s">
        <v>454</v>
      </c>
      <c r="AH1439" s="212">
        <v>2</v>
      </c>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3" x14ac:dyDescent="0.25">
      <c r="A1440" s="219"/>
      <c r="B1440" s="220"/>
      <c r="C1440" s="271" t="s">
        <v>1863</v>
      </c>
      <c r="D1440" s="264"/>
      <c r="E1440" s="265">
        <v>58.1</v>
      </c>
      <c r="F1440" s="222"/>
      <c r="G1440" s="222"/>
      <c r="H1440" s="222"/>
      <c r="I1440" s="222"/>
      <c r="J1440" s="222"/>
      <c r="K1440" s="222"/>
      <c r="L1440" s="222"/>
      <c r="M1440" s="222"/>
      <c r="N1440" s="221"/>
      <c r="O1440" s="221"/>
      <c r="P1440" s="221"/>
      <c r="Q1440" s="221"/>
      <c r="R1440" s="222"/>
      <c r="S1440" s="222"/>
      <c r="T1440" s="222"/>
      <c r="U1440" s="222"/>
      <c r="V1440" s="222"/>
      <c r="W1440" s="222"/>
      <c r="X1440" s="222"/>
      <c r="Y1440" s="222"/>
      <c r="Z1440" s="212"/>
      <c r="AA1440" s="212"/>
      <c r="AB1440" s="212"/>
      <c r="AC1440" s="212"/>
      <c r="AD1440" s="212"/>
      <c r="AE1440" s="212"/>
      <c r="AF1440" s="212"/>
      <c r="AG1440" s="212" t="s">
        <v>454</v>
      </c>
      <c r="AH1440" s="212">
        <v>2</v>
      </c>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outlineLevel="3" x14ac:dyDescent="0.25">
      <c r="A1441" s="219"/>
      <c r="B1441" s="220"/>
      <c r="C1441" s="271" t="s">
        <v>1864</v>
      </c>
      <c r="D1441" s="264"/>
      <c r="E1441" s="265">
        <v>-21.8</v>
      </c>
      <c r="F1441" s="222"/>
      <c r="G1441" s="222"/>
      <c r="H1441" s="222"/>
      <c r="I1441" s="222"/>
      <c r="J1441" s="222"/>
      <c r="K1441" s="222"/>
      <c r="L1441" s="222"/>
      <c r="M1441" s="222"/>
      <c r="N1441" s="221"/>
      <c r="O1441" s="221"/>
      <c r="P1441" s="221"/>
      <c r="Q1441" s="221"/>
      <c r="R1441" s="222"/>
      <c r="S1441" s="222"/>
      <c r="T1441" s="222"/>
      <c r="U1441" s="222"/>
      <c r="V1441" s="222"/>
      <c r="W1441" s="222"/>
      <c r="X1441" s="222"/>
      <c r="Y1441" s="222"/>
      <c r="Z1441" s="212"/>
      <c r="AA1441" s="212"/>
      <c r="AB1441" s="212"/>
      <c r="AC1441" s="212"/>
      <c r="AD1441" s="212"/>
      <c r="AE1441" s="212"/>
      <c r="AF1441" s="212"/>
      <c r="AG1441" s="212" t="s">
        <v>454</v>
      </c>
      <c r="AH1441" s="212">
        <v>2</v>
      </c>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3" x14ac:dyDescent="0.25">
      <c r="A1442" s="219"/>
      <c r="B1442" s="220"/>
      <c r="C1442" s="271" t="s">
        <v>1865</v>
      </c>
      <c r="D1442" s="264"/>
      <c r="E1442" s="265">
        <v>1.2</v>
      </c>
      <c r="F1442" s="222"/>
      <c r="G1442" s="222"/>
      <c r="H1442" s="222"/>
      <c r="I1442" s="222"/>
      <c r="J1442" s="222"/>
      <c r="K1442" s="222"/>
      <c r="L1442" s="222"/>
      <c r="M1442" s="222"/>
      <c r="N1442" s="221"/>
      <c r="O1442" s="221"/>
      <c r="P1442" s="221"/>
      <c r="Q1442" s="221"/>
      <c r="R1442" s="222"/>
      <c r="S1442" s="222"/>
      <c r="T1442" s="222"/>
      <c r="U1442" s="222"/>
      <c r="V1442" s="222"/>
      <c r="W1442" s="222"/>
      <c r="X1442" s="222"/>
      <c r="Y1442" s="222"/>
      <c r="Z1442" s="212"/>
      <c r="AA1442" s="212"/>
      <c r="AB1442" s="212"/>
      <c r="AC1442" s="212"/>
      <c r="AD1442" s="212"/>
      <c r="AE1442" s="212"/>
      <c r="AF1442" s="212"/>
      <c r="AG1442" s="212" t="s">
        <v>454</v>
      </c>
      <c r="AH1442" s="212">
        <v>2</v>
      </c>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5">
      <c r="A1443" s="219"/>
      <c r="B1443" s="220"/>
      <c r="C1443" s="271" t="s">
        <v>1866</v>
      </c>
      <c r="D1443" s="264"/>
      <c r="E1443" s="265">
        <v>10.25</v>
      </c>
      <c r="F1443" s="222"/>
      <c r="G1443" s="222"/>
      <c r="H1443" s="222"/>
      <c r="I1443" s="222"/>
      <c r="J1443" s="222"/>
      <c r="K1443" s="222"/>
      <c r="L1443" s="222"/>
      <c r="M1443" s="222"/>
      <c r="N1443" s="221"/>
      <c r="O1443" s="221"/>
      <c r="P1443" s="221"/>
      <c r="Q1443" s="221"/>
      <c r="R1443" s="222"/>
      <c r="S1443" s="222"/>
      <c r="T1443" s="222"/>
      <c r="U1443" s="222"/>
      <c r="V1443" s="222"/>
      <c r="W1443" s="222"/>
      <c r="X1443" s="222"/>
      <c r="Y1443" s="222"/>
      <c r="Z1443" s="212"/>
      <c r="AA1443" s="212"/>
      <c r="AB1443" s="212"/>
      <c r="AC1443" s="212"/>
      <c r="AD1443" s="212"/>
      <c r="AE1443" s="212"/>
      <c r="AF1443" s="212"/>
      <c r="AG1443" s="212" t="s">
        <v>454</v>
      </c>
      <c r="AH1443" s="212">
        <v>2</v>
      </c>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3" x14ac:dyDescent="0.25">
      <c r="A1444" s="219"/>
      <c r="B1444" s="220"/>
      <c r="C1444" s="271" t="s">
        <v>1867</v>
      </c>
      <c r="D1444" s="264"/>
      <c r="E1444" s="265">
        <v>-0.9</v>
      </c>
      <c r="F1444" s="222"/>
      <c r="G1444" s="222"/>
      <c r="H1444" s="222"/>
      <c r="I1444" s="222"/>
      <c r="J1444" s="222"/>
      <c r="K1444" s="222"/>
      <c r="L1444" s="222"/>
      <c r="M1444" s="222"/>
      <c r="N1444" s="221"/>
      <c r="O1444" s="221"/>
      <c r="P1444" s="221"/>
      <c r="Q1444" s="221"/>
      <c r="R1444" s="222"/>
      <c r="S1444" s="222"/>
      <c r="T1444" s="222"/>
      <c r="U1444" s="222"/>
      <c r="V1444" s="222"/>
      <c r="W1444" s="222"/>
      <c r="X1444" s="222"/>
      <c r="Y1444" s="222"/>
      <c r="Z1444" s="212"/>
      <c r="AA1444" s="212"/>
      <c r="AB1444" s="212"/>
      <c r="AC1444" s="212"/>
      <c r="AD1444" s="212"/>
      <c r="AE1444" s="212"/>
      <c r="AF1444" s="212"/>
      <c r="AG1444" s="212" t="s">
        <v>454</v>
      </c>
      <c r="AH1444" s="212">
        <v>2</v>
      </c>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3" x14ac:dyDescent="0.25">
      <c r="A1445" s="219"/>
      <c r="B1445" s="220"/>
      <c r="C1445" s="270" t="s">
        <v>529</v>
      </c>
      <c r="D1445" s="264"/>
      <c r="E1445" s="265"/>
      <c r="F1445" s="222"/>
      <c r="G1445" s="222"/>
      <c r="H1445" s="222"/>
      <c r="I1445" s="222"/>
      <c r="J1445" s="222"/>
      <c r="K1445" s="222"/>
      <c r="L1445" s="222"/>
      <c r="M1445" s="222"/>
      <c r="N1445" s="221"/>
      <c r="O1445" s="221"/>
      <c r="P1445" s="221"/>
      <c r="Q1445" s="221"/>
      <c r="R1445" s="222"/>
      <c r="S1445" s="222"/>
      <c r="T1445" s="222"/>
      <c r="U1445" s="222"/>
      <c r="V1445" s="222"/>
      <c r="W1445" s="222"/>
      <c r="X1445" s="222"/>
      <c r="Y1445" s="222"/>
      <c r="Z1445" s="212"/>
      <c r="AA1445" s="212"/>
      <c r="AB1445" s="212"/>
      <c r="AC1445" s="212"/>
      <c r="AD1445" s="212"/>
      <c r="AE1445" s="212"/>
      <c r="AF1445" s="212"/>
      <c r="AG1445" s="212" t="s">
        <v>454</v>
      </c>
      <c r="AH1445" s="212"/>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3" x14ac:dyDescent="0.25">
      <c r="A1446" s="219"/>
      <c r="B1446" s="220"/>
      <c r="C1446" s="268" t="s">
        <v>1868</v>
      </c>
      <c r="D1446" s="260"/>
      <c r="E1446" s="261">
        <v>10.426500000000001</v>
      </c>
      <c r="F1446" s="222"/>
      <c r="G1446" s="222"/>
      <c r="H1446" s="222"/>
      <c r="I1446" s="222"/>
      <c r="J1446" s="222"/>
      <c r="K1446" s="222"/>
      <c r="L1446" s="222"/>
      <c r="M1446" s="222"/>
      <c r="N1446" s="221"/>
      <c r="O1446" s="221"/>
      <c r="P1446" s="221"/>
      <c r="Q1446" s="221"/>
      <c r="R1446" s="222"/>
      <c r="S1446" s="222"/>
      <c r="T1446" s="222"/>
      <c r="U1446" s="222"/>
      <c r="V1446" s="222"/>
      <c r="W1446" s="222"/>
      <c r="X1446" s="222"/>
      <c r="Y1446" s="222"/>
      <c r="Z1446" s="212"/>
      <c r="AA1446" s="212"/>
      <c r="AB1446" s="212"/>
      <c r="AC1446" s="212"/>
      <c r="AD1446" s="212"/>
      <c r="AE1446" s="212"/>
      <c r="AF1446" s="212"/>
      <c r="AG1446" s="212" t="s">
        <v>454</v>
      </c>
      <c r="AH1446" s="212">
        <v>0</v>
      </c>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1" x14ac:dyDescent="0.25">
      <c r="A1447" s="234">
        <v>356</v>
      </c>
      <c r="B1447" s="235" t="s">
        <v>1869</v>
      </c>
      <c r="C1447" s="253" t="s">
        <v>1870</v>
      </c>
      <c r="D1447" s="236" t="s">
        <v>517</v>
      </c>
      <c r="E1447" s="237">
        <v>104.265</v>
      </c>
      <c r="F1447" s="238"/>
      <c r="G1447" s="239">
        <f>ROUND(E1447*F1447,2)</f>
        <v>0</v>
      </c>
      <c r="H1447" s="238"/>
      <c r="I1447" s="239">
        <f>ROUND(E1447*H1447,2)</f>
        <v>0</v>
      </c>
      <c r="J1447" s="238"/>
      <c r="K1447" s="239">
        <f>ROUND(E1447*J1447,2)</f>
        <v>0</v>
      </c>
      <c r="L1447" s="239">
        <v>21</v>
      </c>
      <c r="M1447" s="239">
        <f>G1447*(1+L1447/100)</f>
        <v>0</v>
      </c>
      <c r="N1447" s="237">
        <v>1.3999999999999999E-4</v>
      </c>
      <c r="O1447" s="237">
        <f>ROUND(E1447*N1447,2)</f>
        <v>0.01</v>
      </c>
      <c r="P1447" s="237">
        <v>0</v>
      </c>
      <c r="Q1447" s="237">
        <f>ROUND(E1447*P1447,2)</f>
        <v>0</v>
      </c>
      <c r="R1447" s="239" t="s">
        <v>603</v>
      </c>
      <c r="S1447" s="239" t="s">
        <v>388</v>
      </c>
      <c r="T1447" s="240" t="s">
        <v>448</v>
      </c>
      <c r="U1447" s="222">
        <v>0</v>
      </c>
      <c r="V1447" s="222">
        <f>ROUND(E1447*U1447,2)</f>
        <v>0</v>
      </c>
      <c r="W1447" s="222"/>
      <c r="X1447" s="222" t="s">
        <v>604</v>
      </c>
      <c r="Y1447" s="222" t="s">
        <v>391</v>
      </c>
      <c r="Z1447" s="212"/>
      <c r="AA1447" s="212"/>
      <c r="AB1447" s="212"/>
      <c r="AC1447" s="212"/>
      <c r="AD1447" s="212"/>
      <c r="AE1447" s="212"/>
      <c r="AF1447" s="212"/>
      <c r="AG1447" s="212" t="s">
        <v>605</v>
      </c>
      <c r="AH1447" s="212"/>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2" x14ac:dyDescent="0.25">
      <c r="A1448" s="219"/>
      <c r="B1448" s="220"/>
      <c r="C1448" s="268" t="s">
        <v>1871</v>
      </c>
      <c r="D1448" s="260"/>
      <c r="E1448" s="261">
        <v>104.265</v>
      </c>
      <c r="F1448" s="222"/>
      <c r="G1448" s="222"/>
      <c r="H1448" s="222"/>
      <c r="I1448" s="222"/>
      <c r="J1448" s="222"/>
      <c r="K1448" s="222"/>
      <c r="L1448" s="222"/>
      <c r="M1448" s="222"/>
      <c r="N1448" s="221"/>
      <c r="O1448" s="221"/>
      <c r="P1448" s="221"/>
      <c r="Q1448" s="221"/>
      <c r="R1448" s="222"/>
      <c r="S1448" s="222"/>
      <c r="T1448" s="222"/>
      <c r="U1448" s="222"/>
      <c r="V1448" s="222"/>
      <c r="W1448" s="222"/>
      <c r="X1448" s="222"/>
      <c r="Y1448" s="222"/>
      <c r="Z1448" s="212"/>
      <c r="AA1448" s="212"/>
      <c r="AB1448" s="212"/>
      <c r="AC1448" s="212"/>
      <c r="AD1448" s="212"/>
      <c r="AE1448" s="212"/>
      <c r="AF1448" s="212"/>
      <c r="AG1448" s="212" t="s">
        <v>454</v>
      </c>
      <c r="AH1448" s="212">
        <v>5</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1" x14ac:dyDescent="0.25">
      <c r="A1449" s="234">
        <v>357</v>
      </c>
      <c r="B1449" s="235" t="s">
        <v>1872</v>
      </c>
      <c r="C1449" s="253" t="s">
        <v>1873</v>
      </c>
      <c r="D1449" s="236" t="s">
        <v>562</v>
      </c>
      <c r="E1449" s="237">
        <v>0.67603999999999997</v>
      </c>
      <c r="F1449" s="238"/>
      <c r="G1449" s="239">
        <f>ROUND(E1449*F1449,2)</f>
        <v>0</v>
      </c>
      <c r="H1449" s="238"/>
      <c r="I1449" s="239">
        <f>ROUND(E1449*H1449,2)</f>
        <v>0</v>
      </c>
      <c r="J1449" s="238"/>
      <c r="K1449" s="239">
        <f>ROUND(E1449*J1449,2)</f>
        <v>0</v>
      </c>
      <c r="L1449" s="239">
        <v>21</v>
      </c>
      <c r="M1449" s="239">
        <f>G1449*(1+L1449/100)</f>
        <v>0</v>
      </c>
      <c r="N1449" s="237">
        <v>0</v>
      </c>
      <c r="O1449" s="237">
        <f>ROUND(E1449*N1449,2)</f>
        <v>0</v>
      </c>
      <c r="P1449" s="237">
        <v>0</v>
      </c>
      <c r="Q1449" s="237">
        <f>ROUND(E1449*P1449,2)</f>
        <v>0</v>
      </c>
      <c r="R1449" s="239" t="s">
        <v>1815</v>
      </c>
      <c r="S1449" s="239" t="s">
        <v>388</v>
      </c>
      <c r="T1449" s="240" t="s">
        <v>448</v>
      </c>
      <c r="U1449" s="222">
        <v>1.091</v>
      </c>
      <c r="V1449" s="222">
        <f>ROUND(E1449*U1449,2)</f>
        <v>0.74</v>
      </c>
      <c r="W1449" s="222"/>
      <c r="X1449" s="222" t="s">
        <v>262</v>
      </c>
      <c r="Y1449" s="222" t="s">
        <v>391</v>
      </c>
      <c r="Z1449" s="212"/>
      <c r="AA1449" s="212"/>
      <c r="AB1449" s="212"/>
      <c r="AC1449" s="212"/>
      <c r="AD1449" s="212"/>
      <c r="AE1449" s="212"/>
      <c r="AF1449" s="212"/>
      <c r="AG1449" s="212" t="s">
        <v>1186</v>
      </c>
      <c r="AH1449" s="212"/>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2" x14ac:dyDescent="0.25">
      <c r="A1450" s="219"/>
      <c r="B1450" s="220"/>
      <c r="C1450" s="267" t="s">
        <v>1457</v>
      </c>
      <c r="D1450" s="266"/>
      <c r="E1450" s="266"/>
      <c r="F1450" s="266"/>
      <c r="G1450" s="266"/>
      <c r="H1450" s="222"/>
      <c r="I1450" s="222"/>
      <c r="J1450" s="222"/>
      <c r="K1450" s="222"/>
      <c r="L1450" s="222"/>
      <c r="M1450" s="222"/>
      <c r="N1450" s="221"/>
      <c r="O1450" s="221"/>
      <c r="P1450" s="221"/>
      <c r="Q1450" s="221"/>
      <c r="R1450" s="222"/>
      <c r="S1450" s="222"/>
      <c r="T1450" s="222"/>
      <c r="U1450" s="222"/>
      <c r="V1450" s="222"/>
      <c r="W1450" s="222"/>
      <c r="X1450" s="222"/>
      <c r="Y1450" s="222"/>
      <c r="Z1450" s="212"/>
      <c r="AA1450" s="212"/>
      <c r="AB1450" s="212"/>
      <c r="AC1450" s="212"/>
      <c r="AD1450" s="212"/>
      <c r="AE1450" s="212"/>
      <c r="AF1450" s="212"/>
      <c r="AG1450" s="212" t="s">
        <v>452</v>
      </c>
      <c r="AH1450" s="212"/>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2" x14ac:dyDescent="0.25">
      <c r="A1451" s="219"/>
      <c r="B1451" s="220"/>
      <c r="C1451" s="268" t="s">
        <v>1188</v>
      </c>
      <c r="D1451" s="260"/>
      <c r="E1451" s="261"/>
      <c r="F1451" s="222"/>
      <c r="G1451" s="222"/>
      <c r="H1451" s="222"/>
      <c r="I1451" s="222"/>
      <c r="J1451" s="222"/>
      <c r="K1451" s="222"/>
      <c r="L1451" s="222"/>
      <c r="M1451" s="222"/>
      <c r="N1451" s="221"/>
      <c r="O1451" s="221"/>
      <c r="P1451" s="221"/>
      <c r="Q1451" s="221"/>
      <c r="R1451" s="222"/>
      <c r="S1451" s="222"/>
      <c r="T1451" s="222"/>
      <c r="U1451" s="222"/>
      <c r="V1451" s="222"/>
      <c r="W1451" s="222"/>
      <c r="X1451" s="222"/>
      <c r="Y1451" s="222"/>
      <c r="Z1451" s="212"/>
      <c r="AA1451" s="212"/>
      <c r="AB1451" s="212"/>
      <c r="AC1451" s="212"/>
      <c r="AD1451" s="212"/>
      <c r="AE1451" s="212"/>
      <c r="AF1451" s="212"/>
      <c r="AG1451" s="212" t="s">
        <v>454</v>
      </c>
      <c r="AH1451" s="212">
        <v>0</v>
      </c>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3" x14ac:dyDescent="0.25">
      <c r="A1452" s="219"/>
      <c r="B1452" s="220"/>
      <c r="C1452" s="268" t="s">
        <v>1874</v>
      </c>
      <c r="D1452" s="260"/>
      <c r="E1452" s="261"/>
      <c r="F1452" s="222"/>
      <c r="G1452" s="222"/>
      <c r="H1452" s="222"/>
      <c r="I1452" s="222"/>
      <c r="J1452" s="222"/>
      <c r="K1452" s="222"/>
      <c r="L1452" s="222"/>
      <c r="M1452" s="222"/>
      <c r="N1452" s="221"/>
      <c r="O1452" s="221"/>
      <c r="P1452" s="221"/>
      <c r="Q1452" s="221"/>
      <c r="R1452" s="222"/>
      <c r="S1452" s="222"/>
      <c r="T1452" s="222"/>
      <c r="U1452" s="222"/>
      <c r="V1452" s="222"/>
      <c r="W1452" s="222"/>
      <c r="X1452" s="222"/>
      <c r="Y1452" s="222"/>
      <c r="Z1452" s="212"/>
      <c r="AA1452" s="212"/>
      <c r="AB1452" s="212"/>
      <c r="AC1452" s="212"/>
      <c r="AD1452" s="212"/>
      <c r="AE1452" s="212"/>
      <c r="AF1452" s="212"/>
      <c r="AG1452" s="212" t="s">
        <v>454</v>
      </c>
      <c r="AH1452" s="212">
        <v>0</v>
      </c>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3" x14ac:dyDescent="0.25">
      <c r="A1453" s="219"/>
      <c r="B1453" s="220"/>
      <c r="C1453" s="268" t="s">
        <v>1875</v>
      </c>
      <c r="D1453" s="260"/>
      <c r="E1453" s="261">
        <v>0.67603999999999997</v>
      </c>
      <c r="F1453" s="222"/>
      <c r="G1453" s="222"/>
      <c r="H1453" s="222"/>
      <c r="I1453" s="222"/>
      <c r="J1453" s="222"/>
      <c r="K1453" s="222"/>
      <c r="L1453" s="222"/>
      <c r="M1453" s="222"/>
      <c r="N1453" s="221"/>
      <c r="O1453" s="221"/>
      <c r="P1453" s="221"/>
      <c r="Q1453" s="221"/>
      <c r="R1453" s="222"/>
      <c r="S1453" s="222"/>
      <c r="T1453" s="222"/>
      <c r="U1453" s="222"/>
      <c r="V1453" s="222"/>
      <c r="W1453" s="222"/>
      <c r="X1453" s="222"/>
      <c r="Y1453" s="222"/>
      <c r="Z1453" s="212"/>
      <c r="AA1453" s="212"/>
      <c r="AB1453" s="212"/>
      <c r="AC1453" s="212"/>
      <c r="AD1453" s="212"/>
      <c r="AE1453" s="212"/>
      <c r="AF1453" s="212"/>
      <c r="AG1453" s="212" t="s">
        <v>454</v>
      </c>
      <c r="AH1453" s="212">
        <v>0</v>
      </c>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x14ac:dyDescent="0.25">
      <c r="A1454" s="227" t="s">
        <v>383</v>
      </c>
      <c r="B1454" s="228" t="s">
        <v>340</v>
      </c>
      <c r="C1454" s="251" t="s">
        <v>341</v>
      </c>
      <c r="D1454" s="229"/>
      <c r="E1454" s="230"/>
      <c r="F1454" s="231"/>
      <c r="G1454" s="231">
        <f>SUMIF(AG1455:AG1457,"&lt;&gt;NOR",G1455:G1457)</f>
        <v>0</v>
      </c>
      <c r="H1454" s="231"/>
      <c r="I1454" s="231">
        <f>SUM(I1455:I1457)</f>
        <v>0</v>
      </c>
      <c r="J1454" s="231"/>
      <c r="K1454" s="231">
        <f>SUM(K1455:K1457)</f>
        <v>0</v>
      </c>
      <c r="L1454" s="231"/>
      <c r="M1454" s="231">
        <f>SUM(M1455:M1457)</f>
        <v>0</v>
      </c>
      <c r="N1454" s="230"/>
      <c r="O1454" s="230">
        <f>SUM(O1455:O1457)</f>
        <v>0</v>
      </c>
      <c r="P1454" s="230"/>
      <c r="Q1454" s="230">
        <f>SUM(Q1455:Q1457)</f>
        <v>0</v>
      </c>
      <c r="R1454" s="231"/>
      <c r="S1454" s="231"/>
      <c r="T1454" s="232"/>
      <c r="U1454" s="226"/>
      <c r="V1454" s="226">
        <f>SUM(V1455:V1457)</f>
        <v>0</v>
      </c>
      <c r="W1454" s="226"/>
      <c r="X1454" s="226"/>
      <c r="Y1454" s="226"/>
      <c r="AG1454" t="s">
        <v>384</v>
      </c>
    </row>
    <row r="1455" spans="1:60" ht="20.399999999999999" outlineLevel="1" x14ac:dyDescent="0.25">
      <c r="A1455" s="234">
        <v>358</v>
      </c>
      <c r="B1455" s="235" t="s">
        <v>1876</v>
      </c>
      <c r="C1455" s="253" t="s">
        <v>1877</v>
      </c>
      <c r="D1455" s="236" t="s">
        <v>1596</v>
      </c>
      <c r="E1455" s="237">
        <v>99.41</v>
      </c>
      <c r="F1455" s="238"/>
      <c r="G1455" s="239">
        <f>ROUND(E1455*F1455,2)</f>
        <v>0</v>
      </c>
      <c r="H1455" s="238"/>
      <c r="I1455" s="239">
        <f>ROUND(E1455*H1455,2)</f>
        <v>0</v>
      </c>
      <c r="J1455" s="238"/>
      <c r="K1455" s="239">
        <f>ROUND(E1455*J1455,2)</f>
        <v>0</v>
      </c>
      <c r="L1455" s="239">
        <v>21</v>
      </c>
      <c r="M1455" s="239">
        <f>G1455*(1+L1455/100)</f>
        <v>0</v>
      </c>
      <c r="N1455" s="237">
        <v>0</v>
      </c>
      <c r="O1455" s="237">
        <f>ROUND(E1455*N1455,2)</f>
        <v>0</v>
      </c>
      <c r="P1455" s="237">
        <v>0</v>
      </c>
      <c r="Q1455" s="237">
        <f>ROUND(E1455*P1455,2)</f>
        <v>0</v>
      </c>
      <c r="R1455" s="239"/>
      <c r="S1455" s="239" t="s">
        <v>435</v>
      </c>
      <c r="T1455" s="240" t="s">
        <v>389</v>
      </c>
      <c r="U1455" s="222">
        <v>0</v>
      </c>
      <c r="V1455" s="222">
        <f>ROUND(E1455*U1455,2)</f>
        <v>0</v>
      </c>
      <c r="W1455" s="222"/>
      <c r="X1455" s="222" t="s">
        <v>449</v>
      </c>
      <c r="Y1455" s="222" t="s">
        <v>391</v>
      </c>
      <c r="Z1455" s="212"/>
      <c r="AA1455" s="212"/>
      <c r="AB1455" s="212"/>
      <c r="AC1455" s="212"/>
      <c r="AD1455" s="212"/>
      <c r="AE1455" s="212"/>
      <c r="AF1455" s="212"/>
      <c r="AG1455" s="212" t="s">
        <v>450</v>
      </c>
      <c r="AH1455" s="212"/>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2" x14ac:dyDescent="0.25">
      <c r="A1456" s="219"/>
      <c r="B1456" s="220"/>
      <c r="C1456" s="254" t="s">
        <v>1878</v>
      </c>
      <c r="D1456" s="248"/>
      <c r="E1456" s="248"/>
      <c r="F1456" s="248"/>
      <c r="G1456" s="248"/>
      <c r="H1456" s="222"/>
      <c r="I1456" s="222"/>
      <c r="J1456" s="222"/>
      <c r="K1456" s="222"/>
      <c r="L1456" s="222"/>
      <c r="M1456" s="222"/>
      <c r="N1456" s="221"/>
      <c r="O1456" s="221"/>
      <c r="P1456" s="221"/>
      <c r="Q1456" s="221"/>
      <c r="R1456" s="222"/>
      <c r="S1456" s="222"/>
      <c r="T1456" s="222"/>
      <c r="U1456" s="222"/>
      <c r="V1456" s="222"/>
      <c r="W1456" s="222"/>
      <c r="X1456" s="222"/>
      <c r="Y1456" s="222"/>
      <c r="Z1456" s="212"/>
      <c r="AA1456" s="212"/>
      <c r="AB1456" s="212"/>
      <c r="AC1456" s="212"/>
      <c r="AD1456" s="212"/>
      <c r="AE1456" s="212"/>
      <c r="AF1456" s="212"/>
      <c r="AG1456" s="212" t="s">
        <v>395</v>
      </c>
      <c r="AH1456" s="212"/>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2" x14ac:dyDescent="0.25">
      <c r="A1457" s="219"/>
      <c r="B1457" s="220"/>
      <c r="C1457" s="268" t="s">
        <v>1879</v>
      </c>
      <c r="D1457" s="260"/>
      <c r="E1457" s="261">
        <v>99.41</v>
      </c>
      <c r="F1457" s="222"/>
      <c r="G1457" s="222"/>
      <c r="H1457" s="222"/>
      <c r="I1457" s="222"/>
      <c r="J1457" s="222"/>
      <c r="K1457" s="222"/>
      <c r="L1457" s="222"/>
      <c r="M1457" s="222"/>
      <c r="N1457" s="221"/>
      <c r="O1457" s="221"/>
      <c r="P1457" s="221"/>
      <c r="Q1457" s="221"/>
      <c r="R1457" s="222"/>
      <c r="S1457" s="222"/>
      <c r="T1457" s="222"/>
      <c r="U1457" s="222"/>
      <c r="V1457" s="222"/>
      <c r="W1457" s="222"/>
      <c r="X1457" s="222"/>
      <c r="Y1457" s="222"/>
      <c r="Z1457" s="212"/>
      <c r="AA1457" s="212"/>
      <c r="AB1457" s="212"/>
      <c r="AC1457" s="212"/>
      <c r="AD1457" s="212"/>
      <c r="AE1457" s="212"/>
      <c r="AF1457" s="212"/>
      <c r="AG1457" s="212" t="s">
        <v>454</v>
      </c>
      <c r="AH1457" s="212">
        <v>0</v>
      </c>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x14ac:dyDescent="0.25">
      <c r="A1458" s="227" t="s">
        <v>383</v>
      </c>
      <c r="B1458" s="228" t="s">
        <v>342</v>
      </c>
      <c r="C1458" s="251" t="s">
        <v>343</v>
      </c>
      <c r="D1458" s="229"/>
      <c r="E1458" s="230"/>
      <c r="F1458" s="231"/>
      <c r="G1458" s="231">
        <f>SUMIF(AG1459:AG1490,"&lt;&gt;NOR",G1459:G1490)</f>
        <v>0</v>
      </c>
      <c r="H1458" s="231"/>
      <c r="I1458" s="231">
        <f>SUM(I1459:I1490)</f>
        <v>0</v>
      </c>
      <c r="J1458" s="231"/>
      <c r="K1458" s="231">
        <f>SUM(K1459:K1490)</f>
        <v>0</v>
      </c>
      <c r="L1458" s="231"/>
      <c r="M1458" s="231">
        <f>SUM(M1459:M1490)</f>
        <v>0</v>
      </c>
      <c r="N1458" s="230"/>
      <c r="O1458" s="230">
        <f>SUM(O1459:O1490)</f>
        <v>2</v>
      </c>
      <c r="P1458" s="230"/>
      <c r="Q1458" s="230">
        <f>SUM(Q1459:Q1490)</f>
        <v>0</v>
      </c>
      <c r="R1458" s="231"/>
      <c r="S1458" s="231"/>
      <c r="T1458" s="232"/>
      <c r="U1458" s="226"/>
      <c r="V1458" s="226">
        <f>SUM(V1459:V1490)</f>
        <v>97.589999999999989</v>
      </c>
      <c r="W1458" s="226"/>
      <c r="X1458" s="226"/>
      <c r="Y1458" s="226"/>
      <c r="AG1458" t="s">
        <v>384</v>
      </c>
    </row>
    <row r="1459" spans="1:60" outlineLevel="1" x14ac:dyDescent="0.25">
      <c r="A1459" s="234">
        <v>359</v>
      </c>
      <c r="B1459" s="235" t="s">
        <v>1880</v>
      </c>
      <c r="C1459" s="253" t="s">
        <v>1881</v>
      </c>
      <c r="D1459" s="236" t="s">
        <v>506</v>
      </c>
      <c r="E1459" s="237">
        <v>78.144000000000005</v>
      </c>
      <c r="F1459" s="238"/>
      <c r="G1459" s="239">
        <f>ROUND(E1459*F1459,2)</f>
        <v>0</v>
      </c>
      <c r="H1459" s="238"/>
      <c r="I1459" s="239">
        <f>ROUND(E1459*H1459,2)</f>
        <v>0</v>
      </c>
      <c r="J1459" s="238"/>
      <c r="K1459" s="239">
        <f>ROUND(E1459*J1459,2)</f>
        <v>0</v>
      </c>
      <c r="L1459" s="239">
        <v>21</v>
      </c>
      <c r="M1459" s="239">
        <f>G1459*(1+L1459/100)</f>
        <v>0</v>
      </c>
      <c r="N1459" s="237">
        <v>1.6000000000000001E-4</v>
      </c>
      <c r="O1459" s="237">
        <f>ROUND(E1459*N1459,2)</f>
        <v>0.01</v>
      </c>
      <c r="P1459" s="237">
        <v>0</v>
      </c>
      <c r="Q1459" s="237">
        <f>ROUND(E1459*P1459,2)</f>
        <v>0</v>
      </c>
      <c r="R1459" s="239" t="s">
        <v>1768</v>
      </c>
      <c r="S1459" s="239" t="s">
        <v>388</v>
      </c>
      <c r="T1459" s="240" t="s">
        <v>448</v>
      </c>
      <c r="U1459" s="222">
        <v>0.05</v>
      </c>
      <c r="V1459" s="222">
        <f>ROUND(E1459*U1459,2)</f>
        <v>3.91</v>
      </c>
      <c r="W1459" s="222"/>
      <c r="X1459" s="222" t="s">
        <v>449</v>
      </c>
      <c r="Y1459" s="222" t="s">
        <v>391</v>
      </c>
      <c r="Z1459" s="212"/>
      <c r="AA1459" s="212"/>
      <c r="AB1459" s="212"/>
      <c r="AC1459" s="212"/>
      <c r="AD1459" s="212"/>
      <c r="AE1459" s="212"/>
      <c r="AF1459" s="212"/>
      <c r="AG1459" s="212" t="s">
        <v>450</v>
      </c>
      <c r="AH1459" s="212"/>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2" x14ac:dyDescent="0.25">
      <c r="A1460" s="219"/>
      <c r="B1460" s="220"/>
      <c r="C1460" s="254" t="s">
        <v>1882</v>
      </c>
      <c r="D1460" s="248"/>
      <c r="E1460" s="248"/>
      <c r="F1460" s="248"/>
      <c r="G1460" s="248"/>
      <c r="H1460" s="222"/>
      <c r="I1460" s="222"/>
      <c r="J1460" s="222"/>
      <c r="K1460" s="222"/>
      <c r="L1460" s="222"/>
      <c r="M1460" s="222"/>
      <c r="N1460" s="221"/>
      <c r="O1460" s="221"/>
      <c r="P1460" s="221"/>
      <c r="Q1460" s="221"/>
      <c r="R1460" s="222"/>
      <c r="S1460" s="222"/>
      <c r="T1460" s="222"/>
      <c r="U1460" s="222"/>
      <c r="V1460" s="222"/>
      <c r="W1460" s="222"/>
      <c r="X1460" s="222"/>
      <c r="Y1460" s="222"/>
      <c r="Z1460" s="212"/>
      <c r="AA1460" s="212"/>
      <c r="AB1460" s="212"/>
      <c r="AC1460" s="212"/>
      <c r="AD1460" s="212"/>
      <c r="AE1460" s="212"/>
      <c r="AF1460" s="212"/>
      <c r="AG1460" s="212" t="s">
        <v>395</v>
      </c>
      <c r="AH1460" s="212"/>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outlineLevel="2" x14ac:dyDescent="0.25">
      <c r="A1461" s="219"/>
      <c r="B1461" s="220"/>
      <c r="C1461" s="268" t="s">
        <v>1883</v>
      </c>
      <c r="D1461" s="260"/>
      <c r="E1461" s="261">
        <v>78.144000000000005</v>
      </c>
      <c r="F1461" s="222"/>
      <c r="G1461" s="222"/>
      <c r="H1461" s="222"/>
      <c r="I1461" s="222"/>
      <c r="J1461" s="222"/>
      <c r="K1461" s="222"/>
      <c r="L1461" s="222"/>
      <c r="M1461" s="222"/>
      <c r="N1461" s="221"/>
      <c r="O1461" s="221"/>
      <c r="P1461" s="221"/>
      <c r="Q1461" s="221"/>
      <c r="R1461" s="222"/>
      <c r="S1461" s="222"/>
      <c r="T1461" s="222"/>
      <c r="U1461" s="222"/>
      <c r="V1461" s="222"/>
      <c r="W1461" s="222"/>
      <c r="X1461" s="222"/>
      <c r="Y1461" s="222"/>
      <c r="Z1461" s="212"/>
      <c r="AA1461" s="212"/>
      <c r="AB1461" s="212"/>
      <c r="AC1461" s="212"/>
      <c r="AD1461" s="212"/>
      <c r="AE1461" s="212"/>
      <c r="AF1461" s="212"/>
      <c r="AG1461" s="212" t="s">
        <v>454</v>
      </c>
      <c r="AH1461" s="212">
        <v>5</v>
      </c>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ht="20.399999999999999" outlineLevel="1" x14ac:dyDescent="0.25">
      <c r="A1462" s="234">
        <v>360</v>
      </c>
      <c r="B1462" s="235" t="s">
        <v>1884</v>
      </c>
      <c r="C1462" s="253" t="s">
        <v>1885</v>
      </c>
      <c r="D1462" s="236" t="s">
        <v>506</v>
      </c>
      <c r="E1462" s="237">
        <v>78.144000000000005</v>
      </c>
      <c r="F1462" s="238"/>
      <c r="G1462" s="239">
        <f>ROUND(E1462*F1462,2)</f>
        <v>0</v>
      </c>
      <c r="H1462" s="238"/>
      <c r="I1462" s="239">
        <f>ROUND(E1462*H1462,2)</f>
        <v>0</v>
      </c>
      <c r="J1462" s="238"/>
      <c r="K1462" s="239">
        <f>ROUND(E1462*J1462,2)</f>
        <v>0</v>
      </c>
      <c r="L1462" s="239">
        <v>21</v>
      </c>
      <c r="M1462" s="239">
        <f>G1462*(1+L1462/100)</f>
        <v>0</v>
      </c>
      <c r="N1462" s="237">
        <v>5.0299999999999997E-3</v>
      </c>
      <c r="O1462" s="237">
        <f>ROUND(E1462*N1462,2)</f>
        <v>0.39</v>
      </c>
      <c r="P1462" s="237">
        <v>0</v>
      </c>
      <c r="Q1462" s="237">
        <f>ROUND(E1462*P1462,2)</f>
        <v>0</v>
      </c>
      <c r="R1462" s="239" t="s">
        <v>1768</v>
      </c>
      <c r="S1462" s="239" t="s">
        <v>388</v>
      </c>
      <c r="T1462" s="240" t="s">
        <v>448</v>
      </c>
      <c r="U1462" s="222">
        <v>1.0746</v>
      </c>
      <c r="V1462" s="222">
        <f>ROUND(E1462*U1462,2)</f>
        <v>83.97</v>
      </c>
      <c r="W1462" s="222"/>
      <c r="X1462" s="222" t="s">
        <v>449</v>
      </c>
      <c r="Y1462" s="222" t="s">
        <v>391</v>
      </c>
      <c r="Z1462" s="212"/>
      <c r="AA1462" s="212"/>
      <c r="AB1462" s="212"/>
      <c r="AC1462" s="212"/>
      <c r="AD1462" s="212"/>
      <c r="AE1462" s="212"/>
      <c r="AF1462" s="212"/>
      <c r="AG1462" s="212" t="s">
        <v>450</v>
      </c>
      <c r="AH1462" s="212"/>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2" x14ac:dyDescent="0.25">
      <c r="A1463" s="219"/>
      <c r="B1463" s="220"/>
      <c r="C1463" s="268" t="s">
        <v>906</v>
      </c>
      <c r="D1463" s="260"/>
      <c r="E1463" s="261">
        <v>2.2400000000000002</v>
      </c>
      <c r="F1463" s="222"/>
      <c r="G1463" s="222"/>
      <c r="H1463" s="222"/>
      <c r="I1463" s="222"/>
      <c r="J1463" s="222"/>
      <c r="K1463" s="222"/>
      <c r="L1463" s="222"/>
      <c r="M1463" s="222"/>
      <c r="N1463" s="221"/>
      <c r="O1463" s="221"/>
      <c r="P1463" s="221"/>
      <c r="Q1463" s="221"/>
      <c r="R1463" s="222"/>
      <c r="S1463" s="222"/>
      <c r="T1463" s="222"/>
      <c r="U1463" s="222"/>
      <c r="V1463" s="222"/>
      <c r="W1463" s="222"/>
      <c r="X1463" s="222"/>
      <c r="Y1463" s="222"/>
      <c r="Z1463" s="212"/>
      <c r="AA1463" s="212"/>
      <c r="AB1463" s="212"/>
      <c r="AC1463" s="212"/>
      <c r="AD1463" s="212"/>
      <c r="AE1463" s="212"/>
      <c r="AF1463" s="212"/>
      <c r="AG1463" s="212" t="s">
        <v>454</v>
      </c>
      <c r="AH1463" s="212">
        <v>0</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outlineLevel="3" x14ac:dyDescent="0.25">
      <c r="A1464" s="219"/>
      <c r="B1464" s="220"/>
      <c r="C1464" s="268" t="s">
        <v>907</v>
      </c>
      <c r="D1464" s="260"/>
      <c r="E1464" s="261">
        <v>2.4</v>
      </c>
      <c r="F1464" s="222"/>
      <c r="G1464" s="222"/>
      <c r="H1464" s="222"/>
      <c r="I1464" s="222"/>
      <c r="J1464" s="222"/>
      <c r="K1464" s="222"/>
      <c r="L1464" s="222"/>
      <c r="M1464" s="222"/>
      <c r="N1464" s="221"/>
      <c r="O1464" s="221"/>
      <c r="P1464" s="221"/>
      <c r="Q1464" s="221"/>
      <c r="R1464" s="222"/>
      <c r="S1464" s="222"/>
      <c r="T1464" s="222"/>
      <c r="U1464" s="222"/>
      <c r="V1464" s="222"/>
      <c r="W1464" s="222"/>
      <c r="X1464" s="222"/>
      <c r="Y1464" s="222"/>
      <c r="Z1464" s="212"/>
      <c r="AA1464" s="212"/>
      <c r="AB1464" s="212"/>
      <c r="AC1464" s="212"/>
      <c r="AD1464" s="212"/>
      <c r="AE1464" s="212"/>
      <c r="AF1464" s="212"/>
      <c r="AG1464" s="212" t="s">
        <v>454</v>
      </c>
      <c r="AH1464" s="212">
        <v>0</v>
      </c>
      <c r="AI1464" s="212"/>
      <c r="AJ1464" s="212"/>
      <c r="AK1464" s="212"/>
      <c r="AL1464" s="212"/>
      <c r="AM1464" s="212"/>
      <c r="AN1464" s="212"/>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2"/>
      <c r="BH1464" s="212"/>
    </row>
    <row r="1465" spans="1:60" outlineLevel="3" x14ac:dyDescent="0.25">
      <c r="A1465" s="219"/>
      <c r="B1465" s="220"/>
      <c r="C1465" s="268" t="s">
        <v>908</v>
      </c>
      <c r="D1465" s="260"/>
      <c r="E1465" s="261">
        <v>1.6</v>
      </c>
      <c r="F1465" s="222"/>
      <c r="G1465" s="222"/>
      <c r="H1465" s="222"/>
      <c r="I1465" s="222"/>
      <c r="J1465" s="222"/>
      <c r="K1465" s="222"/>
      <c r="L1465" s="222"/>
      <c r="M1465" s="222"/>
      <c r="N1465" s="221"/>
      <c r="O1465" s="221"/>
      <c r="P1465" s="221"/>
      <c r="Q1465" s="221"/>
      <c r="R1465" s="222"/>
      <c r="S1465" s="222"/>
      <c r="T1465" s="222"/>
      <c r="U1465" s="222"/>
      <c r="V1465" s="222"/>
      <c r="W1465" s="222"/>
      <c r="X1465" s="222"/>
      <c r="Y1465" s="222"/>
      <c r="Z1465" s="212"/>
      <c r="AA1465" s="212"/>
      <c r="AB1465" s="212"/>
      <c r="AC1465" s="212"/>
      <c r="AD1465" s="212"/>
      <c r="AE1465" s="212"/>
      <c r="AF1465" s="212"/>
      <c r="AG1465" s="212" t="s">
        <v>454</v>
      </c>
      <c r="AH1465" s="212">
        <v>0</v>
      </c>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3" x14ac:dyDescent="0.25">
      <c r="A1466" s="219"/>
      <c r="B1466" s="220"/>
      <c r="C1466" s="268" t="s">
        <v>909</v>
      </c>
      <c r="D1466" s="260"/>
      <c r="E1466" s="261">
        <v>44.25</v>
      </c>
      <c r="F1466" s="222"/>
      <c r="G1466" s="222"/>
      <c r="H1466" s="222"/>
      <c r="I1466" s="222"/>
      <c r="J1466" s="222"/>
      <c r="K1466" s="222"/>
      <c r="L1466" s="222"/>
      <c r="M1466" s="222"/>
      <c r="N1466" s="221"/>
      <c r="O1466" s="221"/>
      <c r="P1466" s="221"/>
      <c r="Q1466" s="221"/>
      <c r="R1466" s="222"/>
      <c r="S1466" s="222"/>
      <c r="T1466" s="222"/>
      <c r="U1466" s="222"/>
      <c r="V1466" s="222"/>
      <c r="W1466" s="222"/>
      <c r="X1466" s="222"/>
      <c r="Y1466" s="222"/>
      <c r="Z1466" s="212"/>
      <c r="AA1466" s="212"/>
      <c r="AB1466" s="212"/>
      <c r="AC1466" s="212"/>
      <c r="AD1466" s="212"/>
      <c r="AE1466" s="212"/>
      <c r="AF1466" s="212"/>
      <c r="AG1466" s="212" t="s">
        <v>454</v>
      </c>
      <c r="AH1466" s="212">
        <v>0</v>
      </c>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3" x14ac:dyDescent="0.25">
      <c r="A1467" s="219"/>
      <c r="B1467" s="220"/>
      <c r="C1467" s="268" t="s">
        <v>910</v>
      </c>
      <c r="D1467" s="260"/>
      <c r="E1467" s="261">
        <v>-4.7279999999999998</v>
      </c>
      <c r="F1467" s="222"/>
      <c r="G1467" s="222"/>
      <c r="H1467" s="222"/>
      <c r="I1467" s="222"/>
      <c r="J1467" s="222"/>
      <c r="K1467" s="222"/>
      <c r="L1467" s="222"/>
      <c r="M1467" s="222"/>
      <c r="N1467" s="221"/>
      <c r="O1467" s="221"/>
      <c r="P1467" s="221"/>
      <c r="Q1467" s="221"/>
      <c r="R1467" s="222"/>
      <c r="S1467" s="222"/>
      <c r="T1467" s="222"/>
      <c r="U1467" s="222"/>
      <c r="V1467" s="222"/>
      <c r="W1467" s="222"/>
      <c r="X1467" s="222"/>
      <c r="Y1467" s="222"/>
      <c r="Z1467" s="212"/>
      <c r="AA1467" s="212"/>
      <c r="AB1467" s="212"/>
      <c r="AC1467" s="212"/>
      <c r="AD1467" s="212"/>
      <c r="AE1467" s="212"/>
      <c r="AF1467" s="212"/>
      <c r="AG1467" s="212" t="s">
        <v>454</v>
      </c>
      <c r="AH1467" s="212">
        <v>0</v>
      </c>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3" x14ac:dyDescent="0.25">
      <c r="A1468" s="219"/>
      <c r="B1468" s="220"/>
      <c r="C1468" s="268" t="s">
        <v>911</v>
      </c>
      <c r="D1468" s="260"/>
      <c r="E1468" s="261">
        <v>22.504999999999999</v>
      </c>
      <c r="F1468" s="222"/>
      <c r="G1468" s="222"/>
      <c r="H1468" s="222"/>
      <c r="I1468" s="222"/>
      <c r="J1468" s="222"/>
      <c r="K1468" s="222"/>
      <c r="L1468" s="222"/>
      <c r="M1468" s="222"/>
      <c r="N1468" s="221"/>
      <c r="O1468" s="221"/>
      <c r="P1468" s="221"/>
      <c r="Q1468" s="221"/>
      <c r="R1468" s="222"/>
      <c r="S1468" s="222"/>
      <c r="T1468" s="222"/>
      <c r="U1468" s="222"/>
      <c r="V1468" s="222"/>
      <c r="W1468" s="222"/>
      <c r="X1468" s="222"/>
      <c r="Y1468" s="222"/>
      <c r="Z1468" s="212"/>
      <c r="AA1468" s="212"/>
      <c r="AB1468" s="212"/>
      <c r="AC1468" s="212"/>
      <c r="AD1468" s="212"/>
      <c r="AE1468" s="212"/>
      <c r="AF1468" s="212"/>
      <c r="AG1468" s="212" t="s">
        <v>454</v>
      </c>
      <c r="AH1468" s="212">
        <v>0</v>
      </c>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outlineLevel="3" x14ac:dyDescent="0.25">
      <c r="A1469" s="219"/>
      <c r="B1469" s="220"/>
      <c r="C1469" s="268" t="s">
        <v>912</v>
      </c>
      <c r="D1469" s="260"/>
      <c r="E1469" s="261">
        <v>-4.1369999999999996</v>
      </c>
      <c r="F1469" s="222"/>
      <c r="G1469" s="222"/>
      <c r="H1469" s="222"/>
      <c r="I1469" s="222"/>
      <c r="J1469" s="222"/>
      <c r="K1469" s="222"/>
      <c r="L1469" s="222"/>
      <c r="M1469" s="222"/>
      <c r="N1469" s="221"/>
      <c r="O1469" s="221"/>
      <c r="P1469" s="221"/>
      <c r="Q1469" s="221"/>
      <c r="R1469" s="222"/>
      <c r="S1469" s="222"/>
      <c r="T1469" s="222"/>
      <c r="U1469" s="222"/>
      <c r="V1469" s="222"/>
      <c r="W1469" s="222"/>
      <c r="X1469" s="222"/>
      <c r="Y1469" s="222"/>
      <c r="Z1469" s="212"/>
      <c r="AA1469" s="212"/>
      <c r="AB1469" s="212"/>
      <c r="AC1469" s="212"/>
      <c r="AD1469" s="212"/>
      <c r="AE1469" s="212"/>
      <c r="AF1469" s="212"/>
      <c r="AG1469" s="212" t="s">
        <v>454</v>
      </c>
      <c r="AH1469" s="212">
        <v>0</v>
      </c>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3" x14ac:dyDescent="0.25">
      <c r="A1470" s="219"/>
      <c r="B1470" s="220"/>
      <c r="C1470" s="268" t="s">
        <v>913</v>
      </c>
      <c r="D1470" s="260"/>
      <c r="E1470" s="261">
        <v>13.35</v>
      </c>
      <c r="F1470" s="222"/>
      <c r="G1470" s="222"/>
      <c r="H1470" s="222"/>
      <c r="I1470" s="222"/>
      <c r="J1470" s="222"/>
      <c r="K1470" s="222"/>
      <c r="L1470" s="222"/>
      <c r="M1470" s="222"/>
      <c r="N1470" s="221"/>
      <c r="O1470" s="221"/>
      <c r="P1470" s="221"/>
      <c r="Q1470" s="221"/>
      <c r="R1470" s="222"/>
      <c r="S1470" s="222"/>
      <c r="T1470" s="222"/>
      <c r="U1470" s="222"/>
      <c r="V1470" s="222"/>
      <c r="W1470" s="222"/>
      <c r="X1470" s="222"/>
      <c r="Y1470" s="222"/>
      <c r="Z1470" s="212"/>
      <c r="AA1470" s="212"/>
      <c r="AB1470" s="212"/>
      <c r="AC1470" s="212"/>
      <c r="AD1470" s="212"/>
      <c r="AE1470" s="212"/>
      <c r="AF1470" s="212"/>
      <c r="AG1470" s="212" t="s">
        <v>454</v>
      </c>
      <c r="AH1470" s="212">
        <v>0</v>
      </c>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outlineLevel="3" x14ac:dyDescent="0.25">
      <c r="A1471" s="219"/>
      <c r="B1471" s="220"/>
      <c r="C1471" s="268" t="s">
        <v>914</v>
      </c>
      <c r="D1471" s="260"/>
      <c r="E1471" s="261">
        <v>-1.5760000000000001</v>
      </c>
      <c r="F1471" s="222"/>
      <c r="G1471" s="222"/>
      <c r="H1471" s="222"/>
      <c r="I1471" s="222"/>
      <c r="J1471" s="222"/>
      <c r="K1471" s="222"/>
      <c r="L1471" s="222"/>
      <c r="M1471" s="222"/>
      <c r="N1471" s="221"/>
      <c r="O1471" s="221"/>
      <c r="P1471" s="221"/>
      <c r="Q1471" s="221"/>
      <c r="R1471" s="222"/>
      <c r="S1471" s="222"/>
      <c r="T1471" s="222"/>
      <c r="U1471" s="222"/>
      <c r="V1471" s="222"/>
      <c r="W1471" s="222"/>
      <c r="X1471" s="222"/>
      <c r="Y1471" s="222"/>
      <c r="Z1471" s="212"/>
      <c r="AA1471" s="212"/>
      <c r="AB1471" s="212"/>
      <c r="AC1471" s="212"/>
      <c r="AD1471" s="212"/>
      <c r="AE1471" s="212"/>
      <c r="AF1471" s="212"/>
      <c r="AG1471" s="212" t="s">
        <v>454</v>
      </c>
      <c r="AH1471" s="212">
        <v>0</v>
      </c>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outlineLevel="3" x14ac:dyDescent="0.25">
      <c r="A1472" s="219"/>
      <c r="B1472" s="220"/>
      <c r="C1472" s="268" t="s">
        <v>915</v>
      </c>
      <c r="D1472" s="260"/>
      <c r="E1472" s="261">
        <v>2.2400000000000002</v>
      </c>
      <c r="F1472" s="222"/>
      <c r="G1472" s="222"/>
      <c r="H1472" s="222"/>
      <c r="I1472" s="222"/>
      <c r="J1472" s="222"/>
      <c r="K1472" s="222"/>
      <c r="L1472" s="222"/>
      <c r="M1472" s="222"/>
      <c r="N1472" s="221"/>
      <c r="O1472" s="221"/>
      <c r="P1472" s="221"/>
      <c r="Q1472" s="221"/>
      <c r="R1472" s="222"/>
      <c r="S1472" s="222"/>
      <c r="T1472" s="222"/>
      <c r="U1472" s="222"/>
      <c r="V1472" s="222"/>
      <c r="W1472" s="222"/>
      <c r="X1472" s="222"/>
      <c r="Y1472" s="222"/>
      <c r="Z1472" s="212"/>
      <c r="AA1472" s="212"/>
      <c r="AB1472" s="212"/>
      <c r="AC1472" s="212"/>
      <c r="AD1472" s="212"/>
      <c r="AE1472" s="212"/>
      <c r="AF1472" s="212"/>
      <c r="AG1472" s="212" t="s">
        <v>454</v>
      </c>
      <c r="AH1472" s="212">
        <v>0</v>
      </c>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ht="20.399999999999999" outlineLevel="1" x14ac:dyDescent="0.25">
      <c r="A1473" s="234">
        <v>361</v>
      </c>
      <c r="B1473" s="235" t="s">
        <v>1886</v>
      </c>
      <c r="C1473" s="253" t="s">
        <v>1887</v>
      </c>
      <c r="D1473" s="236" t="s">
        <v>517</v>
      </c>
      <c r="E1473" s="237">
        <v>35.15</v>
      </c>
      <c r="F1473" s="238"/>
      <c r="G1473" s="239">
        <f>ROUND(E1473*F1473,2)</f>
        <v>0</v>
      </c>
      <c r="H1473" s="238"/>
      <c r="I1473" s="239">
        <f>ROUND(E1473*H1473,2)</f>
        <v>0</v>
      </c>
      <c r="J1473" s="238"/>
      <c r="K1473" s="239">
        <f>ROUND(E1473*J1473,2)</f>
        <v>0</v>
      </c>
      <c r="L1473" s="239">
        <v>21</v>
      </c>
      <c r="M1473" s="239">
        <f>G1473*(1+L1473/100)</f>
        <v>0</v>
      </c>
      <c r="N1473" s="237">
        <v>4.2000000000000002E-4</v>
      </c>
      <c r="O1473" s="237">
        <f>ROUND(E1473*N1473,2)</f>
        <v>0.01</v>
      </c>
      <c r="P1473" s="237">
        <v>0</v>
      </c>
      <c r="Q1473" s="237">
        <f>ROUND(E1473*P1473,2)</f>
        <v>0</v>
      </c>
      <c r="R1473" s="239" t="s">
        <v>1768</v>
      </c>
      <c r="S1473" s="239" t="s">
        <v>388</v>
      </c>
      <c r="T1473" s="240" t="s">
        <v>448</v>
      </c>
      <c r="U1473" s="222">
        <v>0.12</v>
      </c>
      <c r="V1473" s="222">
        <f>ROUND(E1473*U1473,2)</f>
        <v>4.22</v>
      </c>
      <c r="W1473" s="222"/>
      <c r="X1473" s="222" t="s">
        <v>449</v>
      </c>
      <c r="Y1473" s="222" t="s">
        <v>391</v>
      </c>
      <c r="Z1473" s="212"/>
      <c r="AA1473" s="212"/>
      <c r="AB1473" s="212"/>
      <c r="AC1473" s="212"/>
      <c r="AD1473" s="212"/>
      <c r="AE1473" s="212"/>
      <c r="AF1473" s="212"/>
      <c r="AG1473" s="212" t="s">
        <v>450</v>
      </c>
      <c r="AH1473" s="212"/>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2" x14ac:dyDescent="0.25">
      <c r="A1474" s="219"/>
      <c r="B1474" s="220"/>
      <c r="C1474" s="268" t="s">
        <v>1888</v>
      </c>
      <c r="D1474" s="260"/>
      <c r="E1474" s="261">
        <v>19.850000000000001</v>
      </c>
      <c r="F1474" s="222"/>
      <c r="G1474" s="222"/>
      <c r="H1474" s="222"/>
      <c r="I1474" s="222"/>
      <c r="J1474" s="222"/>
      <c r="K1474" s="222"/>
      <c r="L1474" s="222"/>
      <c r="M1474" s="222"/>
      <c r="N1474" s="221"/>
      <c r="O1474" s="221"/>
      <c r="P1474" s="221"/>
      <c r="Q1474" s="221"/>
      <c r="R1474" s="222"/>
      <c r="S1474" s="222"/>
      <c r="T1474" s="222"/>
      <c r="U1474" s="222"/>
      <c r="V1474" s="222"/>
      <c r="W1474" s="222"/>
      <c r="X1474" s="222"/>
      <c r="Y1474" s="222"/>
      <c r="Z1474" s="212"/>
      <c r="AA1474" s="212"/>
      <c r="AB1474" s="212"/>
      <c r="AC1474" s="212"/>
      <c r="AD1474" s="212"/>
      <c r="AE1474" s="212"/>
      <c r="AF1474" s="212"/>
      <c r="AG1474" s="212" t="s">
        <v>454</v>
      </c>
      <c r="AH1474" s="212">
        <v>0</v>
      </c>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3" x14ac:dyDescent="0.25">
      <c r="A1475" s="219"/>
      <c r="B1475" s="220"/>
      <c r="C1475" s="268" t="s">
        <v>1889</v>
      </c>
      <c r="D1475" s="260"/>
      <c r="E1475" s="261">
        <v>-2.6</v>
      </c>
      <c r="F1475" s="222"/>
      <c r="G1475" s="222"/>
      <c r="H1475" s="222"/>
      <c r="I1475" s="222"/>
      <c r="J1475" s="222"/>
      <c r="K1475" s="222"/>
      <c r="L1475" s="222"/>
      <c r="M1475" s="222"/>
      <c r="N1475" s="221"/>
      <c r="O1475" s="221"/>
      <c r="P1475" s="221"/>
      <c r="Q1475" s="221"/>
      <c r="R1475" s="222"/>
      <c r="S1475" s="222"/>
      <c r="T1475" s="222"/>
      <c r="U1475" s="222"/>
      <c r="V1475" s="222"/>
      <c r="W1475" s="222"/>
      <c r="X1475" s="222"/>
      <c r="Y1475" s="222"/>
      <c r="Z1475" s="212"/>
      <c r="AA1475" s="212"/>
      <c r="AB1475" s="212"/>
      <c r="AC1475" s="212"/>
      <c r="AD1475" s="212"/>
      <c r="AE1475" s="212"/>
      <c r="AF1475" s="212"/>
      <c r="AG1475" s="212" t="s">
        <v>454</v>
      </c>
      <c r="AH1475" s="212">
        <v>0</v>
      </c>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outlineLevel="3" x14ac:dyDescent="0.25">
      <c r="A1476" s="219"/>
      <c r="B1476" s="220"/>
      <c r="C1476" s="268" t="s">
        <v>1890</v>
      </c>
      <c r="D1476" s="260"/>
      <c r="E1476" s="261">
        <v>4.7</v>
      </c>
      <c r="F1476" s="222"/>
      <c r="G1476" s="222"/>
      <c r="H1476" s="222"/>
      <c r="I1476" s="222"/>
      <c r="J1476" s="222"/>
      <c r="K1476" s="222"/>
      <c r="L1476" s="222"/>
      <c r="M1476" s="222"/>
      <c r="N1476" s="221"/>
      <c r="O1476" s="221"/>
      <c r="P1476" s="221"/>
      <c r="Q1476" s="221"/>
      <c r="R1476" s="222"/>
      <c r="S1476" s="222"/>
      <c r="T1476" s="222"/>
      <c r="U1476" s="222"/>
      <c r="V1476" s="222"/>
      <c r="W1476" s="222"/>
      <c r="X1476" s="222"/>
      <c r="Y1476" s="222"/>
      <c r="Z1476" s="212"/>
      <c r="AA1476" s="212"/>
      <c r="AB1476" s="212"/>
      <c r="AC1476" s="212"/>
      <c r="AD1476" s="212"/>
      <c r="AE1476" s="212"/>
      <c r="AF1476" s="212"/>
      <c r="AG1476" s="212" t="s">
        <v>454</v>
      </c>
      <c r="AH1476" s="212">
        <v>0</v>
      </c>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outlineLevel="3" x14ac:dyDescent="0.25">
      <c r="A1477" s="219"/>
      <c r="B1477" s="220"/>
      <c r="C1477" s="268" t="s">
        <v>1232</v>
      </c>
      <c r="D1477" s="260"/>
      <c r="E1477" s="261">
        <v>10.1</v>
      </c>
      <c r="F1477" s="222"/>
      <c r="G1477" s="222"/>
      <c r="H1477" s="222"/>
      <c r="I1477" s="222"/>
      <c r="J1477" s="222"/>
      <c r="K1477" s="222"/>
      <c r="L1477" s="222"/>
      <c r="M1477" s="222"/>
      <c r="N1477" s="221"/>
      <c r="O1477" s="221"/>
      <c r="P1477" s="221"/>
      <c r="Q1477" s="221"/>
      <c r="R1477" s="222"/>
      <c r="S1477" s="222"/>
      <c r="T1477" s="222"/>
      <c r="U1477" s="222"/>
      <c r="V1477" s="222"/>
      <c r="W1477" s="222"/>
      <c r="X1477" s="222"/>
      <c r="Y1477" s="222"/>
      <c r="Z1477" s="212"/>
      <c r="AA1477" s="212"/>
      <c r="AB1477" s="212"/>
      <c r="AC1477" s="212"/>
      <c r="AD1477" s="212"/>
      <c r="AE1477" s="212"/>
      <c r="AF1477" s="212"/>
      <c r="AG1477" s="212" t="s">
        <v>454</v>
      </c>
      <c r="AH1477" s="212">
        <v>0</v>
      </c>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outlineLevel="3" x14ac:dyDescent="0.25">
      <c r="A1478" s="219"/>
      <c r="B1478" s="220"/>
      <c r="C1478" s="268" t="s">
        <v>1891</v>
      </c>
      <c r="D1478" s="260"/>
      <c r="E1478" s="261">
        <v>-2.1</v>
      </c>
      <c r="F1478" s="222"/>
      <c r="G1478" s="222"/>
      <c r="H1478" s="222"/>
      <c r="I1478" s="222"/>
      <c r="J1478" s="222"/>
      <c r="K1478" s="222"/>
      <c r="L1478" s="222"/>
      <c r="M1478" s="222"/>
      <c r="N1478" s="221"/>
      <c r="O1478" s="221"/>
      <c r="P1478" s="221"/>
      <c r="Q1478" s="221"/>
      <c r="R1478" s="222"/>
      <c r="S1478" s="222"/>
      <c r="T1478" s="222"/>
      <c r="U1478" s="222"/>
      <c r="V1478" s="222"/>
      <c r="W1478" s="222"/>
      <c r="X1478" s="222"/>
      <c r="Y1478" s="222"/>
      <c r="Z1478" s="212"/>
      <c r="AA1478" s="212"/>
      <c r="AB1478" s="212"/>
      <c r="AC1478" s="212"/>
      <c r="AD1478" s="212"/>
      <c r="AE1478" s="212"/>
      <c r="AF1478" s="212"/>
      <c r="AG1478" s="212" t="s">
        <v>454</v>
      </c>
      <c r="AH1478" s="212">
        <v>0</v>
      </c>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2"/>
      <c r="BH1478" s="212"/>
    </row>
    <row r="1479" spans="1:60" outlineLevel="3" x14ac:dyDescent="0.25">
      <c r="A1479" s="219"/>
      <c r="B1479" s="220"/>
      <c r="C1479" s="268" t="s">
        <v>1233</v>
      </c>
      <c r="D1479" s="260"/>
      <c r="E1479" s="261">
        <v>6</v>
      </c>
      <c r="F1479" s="222"/>
      <c r="G1479" s="222"/>
      <c r="H1479" s="222"/>
      <c r="I1479" s="222"/>
      <c r="J1479" s="222"/>
      <c r="K1479" s="222"/>
      <c r="L1479" s="222"/>
      <c r="M1479" s="222"/>
      <c r="N1479" s="221"/>
      <c r="O1479" s="221"/>
      <c r="P1479" s="221"/>
      <c r="Q1479" s="221"/>
      <c r="R1479" s="222"/>
      <c r="S1479" s="222"/>
      <c r="T1479" s="222"/>
      <c r="U1479" s="222"/>
      <c r="V1479" s="222"/>
      <c r="W1479" s="222"/>
      <c r="X1479" s="222"/>
      <c r="Y1479" s="222"/>
      <c r="Z1479" s="212"/>
      <c r="AA1479" s="212"/>
      <c r="AB1479" s="212"/>
      <c r="AC1479" s="212"/>
      <c r="AD1479" s="212"/>
      <c r="AE1479" s="212"/>
      <c r="AF1479" s="212"/>
      <c r="AG1479" s="212" t="s">
        <v>454</v>
      </c>
      <c r="AH1479" s="212">
        <v>0</v>
      </c>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2"/>
      <c r="BH1479" s="212"/>
    </row>
    <row r="1480" spans="1:60" outlineLevel="3" x14ac:dyDescent="0.25">
      <c r="A1480" s="219"/>
      <c r="B1480" s="220"/>
      <c r="C1480" s="268" t="s">
        <v>1826</v>
      </c>
      <c r="D1480" s="260"/>
      <c r="E1480" s="261">
        <v>-0.8</v>
      </c>
      <c r="F1480" s="222"/>
      <c r="G1480" s="222"/>
      <c r="H1480" s="222"/>
      <c r="I1480" s="222"/>
      <c r="J1480" s="222"/>
      <c r="K1480" s="222"/>
      <c r="L1480" s="222"/>
      <c r="M1480" s="222"/>
      <c r="N1480" s="221"/>
      <c r="O1480" s="221"/>
      <c r="P1480" s="221"/>
      <c r="Q1480" s="221"/>
      <c r="R1480" s="222"/>
      <c r="S1480" s="222"/>
      <c r="T1480" s="222"/>
      <c r="U1480" s="222"/>
      <c r="V1480" s="222"/>
      <c r="W1480" s="222"/>
      <c r="X1480" s="222"/>
      <c r="Y1480" s="222"/>
      <c r="Z1480" s="212"/>
      <c r="AA1480" s="212"/>
      <c r="AB1480" s="212"/>
      <c r="AC1480" s="212"/>
      <c r="AD1480" s="212"/>
      <c r="AE1480" s="212"/>
      <c r="AF1480" s="212"/>
      <c r="AG1480" s="212" t="s">
        <v>454</v>
      </c>
      <c r="AH1480" s="212">
        <v>0</v>
      </c>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ht="20.399999999999999" outlineLevel="1" x14ac:dyDescent="0.25">
      <c r="A1481" s="234">
        <v>362</v>
      </c>
      <c r="B1481" s="235" t="s">
        <v>1892</v>
      </c>
      <c r="C1481" s="253" t="s">
        <v>1893</v>
      </c>
      <c r="D1481" s="236" t="s">
        <v>517</v>
      </c>
      <c r="E1481" s="237">
        <v>19</v>
      </c>
      <c r="F1481" s="238"/>
      <c r="G1481" s="239">
        <f>ROUND(E1481*F1481,2)</f>
        <v>0</v>
      </c>
      <c r="H1481" s="238"/>
      <c r="I1481" s="239">
        <f>ROUND(E1481*H1481,2)</f>
        <v>0</v>
      </c>
      <c r="J1481" s="238"/>
      <c r="K1481" s="239">
        <f>ROUND(E1481*J1481,2)</f>
        <v>0</v>
      </c>
      <c r="L1481" s="239">
        <v>21</v>
      </c>
      <c r="M1481" s="239">
        <f>G1481*(1+L1481/100)</f>
        <v>0</v>
      </c>
      <c r="N1481" s="237">
        <v>6.6E-4</v>
      </c>
      <c r="O1481" s="237">
        <f>ROUND(E1481*N1481,2)</f>
        <v>0.01</v>
      </c>
      <c r="P1481" s="237">
        <v>0</v>
      </c>
      <c r="Q1481" s="237">
        <f>ROUND(E1481*P1481,2)</f>
        <v>0</v>
      </c>
      <c r="R1481" s="239" t="s">
        <v>1768</v>
      </c>
      <c r="S1481" s="239" t="s">
        <v>388</v>
      </c>
      <c r="T1481" s="240" t="s">
        <v>448</v>
      </c>
      <c r="U1481" s="222">
        <v>0.12</v>
      </c>
      <c r="V1481" s="222">
        <f>ROUND(E1481*U1481,2)</f>
        <v>2.2799999999999998</v>
      </c>
      <c r="W1481" s="222"/>
      <c r="X1481" s="222" t="s">
        <v>449</v>
      </c>
      <c r="Y1481" s="222" t="s">
        <v>391</v>
      </c>
      <c r="Z1481" s="212"/>
      <c r="AA1481" s="212"/>
      <c r="AB1481" s="212"/>
      <c r="AC1481" s="212"/>
      <c r="AD1481" s="212"/>
      <c r="AE1481" s="212"/>
      <c r="AF1481" s="212"/>
      <c r="AG1481" s="212" t="s">
        <v>450</v>
      </c>
      <c r="AH1481" s="212"/>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2" x14ac:dyDescent="0.25">
      <c r="A1482" s="219"/>
      <c r="B1482" s="220"/>
      <c r="C1482" s="268" t="s">
        <v>1894</v>
      </c>
      <c r="D1482" s="260"/>
      <c r="E1482" s="261">
        <v>16</v>
      </c>
      <c r="F1482" s="222"/>
      <c r="G1482" s="222"/>
      <c r="H1482" s="222"/>
      <c r="I1482" s="222"/>
      <c r="J1482" s="222"/>
      <c r="K1482" s="222"/>
      <c r="L1482" s="222"/>
      <c r="M1482" s="222"/>
      <c r="N1482" s="221"/>
      <c r="O1482" s="221"/>
      <c r="P1482" s="221"/>
      <c r="Q1482" s="221"/>
      <c r="R1482" s="222"/>
      <c r="S1482" s="222"/>
      <c r="T1482" s="222"/>
      <c r="U1482" s="222"/>
      <c r="V1482" s="222"/>
      <c r="W1482" s="222"/>
      <c r="X1482" s="222"/>
      <c r="Y1482" s="222"/>
      <c r="Z1482" s="212"/>
      <c r="AA1482" s="212"/>
      <c r="AB1482" s="212"/>
      <c r="AC1482" s="212"/>
      <c r="AD1482" s="212"/>
      <c r="AE1482" s="212"/>
      <c r="AF1482" s="212"/>
      <c r="AG1482" s="212" t="s">
        <v>454</v>
      </c>
      <c r="AH1482" s="212">
        <v>0</v>
      </c>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3" x14ac:dyDescent="0.25">
      <c r="A1483" s="219"/>
      <c r="B1483" s="220"/>
      <c r="C1483" s="268" t="s">
        <v>1895</v>
      </c>
      <c r="D1483" s="260"/>
      <c r="E1483" s="261">
        <v>3</v>
      </c>
      <c r="F1483" s="222"/>
      <c r="G1483" s="222"/>
      <c r="H1483" s="222"/>
      <c r="I1483" s="222"/>
      <c r="J1483" s="222"/>
      <c r="K1483" s="222"/>
      <c r="L1483" s="222"/>
      <c r="M1483" s="222"/>
      <c r="N1483" s="221"/>
      <c r="O1483" s="221"/>
      <c r="P1483" s="221"/>
      <c r="Q1483" s="221"/>
      <c r="R1483" s="222"/>
      <c r="S1483" s="222"/>
      <c r="T1483" s="222"/>
      <c r="U1483" s="222"/>
      <c r="V1483" s="222"/>
      <c r="W1483" s="222"/>
      <c r="X1483" s="222"/>
      <c r="Y1483" s="222"/>
      <c r="Z1483" s="212"/>
      <c r="AA1483" s="212"/>
      <c r="AB1483" s="212"/>
      <c r="AC1483" s="212"/>
      <c r="AD1483" s="212"/>
      <c r="AE1483" s="212"/>
      <c r="AF1483" s="212"/>
      <c r="AG1483" s="212" t="s">
        <v>454</v>
      </c>
      <c r="AH1483" s="212">
        <v>0</v>
      </c>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outlineLevel="1" x14ac:dyDescent="0.25">
      <c r="A1484" s="234">
        <v>363</v>
      </c>
      <c r="B1484" s="235" t="s">
        <v>1896</v>
      </c>
      <c r="C1484" s="253" t="s">
        <v>1897</v>
      </c>
      <c r="D1484" s="236" t="s">
        <v>1596</v>
      </c>
      <c r="E1484" s="237">
        <v>82.051199999999994</v>
      </c>
      <c r="F1484" s="238"/>
      <c r="G1484" s="239">
        <f>ROUND(E1484*F1484,2)</f>
        <v>0</v>
      </c>
      <c r="H1484" s="238"/>
      <c r="I1484" s="239">
        <f>ROUND(E1484*H1484,2)</f>
        <v>0</v>
      </c>
      <c r="J1484" s="238"/>
      <c r="K1484" s="239">
        <f>ROUND(E1484*J1484,2)</f>
        <v>0</v>
      </c>
      <c r="L1484" s="239">
        <v>21</v>
      </c>
      <c r="M1484" s="239">
        <f>G1484*(1+L1484/100)</f>
        <v>0</v>
      </c>
      <c r="N1484" s="237">
        <v>1.9199999999999998E-2</v>
      </c>
      <c r="O1484" s="237">
        <f>ROUND(E1484*N1484,2)</f>
        <v>1.58</v>
      </c>
      <c r="P1484" s="237">
        <v>0</v>
      </c>
      <c r="Q1484" s="237">
        <f>ROUND(E1484*P1484,2)</f>
        <v>0</v>
      </c>
      <c r="R1484" s="239"/>
      <c r="S1484" s="239" t="s">
        <v>435</v>
      </c>
      <c r="T1484" s="240" t="s">
        <v>389</v>
      </c>
      <c r="U1484" s="222">
        <v>0</v>
      </c>
      <c r="V1484" s="222">
        <f>ROUND(E1484*U1484,2)</f>
        <v>0</v>
      </c>
      <c r="W1484" s="222"/>
      <c r="X1484" s="222" t="s">
        <v>604</v>
      </c>
      <c r="Y1484" s="222" t="s">
        <v>391</v>
      </c>
      <c r="Z1484" s="212"/>
      <c r="AA1484" s="212"/>
      <c r="AB1484" s="212"/>
      <c r="AC1484" s="212"/>
      <c r="AD1484" s="212"/>
      <c r="AE1484" s="212"/>
      <c r="AF1484" s="212"/>
      <c r="AG1484" s="212" t="s">
        <v>605</v>
      </c>
      <c r="AH1484" s="212"/>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outlineLevel="2" x14ac:dyDescent="0.25">
      <c r="A1485" s="219"/>
      <c r="B1485" s="220"/>
      <c r="C1485" s="254" t="s">
        <v>1898</v>
      </c>
      <c r="D1485" s="248"/>
      <c r="E1485" s="248"/>
      <c r="F1485" s="248"/>
      <c r="G1485" s="248"/>
      <c r="H1485" s="222"/>
      <c r="I1485" s="222"/>
      <c r="J1485" s="222"/>
      <c r="K1485" s="222"/>
      <c r="L1485" s="222"/>
      <c r="M1485" s="222"/>
      <c r="N1485" s="221"/>
      <c r="O1485" s="221"/>
      <c r="P1485" s="221"/>
      <c r="Q1485" s="221"/>
      <c r="R1485" s="222"/>
      <c r="S1485" s="222"/>
      <c r="T1485" s="222"/>
      <c r="U1485" s="222"/>
      <c r="V1485" s="222"/>
      <c r="W1485" s="222"/>
      <c r="X1485" s="222"/>
      <c r="Y1485" s="222"/>
      <c r="Z1485" s="212"/>
      <c r="AA1485" s="212"/>
      <c r="AB1485" s="212"/>
      <c r="AC1485" s="212"/>
      <c r="AD1485" s="212"/>
      <c r="AE1485" s="212"/>
      <c r="AF1485" s="212"/>
      <c r="AG1485" s="212" t="s">
        <v>395</v>
      </c>
      <c r="AH1485" s="212"/>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2" x14ac:dyDescent="0.25">
      <c r="A1486" s="219"/>
      <c r="B1486" s="220"/>
      <c r="C1486" s="268" t="s">
        <v>1899</v>
      </c>
      <c r="D1486" s="260"/>
      <c r="E1486" s="261">
        <v>82.051199999999994</v>
      </c>
      <c r="F1486" s="222"/>
      <c r="G1486" s="222"/>
      <c r="H1486" s="222"/>
      <c r="I1486" s="222"/>
      <c r="J1486" s="222"/>
      <c r="K1486" s="222"/>
      <c r="L1486" s="222"/>
      <c r="M1486" s="222"/>
      <c r="N1486" s="221"/>
      <c r="O1486" s="221"/>
      <c r="P1486" s="221"/>
      <c r="Q1486" s="221"/>
      <c r="R1486" s="222"/>
      <c r="S1486" s="222"/>
      <c r="T1486" s="222"/>
      <c r="U1486" s="222"/>
      <c r="V1486" s="222"/>
      <c r="W1486" s="222"/>
      <c r="X1486" s="222"/>
      <c r="Y1486" s="222"/>
      <c r="Z1486" s="212"/>
      <c r="AA1486" s="212"/>
      <c r="AB1486" s="212"/>
      <c r="AC1486" s="212"/>
      <c r="AD1486" s="212"/>
      <c r="AE1486" s="212"/>
      <c r="AF1486" s="212"/>
      <c r="AG1486" s="212" t="s">
        <v>454</v>
      </c>
      <c r="AH1486" s="212">
        <v>5</v>
      </c>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1" x14ac:dyDescent="0.25">
      <c r="A1487" s="234">
        <v>364</v>
      </c>
      <c r="B1487" s="235" t="s">
        <v>1900</v>
      </c>
      <c r="C1487" s="253" t="s">
        <v>1901</v>
      </c>
      <c r="D1487" s="236" t="s">
        <v>562</v>
      </c>
      <c r="E1487" s="237">
        <v>2.0082499999999999</v>
      </c>
      <c r="F1487" s="238"/>
      <c r="G1487" s="239">
        <f>ROUND(E1487*F1487,2)</f>
        <v>0</v>
      </c>
      <c r="H1487" s="238"/>
      <c r="I1487" s="239">
        <f>ROUND(E1487*H1487,2)</f>
        <v>0</v>
      </c>
      <c r="J1487" s="238"/>
      <c r="K1487" s="239">
        <f>ROUND(E1487*J1487,2)</f>
        <v>0</v>
      </c>
      <c r="L1487" s="239">
        <v>21</v>
      </c>
      <c r="M1487" s="239">
        <f>G1487*(1+L1487/100)</f>
        <v>0</v>
      </c>
      <c r="N1487" s="237">
        <v>0</v>
      </c>
      <c r="O1487" s="237">
        <f>ROUND(E1487*N1487,2)</f>
        <v>0</v>
      </c>
      <c r="P1487" s="237">
        <v>0</v>
      </c>
      <c r="Q1487" s="237">
        <f>ROUND(E1487*P1487,2)</f>
        <v>0</v>
      </c>
      <c r="R1487" s="239" t="s">
        <v>1768</v>
      </c>
      <c r="S1487" s="239" t="s">
        <v>388</v>
      </c>
      <c r="T1487" s="240" t="s">
        <v>448</v>
      </c>
      <c r="U1487" s="222">
        <v>1.5980000000000001</v>
      </c>
      <c r="V1487" s="222">
        <f>ROUND(E1487*U1487,2)</f>
        <v>3.21</v>
      </c>
      <c r="W1487" s="222"/>
      <c r="X1487" s="222" t="s">
        <v>262</v>
      </c>
      <c r="Y1487" s="222" t="s">
        <v>391</v>
      </c>
      <c r="Z1487" s="212"/>
      <c r="AA1487" s="212"/>
      <c r="AB1487" s="212"/>
      <c r="AC1487" s="212"/>
      <c r="AD1487" s="212"/>
      <c r="AE1487" s="212"/>
      <c r="AF1487" s="212"/>
      <c r="AG1487" s="212" t="s">
        <v>1186</v>
      </c>
      <c r="AH1487" s="212"/>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outlineLevel="2" x14ac:dyDescent="0.25">
      <c r="A1488" s="219"/>
      <c r="B1488" s="220"/>
      <c r="C1488" s="268" t="s">
        <v>1188</v>
      </c>
      <c r="D1488" s="260"/>
      <c r="E1488" s="261"/>
      <c r="F1488" s="222"/>
      <c r="G1488" s="222"/>
      <c r="H1488" s="222"/>
      <c r="I1488" s="222"/>
      <c r="J1488" s="222"/>
      <c r="K1488" s="222"/>
      <c r="L1488" s="222"/>
      <c r="M1488" s="222"/>
      <c r="N1488" s="221"/>
      <c r="O1488" s="221"/>
      <c r="P1488" s="221"/>
      <c r="Q1488" s="221"/>
      <c r="R1488" s="222"/>
      <c r="S1488" s="222"/>
      <c r="T1488" s="222"/>
      <c r="U1488" s="222"/>
      <c r="V1488" s="222"/>
      <c r="W1488" s="222"/>
      <c r="X1488" s="222"/>
      <c r="Y1488" s="222"/>
      <c r="Z1488" s="212"/>
      <c r="AA1488" s="212"/>
      <c r="AB1488" s="212"/>
      <c r="AC1488" s="212"/>
      <c r="AD1488" s="212"/>
      <c r="AE1488" s="212"/>
      <c r="AF1488" s="212"/>
      <c r="AG1488" s="212" t="s">
        <v>454</v>
      </c>
      <c r="AH1488" s="212">
        <v>0</v>
      </c>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3" x14ac:dyDescent="0.25">
      <c r="A1489" s="219"/>
      <c r="B1489" s="220"/>
      <c r="C1489" s="268" t="s">
        <v>1902</v>
      </c>
      <c r="D1489" s="260"/>
      <c r="E1489" s="261"/>
      <c r="F1489" s="222"/>
      <c r="G1489" s="222"/>
      <c r="H1489" s="222"/>
      <c r="I1489" s="222"/>
      <c r="J1489" s="222"/>
      <c r="K1489" s="222"/>
      <c r="L1489" s="222"/>
      <c r="M1489" s="222"/>
      <c r="N1489" s="221"/>
      <c r="O1489" s="221"/>
      <c r="P1489" s="221"/>
      <c r="Q1489" s="221"/>
      <c r="R1489" s="222"/>
      <c r="S1489" s="222"/>
      <c r="T1489" s="222"/>
      <c r="U1489" s="222"/>
      <c r="V1489" s="222"/>
      <c r="W1489" s="222"/>
      <c r="X1489" s="222"/>
      <c r="Y1489" s="222"/>
      <c r="Z1489" s="212"/>
      <c r="AA1489" s="212"/>
      <c r="AB1489" s="212"/>
      <c r="AC1489" s="212"/>
      <c r="AD1489" s="212"/>
      <c r="AE1489" s="212"/>
      <c r="AF1489" s="212"/>
      <c r="AG1489" s="212" t="s">
        <v>454</v>
      </c>
      <c r="AH1489" s="212">
        <v>0</v>
      </c>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5">
      <c r="A1490" s="219"/>
      <c r="B1490" s="220"/>
      <c r="C1490" s="268" t="s">
        <v>1903</v>
      </c>
      <c r="D1490" s="260"/>
      <c r="E1490" s="261">
        <v>2.0082499999999999</v>
      </c>
      <c r="F1490" s="222"/>
      <c r="G1490" s="222"/>
      <c r="H1490" s="222"/>
      <c r="I1490" s="222"/>
      <c r="J1490" s="222"/>
      <c r="K1490" s="222"/>
      <c r="L1490" s="222"/>
      <c r="M1490" s="222"/>
      <c r="N1490" s="221"/>
      <c r="O1490" s="221"/>
      <c r="P1490" s="221"/>
      <c r="Q1490" s="221"/>
      <c r="R1490" s="222"/>
      <c r="S1490" s="222"/>
      <c r="T1490" s="222"/>
      <c r="U1490" s="222"/>
      <c r="V1490" s="222"/>
      <c r="W1490" s="222"/>
      <c r="X1490" s="222"/>
      <c r="Y1490" s="222"/>
      <c r="Z1490" s="212"/>
      <c r="AA1490" s="212"/>
      <c r="AB1490" s="212"/>
      <c r="AC1490" s="212"/>
      <c r="AD1490" s="212"/>
      <c r="AE1490" s="212"/>
      <c r="AF1490" s="212"/>
      <c r="AG1490" s="212" t="s">
        <v>454</v>
      </c>
      <c r="AH1490" s="212">
        <v>0</v>
      </c>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x14ac:dyDescent="0.25">
      <c r="A1491" s="227" t="s">
        <v>383</v>
      </c>
      <c r="B1491" s="228" t="s">
        <v>344</v>
      </c>
      <c r="C1491" s="251" t="s">
        <v>345</v>
      </c>
      <c r="D1491" s="229"/>
      <c r="E1491" s="230"/>
      <c r="F1491" s="231"/>
      <c r="G1491" s="231">
        <f>SUMIF(AG1492:AG1493,"&lt;&gt;NOR",G1492:G1493)</f>
        <v>0</v>
      </c>
      <c r="H1491" s="231"/>
      <c r="I1491" s="231">
        <f>SUM(I1492:I1493)</f>
        <v>0</v>
      </c>
      <c r="J1491" s="231"/>
      <c r="K1491" s="231">
        <f>SUM(K1492:K1493)</f>
        <v>0</v>
      </c>
      <c r="L1491" s="231"/>
      <c r="M1491" s="231">
        <f>SUM(M1492:M1493)</f>
        <v>0</v>
      </c>
      <c r="N1491" s="230"/>
      <c r="O1491" s="230">
        <f>SUM(O1492:O1493)</f>
        <v>0</v>
      </c>
      <c r="P1491" s="230"/>
      <c r="Q1491" s="230">
        <f>SUM(Q1492:Q1493)</f>
        <v>0</v>
      </c>
      <c r="R1491" s="231"/>
      <c r="S1491" s="231"/>
      <c r="T1491" s="232"/>
      <c r="U1491" s="226"/>
      <c r="V1491" s="226">
        <f>SUM(V1492:V1493)</f>
        <v>0.64</v>
      </c>
      <c r="W1491" s="226"/>
      <c r="X1491" s="226"/>
      <c r="Y1491" s="226"/>
      <c r="AG1491" t="s">
        <v>384</v>
      </c>
    </row>
    <row r="1492" spans="1:60" outlineLevel="1" x14ac:dyDescent="0.25">
      <c r="A1492" s="234">
        <v>365</v>
      </c>
      <c r="B1492" s="235" t="s">
        <v>1904</v>
      </c>
      <c r="C1492" s="253" t="s">
        <v>1905</v>
      </c>
      <c r="D1492" s="236" t="s">
        <v>506</v>
      </c>
      <c r="E1492" s="237">
        <v>2.2715999999999998</v>
      </c>
      <c r="F1492" s="238"/>
      <c r="G1492" s="239">
        <f>ROUND(E1492*F1492,2)</f>
        <v>0</v>
      </c>
      <c r="H1492" s="238"/>
      <c r="I1492" s="239">
        <f>ROUND(E1492*H1492,2)</f>
        <v>0</v>
      </c>
      <c r="J1492" s="238"/>
      <c r="K1492" s="239">
        <f>ROUND(E1492*J1492,2)</f>
        <v>0</v>
      </c>
      <c r="L1492" s="239">
        <v>21</v>
      </c>
      <c r="M1492" s="239">
        <f>G1492*(1+L1492/100)</f>
        <v>0</v>
      </c>
      <c r="N1492" s="237">
        <v>1.3999999999999999E-4</v>
      </c>
      <c r="O1492" s="237">
        <f>ROUND(E1492*N1492,2)</f>
        <v>0</v>
      </c>
      <c r="P1492" s="237">
        <v>0</v>
      </c>
      <c r="Q1492" s="237">
        <f>ROUND(E1492*P1492,2)</f>
        <v>0</v>
      </c>
      <c r="R1492" s="239" t="s">
        <v>1906</v>
      </c>
      <c r="S1492" s="239" t="s">
        <v>388</v>
      </c>
      <c r="T1492" s="240" t="s">
        <v>448</v>
      </c>
      <c r="U1492" s="222">
        <v>0.28100000000000003</v>
      </c>
      <c r="V1492" s="222">
        <f>ROUND(E1492*U1492,2)</f>
        <v>0.64</v>
      </c>
      <c r="W1492" s="222"/>
      <c r="X1492" s="222" t="s">
        <v>449</v>
      </c>
      <c r="Y1492" s="222" t="s">
        <v>391</v>
      </c>
      <c r="Z1492" s="212"/>
      <c r="AA1492" s="212"/>
      <c r="AB1492" s="212"/>
      <c r="AC1492" s="212"/>
      <c r="AD1492" s="212"/>
      <c r="AE1492" s="212"/>
      <c r="AF1492" s="212"/>
      <c r="AG1492" s="212" t="s">
        <v>450</v>
      </c>
      <c r="AH1492" s="212"/>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2" x14ac:dyDescent="0.25">
      <c r="A1493" s="219"/>
      <c r="B1493" s="220"/>
      <c r="C1493" s="268" t="s">
        <v>1907</v>
      </c>
      <c r="D1493" s="260"/>
      <c r="E1493" s="261">
        <v>2.2715999999999998</v>
      </c>
      <c r="F1493" s="222"/>
      <c r="G1493" s="222"/>
      <c r="H1493" s="222"/>
      <c r="I1493" s="222"/>
      <c r="J1493" s="222"/>
      <c r="K1493" s="222"/>
      <c r="L1493" s="222"/>
      <c r="M1493" s="222"/>
      <c r="N1493" s="221"/>
      <c r="O1493" s="221"/>
      <c r="P1493" s="221"/>
      <c r="Q1493" s="221"/>
      <c r="R1493" s="222"/>
      <c r="S1493" s="222"/>
      <c r="T1493" s="222"/>
      <c r="U1493" s="222"/>
      <c r="V1493" s="222"/>
      <c r="W1493" s="222"/>
      <c r="X1493" s="222"/>
      <c r="Y1493" s="222"/>
      <c r="Z1493" s="212"/>
      <c r="AA1493" s="212"/>
      <c r="AB1493" s="212"/>
      <c r="AC1493" s="212"/>
      <c r="AD1493" s="212"/>
      <c r="AE1493" s="212"/>
      <c r="AF1493" s="212"/>
      <c r="AG1493" s="212" t="s">
        <v>454</v>
      </c>
      <c r="AH1493" s="212">
        <v>0</v>
      </c>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x14ac:dyDescent="0.25">
      <c r="A1494" s="227" t="s">
        <v>383</v>
      </c>
      <c r="B1494" s="228" t="s">
        <v>346</v>
      </c>
      <c r="C1494" s="251" t="s">
        <v>347</v>
      </c>
      <c r="D1494" s="229"/>
      <c r="E1494" s="230"/>
      <c r="F1494" s="231"/>
      <c r="G1494" s="231">
        <f>SUMIF(AG1495:AG1517,"&lt;&gt;NOR",G1495:G1517)</f>
        <v>0</v>
      </c>
      <c r="H1494" s="231"/>
      <c r="I1494" s="231">
        <f>SUM(I1495:I1517)</f>
        <v>0</v>
      </c>
      <c r="J1494" s="231"/>
      <c r="K1494" s="231">
        <f>SUM(K1495:K1517)</f>
        <v>0</v>
      </c>
      <c r="L1494" s="231"/>
      <c r="M1494" s="231">
        <f>SUM(M1495:M1517)</f>
        <v>0</v>
      </c>
      <c r="N1494" s="230"/>
      <c r="O1494" s="230">
        <f>SUM(O1495:O1517)</f>
        <v>0.13</v>
      </c>
      <c r="P1494" s="230"/>
      <c r="Q1494" s="230">
        <f>SUM(Q1495:Q1517)</f>
        <v>0</v>
      </c>
      <c r="R1494" s="231"/>
      <c r="S1494" s="231"/>
      <c r="T1494" s="232"/>
      <c r="U1494" s="226"/>
      <c r="V1494" s="226">
        <f>SUM(V1495:V1517)</f>
        <v>65.97</v>
      </c>
      <c r="W1494" s="226"/>
      <c r="X1494" s="226"/>
      <c r="Y1494" s="226"/>
      <c r="AG1494" t="s">
        <v>384</v>
      </c>
    </row>
    <row r="1495" spans="1:60" outlineLevel="1" x14ac:dyDescent="0.25">
      <c r="A1495" s="234">
        <v>366</v>
      </c>
      <c r="B1495" s="235" t="s">
        <v>1908</v>
      </c>
      <c r="C1495" s="253" t="s">
        <v>1909</v>
      </c>
      <c r="D1495" s="236" t="s">
        <v>506</v>
      </c>
      <c r="E1495" s="237">
        <v>62.28</v>
      </c>
      <c r="F1495" s="238"/>
      <c r="G1495" s="239">
        <f>ROUND(E1495*F1495,2)</f>
        <v>0</v>
      </c>
      <c r="H1495" s="238"/>
      <c r="I1495" s="239">
        <f>ROUND(E1495*H1495,2)</f>
        <v>0</v>
      </c>
      <c r="J1495" s="238"/>
      <c r="K1495" s="239">
        <f>ROUND(E1495*J1495,2)</f>
        <v>0</v>
      </c>
      <c r="L1495" s="239">
        <v>21</v>
      </c>
      <c r="M1495" s="239">
        <f>G1495*(1+L1495/100)</f>
        <v>0</v>
      </c>
      <c r="N1495" s="237">
        <v>1E-4</v>
      </c>
      <c r="O1495" s="237">
        <f>ROUND(E1495*N1495,2)</f>
        <v>0.01</v>
      </c>
      <c r="P1495" s="237">
        <v>0</v>
      </c>
      <c r="Q1495" s="237">
        <f>ROUND(E1495*P1495,2)</f>
        <v>0</v>
      </c>
      <c r="R1495" s="239" t="s">
        <v>1910</v>
      </c>
      <c r="S1495" s="239" t="s">
        <v>388</v>
      </c>
      <c r="T1495" s="240" t="s">
        <v>448</v>
      </c>
      <c r="U1495" s="222">
        <v>3.2480000000000002E-2</v>
      </c>
      <c r="V1495" s="222">
        <f>ROUND(E1495*U1495,2)</f>
        <v>2.02</v>
      </c>
      <c r="W1495" s="222"/>
      <c r="X1495" s="222" t="s">
        <v>449</v>
      </c>
      <c r="Y1495" s="222" t="s">
        <v>391</v>
      </c>
      <c r="Z1495" s="212"/>
      <c r="AA1495" s="212"/>
      <c r="AB1495" s="212"/>
      <c r="AC1495" s="212"/>
      <c r="AD1495" s="212"/>
      <c r="AE1495" s="212"/>
      <c r="AF1495" s="212"/>
      <c r="AG1495" s="212" t="s">
        <v>450</v>
      </c>
      <c r="AH1495" s="212"/>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2" x14ac:dyDescent="0.25">
      <c r="A1496" s="219"/>
      <c r="B1496" s="220"/>
      <c r="C1496" s="268" t="s">
        <v>1911</v>
      </c>
      <c r="D1496" s="260"/>
      <c r="E1496" s="261">
        <v>62.28</v>
      </c>
      <c r="F1496" s="222"/>
      <c r="G1496" s="222"/>
      <c r="H1496" s="222"/>
      <c r="I1496" s="222"/>
      <c r="J1496" s="222"/>
      <c r="K1496" s="222"/>
      <c r="L1496" s="222"/>
      <c r="M1496" s="222"/>
      <c r="N1496" s="221"/>
      <c r="O1496" s="221"/>
      <c r="P1496" s="221"/>
      <c r="Q1496" s="221"/>
      <c r="R1496" s="222"/>
      <c r="S1496" s="222"/>
      <c r="T1496" s="222"/>
      <c r="U1496" s="222"/>
      <c r="V1496" s="222"/>
      <c r="W1496" s="222"/>
      <c r="X1496" s="222"/>
      <c r="Y1496" s="222"/>
      <c r="Z1496" s="212"/>
      <c r="AA1496" s="212"/>
      <c r="AB1496" s="212"/>
      <c r="AC1496" s="212"/>
      <c r="AD1496" s="212"/>
      <c r="AE1496" s="212"/>
      <c r="AF1496" s="212"/>
      <c r="AG1496" s="212" t="s">
        <v>454</v>
      </c>
      <c r="AH1496" s="212">
        <v>5</v>
      </c>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outlineLevel="1" x14ac:dyDescent="0.25">
      <c r="A1497" s="234">
        <v>367</v>
      </c>
      <c r="B1497" s="235" t="s">
        <v>1912</v>
      </c>
      <c r="C1497" s="253" t="s">
        <v>1913</v>
      </c>
      <c r="D1497" s="236" t="s">
        <v>506</v>
      </c>
      <c r="E1497" s="237">
        <v>434.84300000000002</v>
      </c>
      <c r="F1497" s="238"/>
      <c r="G1497" s="239">
        <f>ROUND(E1497*F1497,2)</f>
        <v>0</v>
      </c>
      <c r="H1497" s="238"/>
      <c r="I1497" s="239">
        <f>ROUND(E1497*H1497,2)</f>
        <v>0</v>
      </c>
      <c r="J1497" s="238"/>
      <c r="K1497" s="239">
        <f>ROUND(E1497*J1497,2)</f>
        <v>0</v>
      </c>
      <c r="L1497" s="239">
        <v>21</v>
      </c>
      <c r="M1497" s="239">
        <f>G1497*(1+L1497/100)</f>
        <v>0</v>
      </c>
      <c r="N1497" s="237">
        <v>6.9999999999999994E-5</v>
      </c>
      <c r="O1497" s="237">
        <f>ROUND(E1497*N1497,2)</f>
        <v>0.03</v>
      </c>
      <c r="P1497" s="237">
        <v>0</v>
      </c>
      <c r="Q1497" s="237">
        <f>ROUND(E1497*P1497,2)</f>
        <v>0</v>
      </c>
      <c r="R1497" s="239" t="s">
        <v>1910</v>
      </c>
      <c r="S1497" s="239" t="s">
        <v>388</v>
      </c>
      <c r="T1497" s="240" t="s">
        <v>448</v>
      </c>
      <c r="U1497" s="222">
        <v>3.2480000000000002E-2</v>
      </c>
      <c r="V1497" s="222">
        <f>ROUND(E1497*U1497,2)</f>
        <v>14.12</v>
      </c>
      <c r="W1497" s="222"/>
      <c r="X1497" s="222" t="s">
        <v>449</v>
      </c>
      <c r="Y1497" s="222" t="s">
        <v>391</v>
      </c>
      <c r="Z1497" s="212"/>
      <c r="AA1497" s="212"/>
      <c r="AB1497" s="212"/>
      <c r="AC1497" s="212"/>
      <c r="AD1497" s="212"/>
      <c r="AE1497" s="212"/>
      <c r="AF1497" s="212"/>
      <c r="AG1497" s="212" t="s">
        <v>450</v>
      </c>
      <c r="AH1497" s="212"/>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outlineLevel="2" x14ac:dyDescent="0.25">
      <c r="A1498" s="219"/>
      <c r="B1498" s="220"/>
      <c r="C1498" s="268" t="s">
        <v>1914</v>
      </c>
      <c r="D1498" s="260"/>
      <c r="E1498" s="261">
        <v>434.84300000000002</v>
      </c>
      <c r="F1498" s="222"/>
      <c r="G1498" s="222"/>
      <c r="H1498" s="222"/>
      <c r="I1498" s="222"/>
      <c r="J1498" s="222"/>
      <c r="K1498" s="222"/>
      <c r="L1498" s="222"/>
      <c r="M1498" s="222"/>
      <c r="N1498" s="221"/>
      <c r="O1498" s="221"/>
      <c r="P1498" s="221"/>
      <c r="Q1498" s="221"/>
      <c r="R1498" s="222"/>
      <c r="S1498" s="222"/>
      <c r="T1498" s="222"/>
      <c r="U1498" s="222"/>
      <c r="V1498" s="222"/>
      <c r="W1498" s="222"/>
      <c r="X1498" s="222"/>
      <c r="Y1498" s="222"/>
      <c r="Z1498" s="212"/>
      <c r="AA1498" s="212"/>
      <c r="AB1498" s="212"/>
      <c r="AC1498" s="212"/>
      <c r="AD1498" s="212"/>
      <c r="AE1498" s="212"/>
      <c r="AF1498" s="212"/>
      <c r="AG1498" s="212" t="s">
        <v>454</v>
      </c>
      <c r="AH1498" s="212">
        <v>5</v>
      </c>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2"/>
      <c r="BH1498" s="212"/>
    </row>
    <row r="1499" spans="1:60" outlineLevel="1" x14ac:dyDescent="0.25">
      <c r="A1499" s="234">
        <v>368</v>
      </c>
      <c r="B1499" s="235" t="s">
        <v>1915</v>
      </c>
      <c r="C1499" s="253" t="s">
        <v>1916</v>
      </c>
      <c r="D1499" s="236" t="s">
        <v>506</v>
      </c>
      <c r="E1499" s="237">
        <v>62.28</v>
      </c>
      <c r="F1499" s="238"/>
      <c r="G1499" s="239">
        <f>ROUND(E1499*F1499,2)</f>
        <v>0</v>
      </c>
      <c r="H1499" s="238"/>
      <c r="I1499" s="239">
        <f>ROUND(E1499*H1499,2)</f>
        <v>0</v>
      </c>
      <c r="J1499" s="238"/>
      <c r="K1499" s="239">
        <f>ROUND(E1499*J1499,2)</f>
        <v>0</v>
      </c>
      <c r="L1499" s="239">
        <v>21</v>
      </c>
      <c r="M1499" s="239">
        <f>G1499*(1+L1499/100)</f>
        <v>0</v>
      </c>
      <c r="N1499" s="237">
        <v>3.1E-4</v>
      </c>
      <c r="O1499" s="237">
        <f>ROUND(E1499*N1499,2)</f>
        <v>0.02</v>
      </c>
      <c r="P1499" s="237">
        <v>0</v>
      </c>
      <c r="Q1499" s="237">
        <f>ROUND(E1499*P1499,2)</f>
        <v>0</v>
      </c>
      <c r="R1499" s="239" t="s">
        <v>1910</v>
      </c>
      <c r="S1499" s="239" t="s">
        <v>388</v>
      </c>
      <c r="T1499" s="240" t="s">
        <v>448</v>
      </c>
      <c r="U1499" s="222">
        <v>0.10191</v>
      </c>
      <c r="V1499" s="222">
        <f>ROUND(E1499*U1499,2)</f>
        <v>6.35</v>
      </c>
      <c r="W1499" s="222"/>
      <c r="X1499" s="222" t="s">
        <v>449</v>
      </c>
      <c r="Y1499" s="222" t="s">
        <v>391</v>
      </c>
      <c r="Z1499" s="212"/>
      <c r="AA1499" s="212"/>
      <c r="AB1499" s="212"/>
      <c r="AC1499" s="212"/>
      <c r="AD1499" s="212"/>
      <c r="AE1499" s="212"/>
      <c r="AF1499" s="212"/>
      <c r="AG1499" s="212" t="s">
        <v>450</v>
      </c>
      <c r="AH1499" s="212"/>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2"/>
      <c r="BH1499" s="212"/>
    </row>
    <row r="1500" spans="1:60" outlineLevel="2" x14ac:dyDescent="0.25">
      <c r="A1500" s="219"/>
      <c r="B1500" s="220"/>
      <c r="C1500" s="268" t="s">
        <v>1917</v>
      </c>
      <c r="D1500" s="260"/>
      <c r="E1500" s="261">
        <v>17.16</v>
      </c>
      <c r="F1500" s="222"/>
      <c r="G1500" s="222"/>
      <c r="H1500" s="222"/>
      <c r="I1500" s="222"/>
      <c r="J1500" s="222"/>
      <c r="K1500" s="222"/>
      <c r="L1500" s="222"/>
      <c r="M1500" s="222"/>
      <c r="N1500" s="221"/>
      <c r="O1500" s="221"/>
      <c r="P1500" s="221"/>
      <c r="Q1500" s="221"/>
      <c r="R1500" s="222"/>
      <c r="S1500" s="222"/>
      <c r="T1500" s="222"/>
      <c r="U1500" s="222"/>
      <c r="V1500" s="222"/>
      <c r="W1500" s="222"/>
      <c r="X1500" s="222"/>
      <c r="Y1500" s="222"/>
      <c r="Z1500" s="212"/>
      <c r="AA1500" s="212"/>
      <c r="AB1500" s="212"/>
      <c r="AC1500" s="212"/>
      <c r="AD1500" s="212"/>
      <c r="AE1500" s="212"/>
      <c r="AF1500" s="212"/>
      <c r="AG1500" s="212" t="s">
        <v>454</v>
      </c>
      <c r="AH1500" s="212">
        <v>0</v>
      </c>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outlineLevel="3" x14ac:dyDescent="0.25">
      <c r="A1501" s="219"/>
      <c r="B1501" s="220"/>
      <c r="C1501" s="268" t="s">
        <v>1918</v>
      </c>
      <c r="D1501" s="260"/>
      <c r="E1501" s="261">
        <v>15.24</v>
      </c>
      <c r="F1501" s="222"/>
      <c r="G1501" s="222"/>
      <c r="H1501" s="222"/>
      <c r="I1501" s="222"/>
      <c r="J1501" s="222"/>
      <c r="K1501" s="222"/>
      <c r="L1501" s="222"/>
      <c r="M1501" s="222"/>
      <c r="N1501" s="221"/>
      <c r="O1501" s="221"/>
      <c r="P1501" s="221"/>
      <c r="Q1501" s="221"/>
      <c r="R1501" s="222"/>
      <c r="S1501" s="222"/>
      <c r="T1501" s="222"/>
      <c r="U1501" s="222"/>
      <c r="V1501" s="222"/>
      <c r="W1501" s="222"/>
      <c r="X1501" s="222"/>
      <c r="Y1501" s="222"/>
      <c r="Z1501" s="212"/>
      <c r="AA1501" s="212"/>
      <c r="AB1501" s="212"/>
      <c r="AC1501" s="212"/>
      <c r="AD1501" s="212"/>
      <c r="AE1501" s="212"/>
      <c r="AF1501" s="212"/>
      <c r="AG1501" s="212" t="s">
        <v>454</v>
      </c>
      <c r="AH1501" s="212">
        <v>0</v>
      </c>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3" x14ac:dyDescent="0.25">
      <c r="A1502" s="219"/>
      <c r="B1502" s="220"/>
      <c r="C1502" s="268" t="s">
        <v>1919</v>
      </c>
      <c r="D1502" s="260"/>
      <c r="E1502" s="261">
        <v>29.88</v>
      </c>
      <c r="F1502" s="222"/>
      <c r="G1502" s="222"/>
      <c r="H1502" s="222"/>
      <c r="I1502" s="222"/>
      <c r="J1502" s="222"/>
      <c r="K1502" s="222"/>
      <c r="L1502" s="222"/>
      <c r="M1502" s="222"/>
      <c r="N1502" s="221"/>
      <c r="O1502" s="221"/>
      <c r="P1502" s="221"/>
      <c r="Q1502" s="221"/>
      <c r="R1502" s="222"/>
      <c r="S1502" s="222"/>
      <c r="T1502" s="222"/>
      <c r="U1502" s="222"/>
      <c r="V1502" s="222"/>
      <c r="W1502" s="222"/>
      <c r="X1502" s="222"/>
      <c r="Y1502" s="222"/>
      <c r="Z1502" s="212"/>
      <c r="AA1502" s="212"/>
      <c r="AB1502" s="212"/>
      <c r="AC1502" s="212"/>
      <c r="AD1502" s="212"/>
      <c r="AE1502" s="212"/>
      <c r="AF1502" s="212"/>
      <c r="AG1502" s="212" t="s">
        <v>454</v>
      </c>
      <c r="AH1502" s="212">
        <v>0</v>
      </c>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1" x14ac:dyDescent="0.25">
      <c r="A1503" s="234">
        <v>369</v>
      </c>
      <c r="B1503" s="235" t="s">
        <v>1920</v>
      </c>
      <c r="C1503" s="253" t="s">
        <v>1921</v>
      </c>
      <c r="D1503" s="236" t="s">
        <v>506</v>
      </c>
      <c r="E1503" s="237">
        <v>434.84300000000002</v>
      </c>
      <c r="F1503" s="238"/>
      <c r="G1503" s="239">
        <f>ROUND(E1503*F1503,2)</f>
        <v>0</v>
      </c>
      <c r="H1503" s="238"/>
      <c r="I1503" s="239">
        <f>ROUND(E1503*H1503,2)</f>
        <v>0</v>
      </c>
      <c r="J1503" s="238"/>
      <c r="K1503" s="239">
        <f>ROUND(E1503*J1503,2)</f>
        <v>0</v>
      </c>
      <c r="L1503" s="239">
        <v>21</v>
      </c>
      <c r="M1503" s="239">
        <f>G1503*(1+L1503/100)</f>
        <v>0</v>
      </c>
      <c r="N1503" s="237">
        <v>1.4999999999999999E-4</v>
      </c>
      <c r="O1503" s="237">
        <f>ROUND(E1503*N1503,2)</f>
        <v>7.0000000000000007E-2</v>
      </c>
      <c r="P1503" s="237">
        <v>0</v>
      </c>
      <c r="Q1503" s="237">
        <f>ROUND(E1503*P1503,2)</f>
        <v>0</v>
      </c>
      <c r="R1503" s="239" t="s">
        <v>1910</v>
      </c>
      <c r="S1503" s="239" t="s">
        <v>388</v>
      </c>
      <c r="T1503" s="240" t="s">
        <v>448</v>
      </c>
      <c r="U1503" s="222">
        <v>0.1</v>
      </c>
      <c r="V1503" s="222">
        <f>ROUND(E1503*U1503,2)</f>
        <v>43.48</v>
      </c>
      <c r="W1503" s="222"/>
      <c r="X1503" s="222" t="s">
        <v>449</v>
      </c>
      <c r="Y1503" s="222" t="s">
        <v>391</v>
      </c>
      <c r="Z1503" s="212"/>
      <c r="AA1503" s="212"/>
      <c r="AB1503" s="212"/>
      <c r="AC1503" s="212"/>
      <c r="AD1503" s="212"/>
      <c r="AE1503" s="212"/>
      <c r="AF1503" s="212"/>
      <c r="AG1503" s="212" t="s">
        <v>450</v>
      </c>
      <c r="AH1503" s="212"/>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2" x14ac:dyDescent="0.25">
      <c r="A1504" s="219"/>
      <c r="B1504" s="220"/>
      <c r="C1504" s="268" t="s">
        <v>1922</v>
      </c>
      <c r="D1504" s="260"/>
      <c r="E1504" s="261">
        <v>29.081250000000001</v>
      </c>
      <c r="F1504" s="222"/>
      <c r="G1504" s="222"/>
      <c r="H1504" s="222"/>
      <c r="I1504" s="222"/>
      <c r="J1504" s="222"/>
      <c r="K1504" s="222"/>
      <c r="L1504" s="222"/>
      <c r="M1504" s="222"/>
      <c r="N1504" s="221"/>
      <c r="O1504" s="221"/>
      <c r="P1504" s="221"/>
      <c r="Q1504" s="221"/>
      <c r="R1504" s="222"/>
      <c r="S1504" s="222"/>
      <c r="T1504" s="222"/>
      <c r="U1504" s="222"/>
      <c r="V1504" s="222"/>
      <c r="W1504" s="222"/>
      <c r="X1504" s="222"/>
      <c r="Y1504" s="222"/>
      <c r="Z1504" s="212"/>
      <c r="AA1504" s="212"/>
      <c r="AB1504" s="212"/>
      <c r="AC1504" s="212"/>
      <c r="AD1504" s="212"/>
      <c r="AE1504" s="212"/>
      <c r="AF1504" s="212"/>
      <c r="AG1504" s="212" t="s">
        <v>454</v>
      </c>
      <c r="AH1504" s="212">
        <v>0</v>
      </c>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outlineLevel="3" x14ac:dyDescent="0.25">
      <c r="A1505" s="219"/>
      <c r="B1505" s="220"/>
      <c r="C1505" s="268" t="s">
        <v>1923</v>
      </c>
      <c r="D1505" s="260"/>
      <c r="E1505" s="261">
        <v>-4.5807500000000001</v>
      </c>
      <c r="F1505" s="222"/>
      <c r="G1505" s="222"/>
      <c r="H1505" s="222"/>
      <c r="I1505" s="222"/>
      <c r="J1505" s="222"/>
      <c r="K1505" s="222"/>
      <c r="L1505" s="222"/>
      <c r="M1505" s="222"/>
      <c r="N1505" s="221"/>
      <c r="O1505" s="221"/>
      <c r="P1505" s="221"/>
      <c r="Q1505" s="221"/>
      <c r="R1505" s="222"/>
      <c r="S1505" s="222"/>
      <c r="T1505" s="222"/>
      <c r="U1505" s="222"/>
      <c r="V1505" s="222"/>
      <c r="W1505" s="222"/>
      <c r="X1505" s="222"/>
      <c r="Y1505" s="222"/>
      <c r="Z1505" s="212"/>
      <c r="AA1505" s="212"/>
      <c r="AB1505" s="212"/>
      <c r="AC1505" s="212"/>
      <c r="AD1505" s="212"/>
      <c r="AE1505" s="212"/>
      <c r="AF1505" s="212"/>
      <c r="AG1505" s="212" t="s">
        <v>454</v>
      </c>
      <c r="AH1505" s="212">
        <v>0</v>
      </c>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2"/>
      <c r="BH1505" s="212"/>
    </row>
    <row r="1506" spans="1:60" outlineLevel="3" x14ac:dyDescent="0.25">
      <c r="A1506" s="219"/>
      <c r="B1506" s="220"/>
      <c r="C1506" s="268" t="s">
        <v>1924</v>
      </c>
      <c r="D1506" s="260"/>
      <c r="E1506" s="261">
        <v>22.86</v>
      </c>
      <c r="F1506" s="222"/>
      <c r="G1506" s="222"/>
      <c r="H1506" s="222"/>
      <c r="I1506" s="222"/>
      <c r="J1506" s="222"/>
      <c r="K1506" s="222"/>
      <c r="L1506" s="222"/>
      <c r="M1506" s="222"/>
      <c r="N1506" s="221"/>
      <c r="O1506" s="221"/>
      <c r="P1506" s="221"/>
      <c r="Q1506" s="221"/>
      <c r="R1506" s="222"/>
      <c r="S1506" s="222"/>
      <c r="T1506" s="222"/>
      <c r="U1506" s="222"/>
      <c r="V1506" s="222"/>
      <c r="W1506" s="222"/>
      <c r="X1506" s="222"/>
      <c r="Y1506" s="222"/>
      <c r="Z1506" s="212"/>
      <c r="AA1506" s="212"/>
      <c r="AB1506" s="212"/>
      <c r="AC1506" s="212"/>
      <c r="AD1506" s="212"/>
      <c r="AE1506" s="212"/>
      <c r="AF1506" s="212"/>
      <c r="AG1506" s="212" t="s">
        <v>454</v>
      </c>
      <c r="AH1506" s="212">
        <v>0</v>
      </c>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3" x14ac:dyDescent="0.25">
      <c r="A1507" s="219"/>
      <c r="B1507" s="220"/>
      <c r="C1507" s="268" t="s">
        <v>1925</v>
      </c>
      <c r="D1507" s="260"/>
      <c r="E1507" s="261">
        <v>25.05</v>
      </c>
      <c r="F1507" s="222"/>
      <c r="G1507" s="222"/>
      <c r="H1507" s="222"/>
      <c r="I1507" s="222"/>
      <c r="J1507" s="222"/>
      <c r="K1507" s="222"/>
      <c r="L1507" s="222"/>
      <c r="M1507" s="222"/>
      <c r="N1507" s="221"/>
      <c r="O1507" s="221"/>
      <c r="P1507" s="221"/>
      <c r="Q1507" s="221"/>
      <c r="R1507" s="222"/>
      <c r="S1507" s="222"/>
      <c r="T1507" s="222"/>
      <c r="U1507" s="222"/>
      <c r="V1507" s="222"/>
      <c r="W1507" s="222"/>
      <c r="X1507" s="222"/>
      <c r="Y1507" s="222"/>
      <c r="Z1507" s="212"/>
      <c r="AA1507" s="212"/>
      <c r="AB1507" s="212"/>
      <c r="AC1507" s="212"/>
      <c r="AD1507" s="212"/>
      <c r="AE1507" s="212"/>
      <c r="AF1507" s="212"/>
      <c r="AG1507" s="212" t="s">
        <v>454</v>
      </c>
      <c r="AH1507" s="212">
        <v>0</v>
      </c>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3" x14ac:dyDescent="0.25">
      <c r="A1508" s="219"/>
      <c r="B1508" s="220"/>
      <c r="C1508" s="268" t="s">
        <v>1926</v>
      </c>
      <c r="D1508" s="260"/>
      <c r="E1508" s="261">
        <v>43.65</v>
      </c>
      <c r="F1508" s="222"/>
      <c r="G1508" s="222"/>
      <c r="H1508" s="222"/>
      <c r="I1508" s="222"/>
      <c r="J1508" s="222"/>
      <c r="K1508" s="222"/>
      <c r="L1508" s="222"/>
      <c r="M1508" s="222"/>
      <c r="N1508" s="221"/>
      <c r="O1508" s="221"/>
      <c r="P1508" s="221"/>
      <c r="Q1508" s="221"/>
      <c r="R1508" s="222"/>
      <c r="S1508" s="222"/>
      <c r="T1508" s="222"/>
      <c r="U1508" s="222"/>
      <c r="V1508" s="222"/>
      <c r="W1508" s="222"/>
      <c r="X1508" s="222"/>
      <c r="Y1508" s="222"/>
      <c r="Z1508" s="212"/>
      <c r="AA1508" s="212"/>
      <c r="AB1508" s="212"/>
      <c r="AC1508" s="212"/>
      <c r="AD1508" s="212"/>
      <c r="AE1508" s="212"/>
      <c r="AF1508" s="212"/>
      <c r="AG1508" s="212" t="s">
        <v>454</v>
      </c>
      <c r="AH1508" s="212">
        <v>0</v>
      </c>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3" x14ac:dyDescent="0.25">
      <c r="A1509" s="219"/>
      <c r="B1509" s="220"/>
      <c r="C1509" s="268" t="s">
        <v>1927</v>
      </c>
      <c r="D1509" s="260"/>
      <c r="E1509" s="261">
        <v>26.25</v>
      </c>
      <c r="F1509" s="222"/>
      <c r="G1509" s="222"/>
      <c r="H1509" s="222"/>
      <c r="I1509" s="222"/>
      <c r="J1509" s="222"/>
      <c r="K1509" s="222"/>
      <c r="L1509" s="222"/>
      <c r="M1509" s="222"/>
      <c r="N1509" s="221"/>
      <c r="O1509" s="221"/>
      <c r="P1509" s="221"/>
      <c r="Q1509" s="221"/>
      <c r="R1509" s="222"/>
      <c r="S1509" s="222"/>
      <c r="T1509" s="222"/>
      <c r="U1509" s="222"/>
      <c r="V1509" s="222"/>
      <c r="W1509" s="222"/>
      <c r="X1509" s="222"/>
      <c r="Y1509" s="222"/>
      <c r="Z1509" s="212"/>
      <c r="AA1509" s="212"/>
      <c r="AB1509" s="212"/>
      <c r="AC1509" s="212"/>
      <c r="AD1509" s="212"/>
      <c r="AE1509" s="212"/>
      <c r="AF1509" s="212"/>
      <c r="AG1509" s="212" t="s">
        <v>454</v>
      </c>
      <c r="AH1509" s="212">
        <v>0</v>
      </c>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3" x14ac:dyDescent="0.25">
      <c r="A1510" s="219"/>
      <c r="B1510" s="220"/>
      <c r="C1510" s="268" t="s">
        <v>1928</v>
      </c>
      <c r="D1510" s="260"/>
      <c r="E1510" s="261">
        <v>41.86</v>
      </c>
      <c r="F1510" s="222"/>
      <c r="G1510" s="222"/>
      <c r="H1510" s="222"/>
      <c r="I1510" s="222"/>
      <c r="J1510" s="222"/>
      <c r="K1510" s="222"/>
      <c r="L1510" s="222"/>
      <c r="M1510" s="222"/>
      <c r="N1510" s="221"/>
      <c r="O1510" s="221"/>
      <c r="P1510" s="221"/>
      <c r="Q1510" s="221"/>
      <c r="R1510" s="222"/>
      <c r="S1510" s="222"/>
      <c r="T1510" s="222"/>
      <c r="U1510" s="222"/>
      <c r="V1510" s="222"/>
      <c r="W1510" s="222"/>
      <c r="X1510" s="222"/>
      <c r="Y1510" s="222"/>
      <c r="Z1510" s="212"/>
      <c r="AA1510" s="212"/>
      <c r="AB1510" s="212"/>
      <c r="AC1510" s="212"/>
      <c r="AD1510" s="212"/>
      <c r="AE1510" s="212"/>
      <c r="AF1510" s="212"/>
      <c r="AG1510" s="212" t="s">
        <v>454</v>
      </c>
      <c r="AH1510" s="212">
        <v>0</v>
      </c>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outlineLevel="3" x14ac:dyDescent="0.25">
      <c r="A1511" s="219"/>
      <c r="B1511" s="220"/>
      <c r="C1511" s="268" t="s">
        <v>1929</v>
      </c>
      <c r="D1511" s="260"/>
      <c r="E1511" s="261">
        <v>173.1</v>
      </c>
      <c r="F1511" s="222"/>
      <c r="G1511" s="222"/>
      <c r="H1511" s="222"/>
      <c r="I1511" s="222"/>
      <c r="J1511" s="222"/>
      <c r="K1511" s="222"/>
      <c r="L1511" s="222"/>
      <c r="M1511" s="222"/>
      <c r="N1511" s="221"/>
      <c r="O1511" s="221"/>
      <c r="P1511" s="221"/>
      <c r="Q1511" s="221"/>
      <c r="R1511" s="222"/>
      <c r="S1511" s="222"/>
      <c r="T1511" s="222"/>
      <c r="U1511" s="222"/>
      <c r="V1511" s="222"/>
      <c r="W1511" s="222"/>
      <c r="X1511" s="222"/>
      <c r="Y1511" s="222"/>
      <c r="Z1511" s="212"/>
      <c r="AA1511" s="212"/>
      <c r="AB1511" s="212"/>
      <c r="AC1511" s="212"/>
      <c r="AD1511" s="212"/>
      <c r="AE1511" s="212"/>
      <c r="AF1511" s="212"/>
      <c r="AG1511" s="212" t="s">
        <v>454</v>
      </c>
      <c r="AH1511" s="212">
        <v>0</v>
      </c>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3" x14ac:dyDescent="0.25">
      <c r="A1512" s="219"/>
      <c r="B1512" s="220"/>
      <c r="C1512" s="268" t="s">
        <v>1930</v>
      </c>
      <c r="D1512" s="260"/>
      <c r="E1512" s="261">
        <v>-43.924999999999997</v>
      </c>
      <c r="F1512" s="222"/>
      <c r="G1512" s="222"/>
      <c r="H1512" s="222"/>
      <c r="I1512" s="222"/>
      <c r="J1512" s="222"/>
      <c r="K1512" s="222"/>
      <c r="L1512" s="222"/>
      <c r="M1512" s="222"/>
      <c r="N1512" s="221"/>
      <c r="O1512" s="221"/>
      <c r="P1512" s="221"/>
      <c r="Q1512" s="221"/>
      <c r="R1512" s="222"/>
      <c r="S1512" s="222"/>
      <c r="T1512" s="222"/>
      <c r="U1512" s="222"/>
      <c r="V1512" s="222"/>
      <c r="W1512" s="222"/>
      <c r="X1512" s="222"/>
      <c r="Y1512" s="222"/>
      <c r="Z1512" s="212"/>
      <c r="AA1512" s="212"/>
      <c r="AB1512" s="212"/>
      <c r="AC1512" s="212"/>
      <c r="AD1512" s="212"/>
      <c r="AE1512" s="212"/>
      <c r="AF1512" s="212"/>
      <c r="AG1512" s="212" t="s">
        <v>454</v>
      </c>
      <c r="AH1512" s="212">
        <v>0</v>
      </c>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outlineLevel="3" x14ac:dyDescent="0.25">
      <c r="A1513" s="219"/>
      <c r="B1513" s="220"/>
      <c r="C1513" s="268" t="s">
        <v>1931</v>
      </c>
      <c r="D1513" s="260"/>
      <c r="E1513" s="261">
        <v>15.72</v>
      </c>
      <c r="F1513" s="222"/>
      <c r="G1513" s="222"/>
      <c r="H1513" s="222"/>
      <c r="I1513" s="222"/>
      <c r="J1513" s="222"/>
      <c r="K1513" s="222"/>
      <c r="L1513" s="222"/>
      <c r="M1513" s="222"/>
      <c r="N1513" s="221"/>
      <c r="O1513" s="221"/>
      <c r="P1513" s="221"/>
      <c r="Q1513" s="221"/>
      <c r="R1513" s="222"/>
      <c r="S1513" s="222"/>
      <c r="T1513" s="222"/>
      <c r="U1513" s="222"/>
      <c r="V1513" s="222"/>
      <c r="W1513" s="222"/>
      <c r="X1513" s="222"/>
      <c r="Y1513" s="222"/>
      <c r="Z1513" s="212"/>
      <c r="AA1513" s="212"/>
      <c r="AB1513" s="212"/>
      <c r="AC1513" s="212"/>
      <c r="AD1513" s="212"/>
      <c r="AE1513" s="212"/>
      <c r="AF1513" s="212"/>
      <c r="AG1513" s="212" t="s">
        <v>454</v>
      </c>
      <c r="AH1513" s="212">
        <v>0</v>
      </c>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outlineLevel="3" x14ac:dyDescent="0.25">
      <c r="A1514" s="219"/>
      <c r="B1514" s="220"/>
      <c r="C1514" s="268" t="s">
        <v>1932</v>
      </c>
      <c r="D1514" s="260"/>
      <c r="E1514" s="261">
        <v>52.997500000000002</v>
      </c>
      <c r="F1514" s="222"/>
      <c r="G1514" s="222"/>
      <c r="H1514" s="222"/>
      <c r="I1514" s="222"/>
      <c r="J1514" s="222"/>
      <c r="K1514" s="222"/>
      <c r="L1514" s="222"/>
      <c r="M1514" s="222"/>
      <c r="N1514" s="221"/>
      <c r="O1514" s="221"/>
      <c r="P1514" s="221"/>
      <c r="Q1514" s="221"/>
      <c r="R1514" s="222"/>
      <c r="S1514" s="222"/>
      <c r="T1514" s="222"/>
      <c r="U1514" s="222"/>
      <c r="V1514" s="222"/>
      <c r="W1514" s="222"/>
      <c r="X1514" s="222"/>
      <c r="Y1514" s="222"/>
      <c r="Z1514" s="212"/>
      <c r="AA1514" s="212"/>
      <c r="AB1514" s="212"/>
      <c r="AC1514" s="212"/>
      <c r="AD1514" s="212"/>
      <c r="AE1514" s="212"/>
      <c r="AF1514" s="212"/>
      <c r="AG1514" s="212" t="s">
        <v>454</v>
      </c>
      <c r="AH1514" s="212">
        <v>0</v>
      </c>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outlineLevel="3" x14ac:dyDescent="0.25">
      <c r="A1515" s="219"/>
      <c r="B1515" s="220"/>
      <c r="C1515" s="268" t="s">
        <v>1933</v>
      </c>
      <c r="D1515" s="260"/>
      <c r="E1515" s="261">
        <v>6.06</v>
      </c>
      <c r="F1515" s="222"/>
      <c r="G1515" s="222"/>
      <c r="H1515" s="222"/>
      <c r="I1515" s="222"/>
      <c r="J1515" s="222"/>
      <c r="K1515" s="222"/>
      <c r="L1515" s="222"/>
      <c r="M1515" s="222"/>
      <c r="N1515" s="221"/>
      <c r="O1515" s="221"/>
      <c r="P1515" s="221"/>
      <c r="Q1515" s="221"/>
      <c r="R1515" s="222"/>
      <c r="S1515" s="222"/>
      <c r="T1515" s="222"/>
      <c r="U1515" s="222"/>
      <c r="V1515" s="222"/>
      <c r="W1515" s="222"/>
      <c r="X1515" s="222"/>
      <c r="Y1515" s="222"/>
      <c r="Z1515" s="212"/>
      <c r="AA1515" s="212"/>
      <c r="AB1515" s="212"/>
      <c r="AC1515" s="212"/>
      <c r="AD1515" s="212"/>
      <c r="AE1515" s="212"/>
      <c r="AF1515" s="212"/>
      <c r="AG1515" s="212" t="s">
        <v>454</v>
      </c>
      <c r="AH1515" s="212">
        <v>0</v>
      </c>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3" x14ac:dyDescent="0.25">
      <c r="A1516" s="219"/>
      <c r="B1516" s="220"/>
      <c r="C1516" s="268" t="s">
        <v>1934</v>
      </c>
      <c r="D1516" s="260"/>
      <c r="E1516" s="261">
        <v>3.6</v>
      </c>
      <c r="F1516" s="222"/>
      <c r="G1516" s="222"/>
      <c r="H1516" s="222"/>
      <c r="I1516" s="222"/>
      <c r="J1516" s="222"/>
      <c r="K1516" s="222"/>
      <c r="L1516" s="222"/>
      <c r="M1516" s="222"/>
      <c r="N1516" s="221"/>
      <c r="O1516" s="221"/>
      <c r="P1516" s="221"/>
      <c r="Q1516" s="221"/>
      <c r="R1516" s="222"/>
      <c r="S1516" s="222"/>
      <c r="T1516" s="222"/>
      <c r="U1516" s="222"/>
      <c r="V1516" s="222"/>
      <c r="W1516" s="222"/>
      <c r="X1516" s="222"/>
      <c r="Y1516" s="222"/>
      <c r="Z1516" s="212"/>
      <c r="AA1516" s="212"/>
      <c r="AB1516" s="212"/>
      <c r="AC1516" s="212"/>
      <c r="AD1516" s="212"/>
      <c r="AE1516" s="212"/>
      <c r="AF1516" s="212"/>
      <c r="AG1516" s="212" t="s">
        <v>454</v>
      </c>
      <c r="AH1516" s="212">
        <v>0</v>
      </c>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3" x14ac:dyDescent="0.25">
      <c r="A1517" s="219"/>
      <c r="B1517" s="220"/>
      <c r="C1517" s="268" t="s">
        <v>1935</v>
      </c>
      <c r="D1517" s="260"/>
      <c r="E1517" s="261">
        <v>43.12</v>
      </c>
      <c r="F1517" s="222"/>
      <c r="G1517" s="222"/>
      <c r="H1517" s="222"/>
      <c r="I1517" s="222"/>
      <c r="J1517" s="222"/>
      <c r="K1517" s="222"/>
      <c r="L1517" s="222"/>
      <c r="M1517" s="222"/>
      <c r="N1517" s="221"/>
      <c r="O1517" s="221"/>
      <c r="P1517" s="221"/>
      <c r="Q1517" s="221"/>
      <c r="R1517" s="222"/>
      <c r="S1517" s="222"/>
      <c r="T1517" s="222"/>
      <c r="U1517" s="222"/>
      <c r="V1517" s="222"/>
      <c r="W1517" s="222"/>
      <c r="X1517" s="222"/>
      <c r="Y1517" s="222"/>
      <c r="Z1517" s="212"/>
      <c r="AA1517" s="212"/>
      <c r="AB1517" s="212"/>
      <c r="AC1517" s="212"/>
      <c r="AD1517" s="212"/>
      <c r="AE1517" s="212"/>
      <c r="AF1517" s="212"/>
      <c r="AG1517" s="212" t="s">
        <v>454</v>
      </c>
      <c r="AH1517" s="212">
        <v>0</v>
      </c>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x14ac:dyDescent="0.25">
      <c r="A1518" s="3"/>
      <c r="B1518" s="4"/>
      <c r="C1518" s="256"/>
      <c r="D1518" s="6"/>
      <c r="E1518" s="3"/>
      <c r="F1518" s="3"/>
      <c r="G1518" s="3"/>
      <c r="H1518" s="3"/>
      <c r="I1518" s="3"/>
      <c r="J1518" s="3"/>
      <c r="K1518" s="3"/>
      <c r="L1518" s="3"/>
      <c r="M1518" s="3"/>
      <c r="N1518" s="3"/>
      <c r="O1518" s="3"/>
      <c r="P1518" s="3"/>
      <c r="Q1518" s="3"/>
      <c r="R1518" s="3"/>
      <c r="S1518" s="3"/>
      <c r="T1518" s="3"/>
      <c r="U1518" s="3"/>
      <c r="V1518" s="3"/>
      <c r="W1518" s="3"/>
      <c r="X1518" s="3"/>
      <c r="Y1518" s="3"/>
      <c r="AE1518">
        <v>12</v>
      </c>
      <c r="AF1518">
        <v>21</v>
      </c>
      <c r="AG1518" t="s">
        <v>369</v>
      </c>
    </row>
    <row r="1519" spans="1:60" x14ac:dyDescent="0.25">
      <c r="A1519" s="215"/>
      <c r="B1519" s="216" t="s">
        <v>29</v>
      </c>
      <c r="C1519" s="257"/>
      <c r="D1519" s="217"/>
      <c r="E1519" s="218"/>
      <c r="F1519" s="218"/>
      <c r="G1519" s="233">
        <f>G8+G72+G166+G289+G297+G364+G376+G392+G462+G566+G689+G716+G727+G744+G763+G773+G783+G840+G957+G1046+G1061+G1073+G1119+G1168+G1244+G1329+G1386+G1454+G1458+G1491+G1494</f>
        <v>0</v>
      </c>
      <c r="H1519" s="3"/>
      <c r="I1519" s="3"/>
      <c r="J1519" s="3"/>
      <c r="K1519" s="3"/>
      <c r="L1519" s="3"/>
      <c r="M1519" s="3"/>
      <c r="N1519" s="3"/>
      <c r="O1519" s="3"/>
      <c r="P1519" s="3"/>
      <c r="Q1519" s="3"/>
      <c r="R1519" s="3"/>
      <c r="S1519" s="3"/>
      <c r="T1519" s="3"/>
      <c r="U1519" s="3"/>
      <c r="V1519" s="3"/>
      <c r="W1519" s="3"/>
      <c r="X1519" s="3"/>
      <c r="Y1519" s="3"/>
      <c r="AE1519">
        <f>SUMIF(L7:L1517,AE1518,G7:G1517)</f>
        <v>0</v>
      </c>
      <c r="AF1519">
        <f>SUMIF(L7:L1517,AF1518,G7:G1517)</f>
        <v>0</v>
      </c>
      <c r="AG1519" t="s">
        <v>440</v>
      </c>
    </row>
    <row r="1520" spans="1:60" x14ac:dyDescent="0.25">
      <c r="A1520" s="259" t="s">
        <v>1936</v>
      </c>
      <c r="B1520" s="259"/>
      <c r="C1520" s="256"/>
      <c r="D1520" s="6"/>
      <c r="E1520" s="3"/>
      <c r="F1520" s="3"/>
      <c r="G1520" s="3"/>
      <c r="H1520" s="3"/>
      <c r="I1520" s="3"/>
      <c r="J1520" s="3"/>
      <c r="K1520" s="3"/>
      <c r="L1520" s="3"/>
      <c r="M1520" s="3"/>
      <c r="N1520" s="3"/>
      <c r="O1520" s="3"/>
      <c r="P1520" s="3"/>
      <c r="Q1520" s="3"/>
      <c r="R1520" s="3"/>
      <c r="S1520" s="3"/>
      <c r="T1520" s="3"/>
      <c r="U1520" s="3"/>
      <c r="V1520" s="3"/>
      <c r="W1520" s="3"/>
      <c r="X1520" s="3"/>
      <c r="Y1520" s="3"/>
    </row>
    <row r="1521" spans="1:33" x14ac:dyDescent="0.25">
      <c r="A1521" s="3"/>
      <c r="B1521" s="4" t="s">
        <v>1937</v>
      </c>
      <c r="C1521" s="256" t="s">
        <v>1938</v>
      </c>
      <c r="D1521" s="6"/>
      <c r="E1521" s="3"/>
      <c r="F1521" s="3"/>
      <c r="G1521" s="3"/>
      <c r="H1521" s="3"/>
      <c r="I1521" s="3"/>
      <c r="J1521" s="3"/>
      <c r="K1521" s="3"/>
      <c r="L1521" s="3"/>
      <c r="M1521" s="3"/>
      <c r="N1521" s="3"/>
      <c r="O1521" s="3"/>
      <c r="P1521" s="3"/>
      <c r="Q1521" s="3"/>
      <c r="R1521" s="3"/>
      <c r="S1521" s="3"/>
      <c r="T1521" s="3"/>
      <c r="U1521" s="3"/>
      <c r="V1521" s="3"/>
      <c r="W1521" s="3"/>
      <c r="X1521" s="3"/>
      <c r="Y1521" s="3"/>
      <c r="AG1521" t="s">
        <v>1939</v>
      </c>
    </row>
    <row r="1522" spans="1:33" x14ac:dyDescent="0.25">
      <c r="A1522" s="3"/>
      <c r="B1522" s="4" t="s">
        <v>1940</v>
      </c>
      <c r="C1522" s="256" t="s">
        <v>1941</v>
      </c>
      <c r="D1522" s="6"/>
      <c r="E1522" s="3"/>
      <c r="F1522" s="3"/>
      <c r="G1522" s="3"/>
      <c r="H1522" s="3"/>
      <c r="I1522" s="3"/>
      <c r="J1522" s="3"/>
      <c r="K1522" s="3"/>
      <c r="L1522" s="3"/>
      <c r="M1522" s="3"/>
      <c r="N1522" s="3"/>
      <c r="O1522" s="3"/>
      <c r="P1522" s="3"/>
      <c r="Q1522" s="3"/>
      <c r="R1522" s="3"/>
      <c r="S1522" s="3"/>
      <c r="T1522" s="3"/>
      <c r="U1522" s="3"/>
      <c r="V1522" s="3"/>
      <c r="W1522" s="3"/>
      <c r="X1522" s="3"/>
      <c r="Y1522" s="3"/>
      <c r="AG1522" t="s">
        <v>1942</v>
      </c>
    </row>
    <row r="1523" spans="1:33" x14ac:dyDescent="0.25">
      <c r="A1523" s="3"/>
      <c r="B1523" s="4"/>
      <c r="C1523" s="256" t="s">
        <v>1943</v>
      </c>
      <c r="D1523" s="6"/>
      <c r="E1523" s="3"/>
      <c r="F1523" s="3"/>
      <c r="G1523" s="3"/>
      <c r="H1523" s="3"/>
      <c r="I1523" s="3"/>
      <c r="J1523" s="3"/>
      <c r="K1523" s="3"/>
      <c r="L1523" s="3"/>
      <c r="M1523" s="3"/>
      <c r="N1523" s="3"/>
      <c r="O1523" s="3"/>
      <c r="P1523" s="3"/>
      <c r="Q1523" s="3"/>
      <c r="R1523" s="3"/>
      <c r="S1523" s="3"/>
      <c r="T1523" s="3"/>
      <c r="U1523" s="3"/>
      <c r="V1523" s="3"/>
      <c r="W1523" s="3"/>
      <c r="X1523" s="3"/>
      <c r="Y1523" s="3"/>
      <c r="AG1523" t="s">
        <v>1944</v>
      </c>
    </row>
    <row r="1524" spans="1:33" x14ac:dyDescent="0.25">
      <c r="A1524" s="3"/>
      <c r="B1524" s="4"/>
      <c r="C1524" s="256"/>
      <c r="D1524" s="6"/>
      <c r="E1524" s="3"/>
      <c r="F1524" s="3"/>
      <c r="G1524" s="3"/>
      <c r="H1524" s="3"/>
      <c r="I1524" s="3"/>
      <c r="J1524" s="3"/>
      <c r="K1524" s="3"/>
      <c r="L1524" s="3"/>
      <c r="M1524" s="3"/>
      <c r="N1524" s="3"/>
      <c r="O1524" s="3"/>
      <c r="P1524" s="3"/>
      <c r="Q1524" s="3"/>
      <c r="R1524" s="3"/>
      <c r="S1524" s="3"/>
      <c r="T1524" s="3"/>
      <c r="U1524" s="3"/>
      <c r="V1524" s="3"/>
      <c r="W1524" s="3"/>
      <c r="X1524" s="3"/>
      <c r="Y1524" s="3"/>
    </row>
    <row r="1525" spans="1:33" x14ac:dyDescent="0.25">
      <c r="C1525" s="258"/>
      <c r="D1525" s="10"/>
      <c r="AG1525" t="s">
        <v>442</v>
      </c>
    </row>
    <row r="1526" spans="1:33" x14ac:dyDescent="0.25">
      <c r="D1526" s="10"/>
    </row>
    <row r="1527" spans="1:33" x14ac:dyDescent="0.25">
      <c r="D1527" s="10"/>
    </row>
    <row r="1528" spans="1:33" x14ac:dyDescent="0.25">
      <c r="D1528" s="10"/>
    </row>
    <row r="1529" spans="1:33" x14ac:dyDescent="0.25">
      <c r="D1529" s="10"/>
    </row>
    <row r="1530" spans="1:33" x14ac:dyDescent="0.25">
      <c r="D1530" s="10"/>
    </row>
    <row r="1531" spans="1:33" x14ac:dyDescent="0.25">
      <c r="D1531" s="10"/>
    </row>
    <row r="1532" spans="1:33" x14ac:dyDescent="0.25">
      <c r="D1532" s="10"/>
    </row>
    <row r="1533" spans="1:33" x14ac:dyDescent="0.25">
      <c r="D1533" s="10"/>
    </row>
    <row r="1534" spans="1:33" x14ac:dyDescent="0.25">
      <c r="D1534" s="10"/>
    </row>
    <row r="1535" spans="1:33" x14ac:dyDescent="0.25">
      <c r="D1535" s="10"/>
    </row>
    <row r="1536" spans="1:33"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n4MYXAH6srq4Ygp41FU38LibYqjk8HQYupzXJ/J7n4qj5bFIHxSx4jhIiokU0ix5YocmizMnyPGrqxdfalRwFA==" saltValue="ai58wvLtqE34r/f0z1wqhg==" spinCount="100000" sheet="1" formatRows="0"/>
  <mergeCells count="211">
    <mergeCell ref="C1456:G1456"/>
    <mergeCell ref="C1460:G1460"/>
    <mergeCell ref="C1485:G1485"/>
    <mergeCell ref="C1373:G1373"/>
    <mergeCell ref="C1382:G1382"/>
    <mergeCell ref="C1388:G1388"/>
    <mergeCell ref="C1395:G1395"/>
    <mergeCell ref="C1427:G1427"/>
    <mergeCell ref="C1450:G1450"/>
    <mergeCell ref="C1256:G1256"/>
    <mergeCell ref="C1283:G1283"/>
    <mergeCell ref="C1304:G1304"/>
    <mergeCell ref="C1325:G1325"/>
    <mergeCell ref="C1351:G1351"/>
    <mergeCell ref="C1364:G1364"/>
    <mergeCell ref="C1183:G1183"/>
    <mergeCell ref="C1240:G1240"/>
    <mergeCell ref="C1248:G1248"/>
    <mergeCell ref="C1249:G1249"/>
    <mergeCell ref="C1252:G1252"/>
    <mergeCell ref="C1255:G1255"/>
    <mergeCell ref="C1140:G1140"/>
    <mergeCell ref="C1164:G1164"/>
    <mergeCell ref="C1170:G1170"/>
    <mergeCell ref="C1174:G1174"/>
    <mergeCell ref="C1177:G1177"/>
    <mergeCell ref="C1180:G1180"/>
    <mergeCell ref="C1124:G1124"/>
    <mergeCell ref="C1127:G1127"/>
    <mergeCell ref="C1128:G1128"/>
    <mergeCell ref="C1131:G1131"/>
    <mergeCell ref="C1134:G1134"/>
    <mergeCell ref="C1139:G1139"/>
    <mergeCell ref="C1053:G1053"/>
    <mergeCell ref="C1054:G1054"/>
    <mergeCell ref="C1057:G1057"/>
    <mergeCell ref="C1069:G1069"/>
    <mergeCell ref="C1115:G1115"/>
    <mergeCell ref="C1121:G1121"/>
    <mergeCell ref="C966:G966"/>
    <mergeCell ref="C982:G982"/>
    <mergeCell ref="C1042:G1042"/>
    <mergeCell ref="C1048:G1048"/>
    <mergeCell ref="C1049:G1049"/>
    <mergeCell ref="C1050:G1050"/>
    <mergeCell ref="C878:G878"/>
    <mergeCell ref="C882:G882"/>
    <mergeCell ref="C904:G904"/>
    <mergeCell ref="C907:G907"/>
    <mergeCell ref="C910:G910"/>
    <mergeCell ref="C953:G953"/>
    <mergeCell ref="C854:G854"/>
    <mergeCell ref="C855:G855"/>
    <mergeCell ref="C858:G858"/>
    <mergeCell ref="C859:G859"/>
    <mergeCell ref="C862:G862"/>
    <mergeCell ref="C865:G865"/>
    <mergeCell ref="C775:G775"/>
    <mergeCell ref="C836:G836"/>
    <mergeCell ref="C846:G846"/>
    <mergeCell ref="C847:G847"/>
    <mergeCell ref="C850:G850"/>
    <mergeCell ref="C851:G851"/>
    <mergeCell ref="C721:G721"/>
    <mergeCell ref="C729:G729"/>
    <mergeCell ref="C730:G730"/>
    <mergeCell ref="C733:G733"/>
    <mergeCell ref="C741:G741"/>
    <mergeCell ref="C748:G748"/>
    <mergeCell ref="C680:G680"/>
    <mergeCell ref="C691:G691"/>
    <mergeCell ref="C694:G694"/>
    <mergeCell ref="C699:G699"/>
    <mergeCell ref="C702:G702"/>
    <mergeCell ref="C718:G718"/>
    <mergeCell ref="C635:G635"/>
    <mergeCell ref="C638:G638"/>
    <mergeCell ref="C658:G658"/>
    <mergeCell ref="C661:G661"/>
    <mergeCell ref="C666:G666"/>
    <mergeCell ref="C669:G669"/>
    <mergeCell ref="C572:G572"/>
    <mergeCell ref="C573:G573"/>
    <mergeCell ref="C576:G576"/>
    <mergeCell ref="C577:G577"/>
    <mergeCell ref="C597:G597"/>
    <mergeCell ref="C609:G609"/>
    <mergeCell ref="C549:G549"/>
    <mergeCell ref="C552:G552"/>
    <mergeCell ref="C553:G553"/>
    <mergeCell ref="C563:G563"/>
    <mergeCell ref="C568:G568"/>
    <mergeCell ref="C569:G569"/>
    <mergeCell ref="C502:G502"/>
    <mergeCell ref="C505:G505"/>
    <mergeCell ref="C526:G526"/>
    <mergeCell ref="C534:G534"/>
    <mergeCell ref="C538:G538"/>
    <mergeCell ref="C539:G539"/>
    <mergeCell ref="C464:G464"/>
    <mergeCell ref="C465:G465"/>
    <mergeCell ref="C471:G471"/>
    <mergeCell ref="C477:G477"/>
    <mergeCell ref="C480:G480"/>
    <mergeCell ref="C483:G483"/>
    <mergeCell ref="C401:G401"/>
    <mergeCell ref="C437:G437"/>
    <mergeCell ref="C440:G440"/>
    <mergeCell ref="C443:G443"/>
    <mergeCell ref="C455:G455"/>
    <mergeCell ref="C459:G459"/>
    <mergeCell ref="C380:G380"/>
    <mergeCell ref="C383:G383"/>
    <mergeCell ref="C386:G386"/>
    <mergeCell ref="C394:G394"/>
    <mergeCell ref="C395:G395"/>
    <mergeCell ref="C398:G398"/>
    <mergeCell ref="C338:G338"/>
    <mergeCell ref="C341:G341"/>
    <mergeCell ref="C358:G358"/>
    <mergeCell ref="C366:G366"/>
    <mergeCell ref="C369:G369"/>
    <mergeCell ref="C372:G372"/>
    <mergeCell ref="C320:G320"/>
    <mergeCell ref="C323:G323"/>
    <mergeCell ref="C326:G326"/>
    <mergeCell ref="C329:G329"/>
    <mergeCell ref="C332:G332"/>
    <mergeCell ref="C335:G335"/>
    <mergeCell ref="C299:G299"/>
    <mergeCell ref="C304:G304"/>
    <mergeCell ref="C308:G308"/>
    <mergeCell ref="C311:G311"/>
    <mergeCell ref="C314:G314"/>
    <mergeCell ref="C317:G317"/>
    <mergeCell ref="C283:G283"/>
    <mergeCell ref="C287:G287"/>
    <mergeCell ref="C291:G291"/>
    <mergeCell ref="C292:G292"/>
    <mergeCell ref="C293:G293"/>
    <mergeCell ref="C294:G294"/>
    <mergeCell ref="C260:G260"/>
    <mergeCell ref="C264:G264"/>
    <mergeCell ref="C268:G268"/>
    <mergeCell ref="C272:G272"/>
    <mergeCell ref="C277:G277"/>
    <mergeCell ref="C280:G280"/>
    <mergeCell ref="C240:G240"/>
    <mergeCell ref="C241:G241"/>
    <mergeCell ref="C242:G242"/>
    <mergeCell ref="C245:G245"/>
    <mergeCell ref="C246:G246"/>
    <mergeCell ref="C247:G247"/>
    <mergeCell ref="C230:G230"/>
    <mergeCell ref="C231:G231"/>
    <mergeCell ref="C232:G232"/>
    <mergeCell ref="C235:G235"/>
    <mergeCell ref="C236:G236"/>
    <mergeCell ref="C237:G237"/>
    <mergeCell ref="C220:G220"/>
    <mergeCell ref="C221:G221"/>
    <mergeCell ref="C222:G222"/>
    <mergeCell ref="C225:G225"/>
    <mergeCell ref="C226:G226"/>
    <mergeCell ref="C227:G227"/>
    <mergeCell ref="C210:G210"/>
    <mergeCell ref="C211:G211"/>
    <mergeCell ref="C212:G212"/>
    <mergeCell ref="C215:G215"/>
    <mergeCell ref="C216:G216"/>
    <mergeCell ref="C217:G217"/>
    <mergeCell ref="C192:G192"/>
    <mergeCell ref="C193:G193"/>
    <mergeCell ref="C196:G196"/>
    <mergeCell ref="C199:G199"/>
    <mergeCell ref="C202:G202"/>
    <mergeCell ref="C205:G205"/>
    <mergeCell ref="C125:G125"/>
    <mergeCell ref="C128:G128"/>
    <mergeCell ref="C133:G133"/>
    <mergeCell ref="C134:G134"/>
    <mergeCell ref="C139:G139"/>
    <mergeCell ref="C143:G143"/>
    <mergeCell ref="C107:G107"/>
    <mergeCell ref="C111:G111"/>
    <mergeCell ref="C112:G112"/>
    <mergeCell ref="C116:G116"/>
    <mergeCell ref="C119:G119"/>
    <mergeCell ref="C122:G122"/>
    <mergeCell ref="C60:G60"/>
    <mergeCell ref="C63:G63"/>
    <mergeCell ref="C66:G66"/>
    <mergeCell ref="C70:G70"/>
    <mergeCell ref="C91:G91"/>
    <mergeCell ref="C104:G104"/>
    <mergeCell ref="C35:G35"/>
    <mergeCell ref="C47:G47"/>
    <mergeCell ref="C48:G48"/>
    <mergeCell ref="C51:G51"/>
    <mergeCell ref="C52:G52"/>
    <mergeCell ref="C57:G57"/>
    <mergeCell ref="A1:G1"/>
    <mergeCell ref="C2:G2"/>
    <mergeCell ref="C3:G3"/>
    <mergeCell ref="C4:G4"/>
    <mergeCell ref="A1520:B1520"/>
    <mergeCell ref="C10:G10"/>
    <mergeCell ref="C15:G15"/>
    <mergeCell ref="C18:G18"/>
    <mergeCell ref="C24:G2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6EF54-30B1-4A23-AC3A-39FB16CF577A}">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66</v>
      </c>
      <c r="C4" s="204" t="s">
        <v>67</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350</v>
      </c>
      <c r="C8" s="251" t="s">
        <v>351</v>
      </c>
      <c r="D8" s="229"/>
      <c r="E8" s="230"/>
      <c r="F8" s="231"/>
      <c r="G8" s="231">
        <f>SUMIF(AG9:AG31,"&lt;&gt;NOR",G9:G31)</f>
        <v>0</v>
      </c>
      <c r="H8" s="231"/>
      <c r="I8" s="231">
        <f>SUM(I9:I31)</f>
        <v>0</v>
      </c>
      <c r="J8" s="231"/>
      <c r="K8" s="231">
        <f>SUM(K9:K31)</f>
        <v>0</v>
      </c>
      <c r="L8" s="231"/>
      <c r="M8" s="231">
        <f>SUM(M9:M31)</f>
        <v>0</v>
      </c>
      <c r="N8" s="230"/>
      <c r="O8" s="230">
        <f>SUM(O9:O31)</f>
        <v>0</v>
      </c>
      <c r="P8" s="230"/>
      <c r="Q8" s="230">
        <f>SUM(Q9:Q31)</f>
        <v>0</v>
      </c>
      <c r="R8" s="231"/>
      <c r="S8" s="231"/>
      <c r="T8" s="232"/>
      <c r="U8" s="226"/>
      <c r="V8" s="226">
        <f>SUM(V9:V31)</f>
        <v>0</v>
      </c>
      <c r="W8" s="226"/>
      <c r="X8" s="226"/>
      <c r="Y8" s="226"/>
      <c r="AG8" t="s">
        <v>384</v>
      </c>
    </row>
    <row r="9" spans="1:60" outlineLevel="1" x14ac:dyDescent="0.25">
      <c r="A9" s="234">
        <v>1</v>
      </c>
      <c r="B9" s="235" t="s">
        <v>1945</v>
      </c>
      <c r="C9" s="253" t="s">
        <v>1946</v>
      </c>
      <c r="D9" s="236" t="s">
        <v>434</v>
      </c>
      <c r="E9" s="237">
        <v>1</v>
      </c>
      <c r="F9" s="238"/>
      <c r="G9" s="239">
        <f>ROUND(E9*F9,2)</f>
        <v>0</v>
      </c>
      <c r="H9" s="238"/>
      <c r="I9" s="239">
        <f>ROUND(E9*H9,2)</f>
        <v>0</v>
      </c>
      <c r="J9" s="238"/>
      <c r="K9" s="239">
        <f>ROUND(E9*J9,2)</f>
        <v>0</v>
      </c>
      <c r="L9" s="239">
        <v>21</v>
      </c>
      <c r="M9" s="239">
        <f>G9*(1+L9/100)</f>
        <v>0</v>
      </c>
      <c r="N9" s="237">
        <v>0</v>
      </c>
      <c r="O9" s="237">
        <f>ROUND(E9*N9,2)</f>
        <v>0</v>
      </c>
      <c r="P9" s="237">
        <v>0</v>
      </c>
      <c r="Q9" s="237">
        <f>ROUND(E9*P9,2)</f>
        <v>0</v>
      </c>
      <c r="R9" s="239"/>
      <c r="S9" s="239" t="s">
        <v>435</v>
      </c>
      <c r="T9" s="240" t="s">
        <v>389</v>
      </c>
      <c r="U9" s="222">
        <v>0</v>
      </c>
      <c r="V9" s="222">
        <f>ROUND(E9*U9,2)</f>
        <v>0</v>
      </c>
      <c r="W9" s="222"/>
      <c r="X9" s="222" t="s">
        <v>449</v>
      </c>
      <c r="Y9" s="222" t="s">
        <v>391</v>
      </c>
      <c r="Z9" s="212"/>
      <c r="AA9" s="212"/>
      <c r="AB9" s="212"/>
      <c r="AC9" s="212"/>
      <c r="AD9" s="212"/>
      <c r="AE9" s="212"/>
      <c r="AF9" s="212"/>
      <c r="AG9" s="212" t="s">
        <v>450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5">
      <c r="A10" s="219"/>
      <c r="B10" s="220"/>
      <c r="C10" s="268" t="s">
        <v>1947</v>
      </c>
      <c r="D10" s="260"/>
      <c r="E10" s="261">
        <v>1</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454</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34">
        <v>2</v>
      </c>
      <c r="B11" s="235" t="s">
        <v>1948</v>
      </c>
      <c r="C11" s="253" t="s">
        <v>1949</v>
      </c>
      <c r="D11" s="236" t="s">
        <v>434</v>
      </c>
      <c r="E11" s="237">
        <v>1</v>
      </c>
      <c r="F11" s="238"/>
      <c r="G11" s="239">
        <f>ROUND(E11*F11,2)</f>
        <v>0</v>
      </c>
      <c r="H11" s="238"/>
      <c r="I11" s="239">
        <f>ROUND(E11*H11,2)</f>
        <v>0</v>
      </c>
      <c r="J11" s="238"/>
      <c r="K11" s="239">
        <f>ROUND(E11*J11,2)</f>
        <v>0</v>
      </c>
      <c r="L11" s="239">
        <v>21</v>
      </c>
      <c r="M11" s="239">
        <f>G11*(1+L11/100)</f>
        <v>0</v>
      </c>
      <c r="N11" s="237">
        <v>0</v>
      </c>
      <c r="O11" s="237">
        <f>ROUND(E11*N11,2)</f>
        <v>0</v>
      </c>
      <c r="P11" s="237">
        <v>0</v>
      </c>
      <c r="Q11" s="237">
        <f>ROUND(E11*P11,2)</f>
        <v>0</v>
      </c>
      <c r="R11" s="239"/>
      <c r="S11" s="239" t="s">
        <v>435</v>
      </c>
      <c r="T11" s="240" t="s">
        <v>389</v>
      </c>
      <c r="U11" s="222">
        <v>0</v>
      </c>
      <c r="V11" s="222">
        <f>ROUND(E11*U11,2)</f>
        <v>0</v>
      </c>
      <c r="W11" s="222"/>
      <c r="X11" s="222" t="s">
        <v>604</v>
      </c>
      <c r="Y11" s="222" t="s">
        <v>391</v>
      </c>
      <c r="Z11" s="212"/>
      <c r="AA11" s="212"/>
      <c r="AB11" s="212"/>
      <c r="AC11" s="212"/>
      <c r="AD11" s="212"/>
      <c r="AE11" s="212"/>
      <c r="AF11" s="212"/>
      <c r="AG11" s="212" t="s">
        <v>605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5">
      <c r="A12" s="219"/>
      <c r="B12" s="220"/>
      <c r="C12" s="254" t="s">
        <v>1950</v>
      </c>
      <c r="D12" s="248"/>
      <c r="E12" s="248"/>
      <c r="F12" s="248"/>
      <c r="G12" s="248"/>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3</v>
      </c>
      <c r="B13" s="235" t="s">
        <v>1951</v>
      </c>
      <c r="C13" s="253" t="s">
        <v>1952</v>
      </c>
      <c r="D13" s="236" t="s">
        <v>434</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435</v>
      </c>
      <c r="T13" s="240" t="s">
        <v>389</v>
      </c>
      <c r="U13" s="222">
        <v>0</v>
      </c>
      <c r="V13" s="222">
        <f>ROUND(E13*U13,2)</f>
        <v>0</v>
      </c>
      <c r="W13" s="222"/>
      <c r="X13" s="222" t="s">
        <v>604</v>
      </c>
      <c r="Y13" s="222" t="s">
        <v>391</v>
      </c>
      <c r="Z13" s="212"/>
      <c r="AA13" s="212"/>
      <c r="AB13" s="212"/>
      <c r="AC13" s="212"/>
      <c r="AD13" s="212"/>
      <c r="AE13" s="212"/>
      <c r="AF13" s="212"/>
      <c r="AG13" s="212" t="s">
        <v>605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5">
      <c r="A14" s="219"/>
      <c r="B14" s="220"/>
      <c r="C14" s="254" t="s">
        <v>1953</v>
      </c>
      <c r="D14" s="248"/>
      <c r="E14" s="248"/>
      <c r="F14" s="248"/>
      <c r="G14" s="248"/>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395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4">
        <v>4</v>
      </c>
      <c r="B15" s="235" t="s">
        <v>1954</v>
      </c>
      <c r="C15" s="253" t="s">
        <v>1955</v>
      </c>
      <c r="D15" s="236" t="s">
        <v>434</v>
      </c>
      <c r="E15" s="237">
        <v>1</v>
      </c>
      <c r="F15" s="238"/>
      <c r="G15" s="239">
        <f>ROUND(E15*F15,2)</f>
        <v>0</v>
      </c>
      <c r="H15" s="238"/>
      <c r="I15" s="239">
        <f>ROUND(E15*H15,2)</f>
        <v>0</v>
      </c>
      <c r="J15" s="238"/>
      <c r="K15" s="239">
        <f>ROUND(E15*J15,2)</f>
        <v>0</v>
      </c>
      <c r="L15" s="239">
        <v>21</v>
      </c>
      <c r="M15" s="239">
        <f>G15*(1+L15/100)</f>
        <v>0</v>
      </c>
      <c r="N15" s="237">
        <v>0</v>
      </c>
      <c r="O15" s="237">
        <f>ROUND(E15*N15,2)</f>
        <v>0</v>
      </c>
      <c r="P15" s="237">
        <v>0</v>
      </c>
      <c r="Q15" s="237">
        <f>ROUND(E15*P15,2)</f>
        <v>0</v>
      </c>
      <c r="R15" s="239"/>
      <c r="S15" s="239" t="s">
        <v>435</v>
      </c>
      <c r="T15" s="240" t="s">
        <v>389</v>
      </c>
      <c r="U15" s="222">
        <v>0</v>
      </c>
      <c r="V15" s="222">
        <f>ROUND(E15*U15,2)</f>
        <v>0</v>
      </c>
      <c r="W15" s="222"/>
      <c r="X15" s="222" t="s">
        <v>604</v>
      </c>
      <c r="Y15" s="222" t="s">
        <v>391</v>
      </c>
      <c r="Z15" s="212"/>
      <c r="AA15" s="212"/>
      <c r="AB15" s="212"/>
      <c r="AC15" s="212"/>
      <c r="AD15" s="212"/>
      <c r="AE15" s="212"/>
      <c r="AF15" s="212"/>
      <c r="AG15" s="212" t="s">
        <v>605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5">
      <c r="A16" s="219"/>
      <c r="B16" s="220"/>
      <c r="C16" s="254" t="s">
        <v>1950</v>
      </c>
      <c r="D16" s="248"/>
      <c r="E16" s="248"/>
      <c r="F16" s="248"/>
      <c r="G16" s="248"/>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395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5</v>
      </c>
      <c r="B17" s="242" t="s">
        <v>1956</v>
      </c>
      <c r="C17" s="252" t="s">
        <v>1957</v>
      </c>
      <c r="D17" s="243" t="s">
        <v>434</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604</v>
      </c>
      <c r="Y17" s="222" t="s">
        <v>391</v>
      </c>
      <c r="Z17" s="212"/>
      <c r="AA17" s="212"/>
      <c r="AB17" s="212"/>
      <c r="AC17" s="212"/>
      <c r="AD17" s="212"/>
      <c r="AE17" s="212"/>
      <c r="AF17" s="212"/>
      <c r="AG17" s="212" t="s">
        <v>605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34">
        <v>6</v>
      </c>
      <c r="B18" s="235" t="s">
        <v>1958</v>
      </c>
      <c r="C18" s="253" t="s">
        <v>1959</v>
      </c>
      <c r="D18" s="236" t="s">
        <v>434</v>
      </c>
      <c r="E18" s="237">
        <v>1</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435</v>
      </c>
      <c r="T18" s="240" t="s">
        <v>389</v>
      </c>
      <c r="U18" s="222">
        <v>0</v>
      </c>
      <c r="V18" s="222">
        <f>ROUND(E18*U18,2)</f>
        <v>0</v>
      </c>
      <c r="W18" s="222"/>
      <c r="X18" s="222" t="s">
        <v>604</v>
      </c>
      <c r="Y18" s="222" t="s">
        <v>391</v>
      </c>
      <c r="Z18" s="212"/>
      <c r="AA18" s="212"/>
      <c r="AB18" s="212"/>
      <c r="AC18" s="212"/>
      <c r="AD18" s="212"/>
      <c r="AE18" s="212"/>
      <c r="AF18" s="212"/>
      <c r="AG18" s="212" t="s">
        <v>605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54" t="s">
        <v>1960</v>
      </c>
      <c r="D19" s="248"/>
      <c r="E19" s="248"/>
      <c r="F19" s="248"/>
      <c r="G19" s="248"/>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395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4">
        <v>7</v>
      </c>
      <c r="B20" s="235" t="s">
        <v>1961</v>
      </c>
      <c r="C20" s="253" t="s">
        <v>1962</v>
      </c>
      <c r="D20" s="236" t="s">
        <v>434</v>
      </c>
      <c r="E20" s="237">
        <v>1</v>
      </c>
      <c r="F20" s="238"/>
      <c r="G20" s="239">
        <f>ROUND(E20*F20,2)</f>
        <v>0</v>
      </c>
      <c r="H20" s="238"/>
      <c r="I20" s="239">
        <f>ROUND(E20*H20,2)</f>
        <v>0</v>
      </c>
      <c r="J20" s="238"/>
      <c r="K20" s="239">
        <f>ROUND(E20*J20,2)</f>
        <v>0</v>
      </c>
      <c r="L20" s="239">
        <v>21</v>
      </c>
      <c r="M20" s="239">
        <f>G20*(1+L20/100)</f>
        <v>0</v>
      </c>
      <c r="N20" s="237">
        <v>0</v>
      </c>
      <c r="O20" s="237">
        <f>ROUND(E20*N20,2)</f>
        <v>0</v>
      </c>
      <c r="P20" s="237">
        <v>0</v>
      </c>
      <c r="Q20" s="237">
        <f>ROUND(E20*P20,2)</f>
        <v>0</v>
      </c>
      <c r="R20" s="239"/>
      <c r="S20" s="239" t="s">
        <v>435</v>
      </c>
      <c r="T20" s="240" t="s">
        <v>389</v>
      </c>
      <c r="U20" s="222">
        <v>0</v>
      </c>
      <c r="V20" s="222">
        <f>ROUND(E20*U20,2)</f>
        <v>0</v>
      </c>
      <c r="W20" s="222"/>
      <c r="X20" s="222" t="s">
        <v>604</v>
      </c>
      <c r="Y20" s="222" t="s">
        <v>391</v>
      </c>
      <c r="Z20" s="212"/>
      <c r="AA20" s="212"/>
      <c r="AB20" s="212"/>
      <c r="AC20" s="212"/>
      <c r="AD20" s="212"/>
      <c r="AE20" s="212"/>
      <c r="AF20" s="212"/>
      <c r="AG20" s="212" t="s">
        <v>605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5">
      <c r="A21" s="219"/>
      <c r="B21" s="220"/>
      <c r="C21" s="254" t="s">
        <v>1963</v>
      </c>
      <c r="D21" s="248"/>
      <c r="E21" s="248"/>
      <c r="F21" s="248"/>
      <c r="G21" s="248"/>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395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34">
        <v>8</v>
      </c>
      <c r="B22" s="235" t="s">
        <v>1964</v>
      </c>
      <c r="C22" s="253" t="s">
        <v>1965</v>
      </c>
      <c r="D22" s="236" t="s">
        <v>434</v>
      </c>
      <c r="E22" s="237">
        <v>1</v>
      </c>
      <c r="F22" s="238"/>
      <c r="G22" s="239">
        <f>ROUND(E22*F22,2)</f>
        <v>0</v>
      </c>
      <c r="H22" s="238"/>
      <c r="I22" s="239">
        <f>ROUND(E22*H22,2)</f>
        <v>0</v>
      </c>
      <c r="J22" s="238"/>
      <c r="K22" s="239">
        <f>ROUND(E22*J22,2)</f>
        <v>0</v>
      </c>
      <c r="L22" s="239">
        <v>21</v>
      </c>
      <c r="M22" s="239">
        <f>G22*(1+L22/100)</f>
        <v>0</v>
      </c>
      <c r="N22" s="237">
        <v>0</v>
      </c>
      <c r="O22" s="237">
        <f>ROUND(E22*N22,2)</f>
        <v>0</v>
      </c>
      <c r="P22" s="237">
        <v>0</v>
      </c>
      <c r="Q22" s="237">
        <f>ROUND(E22*P22,2)</f>
        <v>0</v>
      </c>
      <c r="R22" s="239"/>
      <c r="S22" s="239" t="s">
        <v>435</v>
      </c>
      <c r="T22" s="240" t="s">
        <v>389</v>
      </c>
      <c r="U22" s="222">
        <v>0</v>
      </c>
      <c r="V22" s="222">
        <f>ROUND(E22*U22,2)</f>
        <v>0</v>
      </c>
      <c r="W22" s="222"/>
      <c r="X22" s="222" t="s">
        <v>604</v>
      </c>
      <c r="Y22" s="222" t="s">
        <v>391</v>
      </c>
      <c r="Z22" s="212"/>
      <c r="AA22" s="212"/>
      <c r="AB22" s="212"/>
      <c r="AC22" s="212"/>
      <c r="AD22" s="212"/>
      <c r="AE22" s="212"/>
      <c r="AF22" s="212"/>
      <c r="AG22" s="212" t="s">
        <v>605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5">
      <c r="A23" s="219"/>
      <c r="B23" s="220"/>
      <c r="C23" s="254" t="s">
        <v>1976</v>
      </c>
      <c r="D23" s="248"/>
      <c r="E23" s="248"/>
      <c r="F23" s="248"/>
      <c r="G23" s="248"/>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395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5">
      <c r="A24" s="219"/>
      <c r="B24" s="220"/>
      <c r="C24" s="255" t="s">
        <v>1966</v>
      </c>
      <c r="D24" s="250"/>
      <c r="E24" s="250"/>
      <c r="F24" s="250"/>
      <c r="G24" s="250"/>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395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5">
      <c r="A25" s="219"/>
      <c r="B25" s="220"/>
      <c r="C25" s="255" t="s">
        <v>1967</v>
      </c>
      <c r="D25" s="250"/>
      <c r="E25" s="250"/>
      <c r="F25" s="250"/>
      <c r="G25" s="250"/>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395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5">
      <c r="A26" s="219"/>
      <c r="B26" s="220"/>
      <c r="C26" s="255" t="s">
        <v>1968</v>
      </c>
      <c r="D26" s="250"/>
      <c r="E26" s="250"/>
      <c r="F26" s="250"/>
      <c r="G26" s="250"/>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395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4">
        <v>9</v>
      </c>
      <c r="B27" s="235" t="s">
        <v>1969</v>
      </c>
      <c r="C27" s="253" t="s">
        <v>1970</v>
      </c>
      <c r="D27" s="236" t="s">
        <v>434</v>
      </c>
      <c r="E27" s="237">
        <v>1</v>
      </c>
      <c r="F27" s="238"/>
      <c r="G27" s="239">
        <f>ROUND(E27*F27,2)</f>
        <v>0</v>
      </c>
      <c r="H27" s="238"/>
      <c r="I27" s="239">
        <f>ROUND(E27*H27,2)</f>
        <v>0</v>
      </c>
      <c r="J27" s="238"/>
      <c r="K27" s="239">
        <f>ROUND(E27*J27,2)</f>
        <v>0</v>
      </c>
      <c r="L27" s="239">
        <v>21</v>
      </c>
      <c r="M27" s="239">
        <f>G27*(1+L27/100)</f>
        <v>0</v>
      </c>
      <c r="N27" s="237">
        <v>0</v>
      </c>
      <c r="O27" s="237">
        <f>ROUND(E27*N27,2)</f>
        <v>0</v>
      </c>
      <c r="P27" s="237">
        <v>0</v>
      </c>
      <c r="Q27" s="237">
        <f>ROUND(E27*P27,2)</f>
        <v>0</v>
      </c>
      <c r="R27" s="239"/>
      <c r="S27" s="239" t="s">
        <v>435</v>
      </c>
      <c r="T27" s="240" t="s">
        <v>389</v>
      </c>
      <c r="U27" s="222">
        <v>0</v>
      </c>
      <c r="V27" s="222">
        <f>ROUND(E27*U27,2)</f>
        <v>0</v>
      </c>
      <c r="W27" s="222"/>
      <c r="X27" s="222" t="s">
        <v>604</v>
      </c>
      <c r="Y27" s="222" t="s">
        <v>391</v>
      </c>
      <c r="Z27" s="212"/>
      <c r="AA27" s="212"/>
      <c r="AB27" s="212"/>
      <c r="AC27" s="212"/>
      <c r="AD27" s="212"/>
      <c r="AE27" s="212"/>
      <c r="AF27" s="212"/>
      <c r="AG27" s="212" t="s">
        <v>605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5">
      <c r="A28" s="219"/>
      <c r="B28" s="220"/>
      <c r="C28" s="254" t="s">
        <v>1971</v>
      </c>
      <c r="D28" s="248"/>
      <c r="E28" s="248"/>
      <c r="F28" s="248"/>
      <c r="G28" s="248"/>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395</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4">
        <v>10</v>
      </c>
      <c r="B29" s="235" t="s">
        <v>1972</v>
      </c>
      <c r="C29" s="253" t="s">
        <v>1973</v>
      </c>
      <c r="D29" s="236" t="s">
        <v>434</v>
      </c>
      <c r="E29" s="237">
        <v>1</v>
      </c>
      <c r="F29" s="238"/>
      <c r="G29" s="239">
        <f>ROUND(E29*F29,2)</f>
        <v>0</v>
      </c>
      <c r="H29" s="238"/>
      <c r="I29" s="239">
        <f>ROUND(E29*H29,2)</f>
        <v>0</v>
      </c>
      <c r="J29" s="238"/>
      <c r="K29" s="239">
        <f>ROUND(E29*J29,2)</f>
        <v>0</v>
      </c>
      <c r="L29" s="239">
        <v>21</v>
      </c>
      <c r="M29" s="239">
        <f>G29*(1+L29/100)</f>
        <v>0</v>
      </c>
      <c r="N29" s="237">
        <v>0</v>
      </c>
      <c r="O29" s="237">
        <f>ROUND(E29*N29,2)</f>
        <v>0</v>
      </c>
      <c r="P29" s="237">
        <v>0</v>
      </c>
      <c r="Q29" s="237">
        <f>ROUND(E29*P29,2)</f>
        <v>0</v>
      </c>
      <c r="R29" s="239"/>
      <c r="S29" s="239" t="s">
        <v>435</v>
      </c>
      <c r="T29" s="240" t="s">
        <v>389</v>
      </c>
      <c r="U29" s="222">
        <v>0</v>
      </c>
      <c r="V29" s="222">
        <f>ROUND(E29*U29,2)</f>
        <v>0</v>
      </c>
      <c r="W29" s="222"/>
      <c r="X29" s="222" t="s">
        <v>604</v>
      </c>
      <c r="Y29" s="222" t="s">
        <v>391</v>
      </c>
      <c r="Z29" s="212"/>
      <c r="AA29" s="212"/>
      <c r="AB29" s="212"/>
      <c r="AC29" s="212"/>
      <c r="AD29" s="212"/>
      <c r="AE29" s="212"/>
      <c r="AF29" s="212"/>
      <c r="AG29" s="212" t="s">
        <v>605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5">
      <c r="A30" s="219"/>
      <c r="B30" s="220"/>
      <c r="C30" s="254" t="s">
        <v>1971</v>
      </c>
      <c r="D30" s="248"/>
      <c r="E30" s="248"/>
      <c r="F30" s="248"/>
      <c r="G30" s="248"/>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395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4">
        <v>11</v>
      </c>
      <c r="B31" s="235" t="s">
        <v>1974</v>
      </c>
      <c r="C31" s="253" t="s">
        <v>1975</v>
      </c>
      <c r="D31" s="236" t="s">
        <v>807</v>
      </c>
      <c r="E31" s="237">
        <v>4</v>
      </c>
      <c r="F31" s="238"/>
      <c r="G31" s="239">
        <f>ROUND(E31*F31,2)</f>
        <v>0</v>
      </c>
      <c r="H31" s="238"/>
      <c r="I31" s="239">
        <f>ROUND(E31*H31,2)</f>
        <v>0</v>
      </c>
      <c r="J31" s="238"/>
      <c r="K31" s="239">
        <f>ROUND(E31*J31,2)</f>
        <v>0</v>
      </c>
      <c r="L31" s="239">
        <v>21</v>
      </c>
      <c r="M31" s="239">
        <f>G31*(1+L31/100)</f>
        <v>0</v>
      </c>
      <c r="N31" s="237">
        <v>0</v>
      </c>
      <c r="O31" s="237">
        <f>ROUND(E31*N31,2)</f>
        <v>0</v>
      </c>
      <c r="P31" s="237">
        <v>0</v>
      </c>
      <c r="Q31" s="237">
        <f>ROUND(E31*P31,2)</f>
        <v>0</v>
      </c>
      <c r="R31" s="239"/>
      <c r="S31" s="239" t="s">
        <v>435</v>
      </c>
      <c r="T31" s="240" t="s">
        <v>389</v>
      </c>
      <c r="U31" s="222">
        <v>0</v>
      </c>
      <c r="V31" s="222">
        <f>ROUND(E31*U31,2)</f>
        <v>0</v>
      </c>
      <c r="W31" s="222"/>
      <c r="X31" s="222" t="s">
        <v>604</v>
      </c>
      <c r="Y31" s="222" t="s">
        <v>391</v>
      </c>
      <c r="Z31" s="212"/>
      <c r="AA31" s="212"/>
      <c r="AB31" s="212"/>
      <c r="AC31" s="212"/>
      <c r="AD31" s="212"/>
      <c r="AE31" s="212"/>
      <c r="AF31" s="212"/>
      <c r="AG31" s="212" t="s">
        <v>605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3"/>
      <c r="B32" s="4"/>
      <c r="C32" s="256"/>
      <c r="D32" s="6"/>
      <c r="E32" s="3"/>
      <c r="F32" s="3"/>
      <c r="G32" s="3"/>
      <c r="H32" s="3"/>
      <c r="I32" s="3"/>
      <c r="J32" s="3"/>
      <c r="K32" s="3"/>
      <c r="L32" s="3"/>
      <c r="M32" s="3"/>
      <c r="N32" s="3"/>
      <c r="O32" s="3"/>
      <c r="P32" s="3"/>
      <c r="Q32" s="3"/>
      <c r="R32" s="3"/>
      <c r="S32" s="3"/>
      <c r="T32" s="3"/>
      <c r="U32" s="3"/>
      <c r="V32" s="3"/>
      <c r="W32" s="3"/>
      <c r="X32" s="3"/>
      <c r="Y32" s="3"/>
      <c r="AE32">
        <v>12</v>
      </c>
      <c r="AF32">
        <v>21</v>
      </c>
      <c r="AG32" t="s">
        <v>369</v>
      </c>
    </row>
    <row r="33" spans="1:33" x14ac:dyDescent="0.25">
      <c r="A33" s="215"/>
      <c r="B33" s="216" t="s">
        <v>29</v>
      </c>
      <c r="C33" s="257"/>
      <c r="D33" s="217"/>
      <c r="E33" s="218"/>
      <c r="F33" s="218"/>
      <c r="G33" s="233">
        <f>G8</f>
        <v>0</v>
      </c>
      <c r="H33" s="3"/>
      <c r="I33" s="3"/>
      <c r="J33" s="3"/>
      <c r="K33" s="3"/>
      <c r="L33" s="3"/>
      <c r="M33" s="3"/>
      <c r="N33" s="3"/>
      <c r="O33" s="3"/>
      <c r="P33" s="3"/>
      <c r="Q33" s="3"/>
      <c r="R33" s="3"/>
      <c r="S33" s="3"/>
      <c r="T33" s="3"/>
      <c r="U33" s="3"/>
      <c r="V33" s="3"/>
      <c r="W33" s="3"/>
      <c r="X33" s="3"/>
      <c r="Y33" s="3"/>
      <c r="AE33">
        <f>SUMIF(L7:L31,AE32,G7:G31)</f>
        <v>0</v>
      </c>
      <c r="AF33">
        <f>SUMIF(L7:L31,AF32,G7:G31)</f>
        <v>0</v>
      </c>
      <c r="AG33" t="s">
        <v>440</v>
      </c>
    </row>
    <row r="34" spans="1:33" x14ac:dyDescent="0.25">
      <c r="A34" s="259" t="s">
        <v>1936</v>
      </c>
      <c r="B34" s="259"/>
      <c r="C34" s="256"/>
      <c r="D34" s="6"/>
      <c r="E34" s="3"/>
      <c r="F34" s="3"/>
      <c r="G34" s="3"/>
      <c r="H34" s="3"/>
      <c r="I34" s="3"/>
      <c r="J34" s="3"/>
      <c r="K34" s="3"/>
      <c r="L34" s="3"/>
      <c r="M34" s="3"/>
      <c r="N34" s="3"/>
      <c r="O34" s="3"/>
      <c r="P34" s="3"/>
      <c r="Q34" s="3"/>
      <c r="R34" s="3"/>
      <c r="S34" s="3"/>
      <c r="T34" s="3"/>
      <c r="U34" s="3"/>
      <c r="V34" s="3"/>
      <c r="W34" s="3"/>
      <c r="X34" s="3"/>
      <c r="Y34" s="3"/>
    </row>
    <row r="35" spans="1:33" x14ac:dyDescent="0.25">
      <c r="A35" s="3"/>
      <c r="B35" s="4" t="s">
        <v>1937</v>
      </c>
      <c r="C35" s="256" t="s">
        <v>1938</v>
      </c>
      <c r="D35" s="6"/>
      <c r="E35" s="3"/>
      <c r="F35" s="3"/>
      <c r="G35" s="3"/>
      <c r="H35" s="3"/>
      <c r="I35" s="3"/>
      <c r="J35" s="3"/>
      <c r="K35" s="3"/>
      <c r="L35" s="3"/>
      <c r="M35" s="3"/>
      <c r="N35" s="3"/>
      <c r="O35" s="3"/>
      <c r="P35" s="3"/>
      <c r="Q35" s="3"/>
      <c r="R35" s="3"/>
      <c r="S35" s="3"/>
      <c r="T35" s="3"/>
      <c r="U35" s="3"/>
      <c r="V35" s="3"/>
      <c r="W35" s="3"/>
      <c r="X35" s="3"/>
      <c r="Y35" s="3"/>
      <c r="AG35" t="s">
        <v>1939</v>
      </c>
    </row>
    <row r="36" spans="1:33" x14ac:dyDescent="0.25">
      <c r="A36" s="3"/>
      <c r="B36" s="4" t="s">
        <v>1940</v>
      </c>
      <c r="C36" s="256" t="s">
        <v>1941</v>
      </c>
      <c r="D36" s="6"/>
      <c r="E36" s="3"/>
      <c r="F36" s="3"/>
      <c r="G36" s="3"/>
      <c r="H36" s="3"/>
      <c r="I36" s="3"/>
      <c r="J36" s="3"/>
      <c r="K36" s="3"/>
      <c r="L36" s="3"/>
      <c r="M36" s="3"/>
      <c r="N36" s="3"/>
      <c r="O36" s="3"/>
      <c r="P36" s="3"/>
      <c r="Q36" s="3"/>
      <c r="R36" s="3"/>
      <c r="S36" s="3"/>
      <c r="T36" s="3"/>
      <c r="U36" s="3"/>
      <c r="V36" s="3"/>
      <c r="W36" s="3"/>
      <c r="X36" s="3"/>
      <c r="Y36" s="3"/>
      <c r="AG36" t="s">
        <v>1942</v>
      </c>
    </row>
    <row r="37" spans="1:33" x14ac:dyDescent="0.25">
      <c r="A37" s="3"/>
      <c r="B37" s="4"/>
      <c r="C37" s="256" t="s">
        <v>1943</v>
      </c>
      <c r="D37" s="6"/>
      <c r="E37" s="3"/>
      <c r="F37" s="3"/>
      <c r="G37" s="3"/>
      <c r="H37" s="3"/>
      <c r="I37" s="3"/>
      <c r="J37" s="3"/>
      <c r="K37" s="3"/>
      <c r="L37" s="3"/>
      <c r="M37" s="3"/>
      <c r="N37" s="3"/>
      <c r="O37" s="3"/>
      <c r="P37" s="3"/>
      <c r="Q37" s="3"/>
      <c r="R37" s="3"/>
      <c r="S37" s="3"/>
      <c r="T37" s="3"/>
      <c r="U37" s="3"/>
      <c r="V37" s="3"/>
      <c r="W37" s="3"/>
      <c r="X37" s="3"/>
      <c r="Y37" s="3"/>
      <c r="AG37" t="s">
        <v>1944</v>
      </c>
    </row>
    <row r="38" spans="1:33" x14ac:dyDescent="0.25">
      <c r="A38" s="3"/>
      <c r="B38" s="4"/>
      <c r="C38" s="256"/>
      <c r="D38" s="6"/>
      <c r="E38" s="3"/>
      <c r="F38" s="3"/>
      <c r="G38" s="3"/>
      <c r="H38" s="3"/>
      <c r="I38" s="3"/>
      <c r="J38" s="3"/>
      <c r="K38" s="3"/>
      <c r="L38" s="3"/>
      <c r="M38" s="3"/>
      <c r="N38" s="3"/>
      <c r="O38" s="3"/>
      <c r="P38" s="3"/>
      <c r="Q38" s="3"/>
      <c r="R38" s="3"/>
      <c r="S38" s="3"/>
      <c r="T38" s="3"/>
      <c r="U38" s="3"/>
      <c r="V38" s="3"/>
      <c r="W38" s="3"/>
      <c r="X38" s="3"/>
      <c r="Y38" s="3"/>
    </row>
    <row r="39" spans="1:33" x14ac:dyDescent="0.25">
      <c r="C39" s="258"/>
      <c r="D39" s="10"/>
      <c r="AG39" t="s">
        <v>442</v>
      </c>
    </row>
    <row r="40" spans="1:33" x14ac:dyDescent="0.25">
      <c r="D40" s="10"/>
    </row>
    <row r="41" spans="1:33" x14ac:dyDescent="0.25">
      <c r="D41" s="10"/>
    </row>
    <row r="42" spans="1:33" x14ac:dyDescent="0.25">
      <c r="D42" s="10"/>
    </row>
    <row r="43" spans="1:33" x14ac:dyDescent="0.25">
      <c r="D43" s="10"/>
    </row>
    <row r="44" spans="1:33" x14ac:dyDescent="0.25">
      <c r="D44" s="10"/>
    </row>
    <row r="45" spans="1:33" x14ac:dyDescent="0.25">
      <c r="D45" s="10"/>
    </row>
    <row r="46" spans="1:33" x14ac:dyDescent="0.25">
      <c r="D46" s="10"/>
    </row>
    <row r="47" spans="1:33" x14ac:dyDescent="0.25">
      <c r="D47" s="10"/>
    </row>
    <row r="48" spans="1: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6UN9dgZNArqq89wpDutd5RS45XrPgshy2VksCgL9nQJg5RWqUrwxV8JPxNIqxsNnnc535IqUT7tlYx+YGdkupQ==" saltValue="rd4Do79HfyRMbRbCNk7YiQ==" spinCount="100000" sheet="1" formatRows="0"/>
  <mergeCells count="16">
    <mergeCell ref="C23:G23"/>
    <mergeCell ref="C24:G24"/>
    <mergeCell ref="C25:G25"/>
    <mergeCell ref="C26:G26"/>
    <mergeCell ref="C28:G28"/>
    <mergeCell ref="C30:G30"/>
    <mergeCell ref="A1:G1"/>
    <mergeCell ref="C2:G2"/>
    <mergeCell ref="C3:G3"/>
    <mergeCell ref="C4:G4"/>
    <mergeCell ref="A34:B34"/>
    <mergeCell ref="C12:G12"/>
    <mergeCell ref="C14:G14"/>
    <mergeCell ref="C16:G16"/>
    <mergeCell ref="C19:G19"/>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15AD-14DA-4A2E-B94F-CFCA9436687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68</v>
      </c>
      <c r="C4" s="204" t="s">
        <v>69</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348</v>
      </c>
      <c r="C8" s="251" t="s">
        <v>349</v>
      </c>
      <c r="D8" s="229"/>
      <c r="E8" s="230"/>
      <c r="F8" s="231"/>
      <c r="G8" s="231">
        <f>SUMIF(AG9:AG13,"&lt;&gt;NOR",G9:G13)</f>
        <v>0</v>
      </c>
      <c r="H8" s="231"/>
      <c r="I8" s="231">
        <f>SUM(I9:I13)</f>
        <v>0</v>
      </c>
      <c r="J8" s="231"/>
      <c r="K8" s="231">
        <f>SUM(K9:K13)</f>
        <v>0</v>
      </c>
      <c r="L8" s="231"/>
      <c r="M8" s="231">
        <f>SUM(M9:M13)</f>
        <v>0</v>
      </c>
      <c r="N8" s="230"/>
      <c r="O8" s="230">
        <f>SUM(O9:O13)</f>
        <v>0</v>
      </c>
      <c r="P8" s="230"/>
      <c r="Q8" s="230">
        <f>SUM(Q9:Q13)</f>
        <v>0</v>
      </c>
      <c r="R8" s="231"/>
      <c r="S8" s="231"/>
      <c r="T8" s="232"/>
      <c r="U8" s="226"/>
      <c r="V8" s="226">
        <f>SUM(V9:V13)</f>
        <v>0</v>
      </c>
      <c r="W8" s="226"/>
      <c r="X8" s="226"/>
      <c r="Y8" s="226"/>
      <c r="AG8" t="s">
        <v>384</v>
      </c>
    </row>
    <row r="9" spans="1:60" outlineLevel="1" x14ac:dyDescent="0.25">
      <c r="A9" s="241">
        <v>1</v>
      </c>
      <c r="B9" s="242" t="s">
        <v>1977</v>
      </c>
      <c r="C9" s="252" t="s">
        <v>1978</v>
      </c>
      <c r="D9" s="243" t="s">
        <v>434</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450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1979</v>
      </c>
      <c r="C10" s="252" t="s">
        <v>1980</v>
      </c>
      <c r="D10" s="243" t="s">
        <v>434</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450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1981</v>
      </c>
      <c r="C11" s="252" t="s">
        <v>1982</v>
      </c>
      <c r="D11" s="243" t="s">
        <v>434</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450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1983</v>
      </c>
      <c r="C12" s="252" t="s">
        <v>1984</v>
      </c>
      <c r="D12" s="243" t="s">
        <v>434</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449</v>
      </c>
      <c r="Y12" s="222" t="s">
        <v>391</v>
      </c>
      <c r="Z12" s="212"/>
      <c r="AA12" s="212"/>
      <c r="AB12" s="212"/>
      <c r="AC12" s="212"/>
      <c r="AD12" s="212"/>
      <c r="AE12" s="212"/>
      <c r="AF12" s="212"/>
      <c r="AG12" s="212" t="s">
        <v>450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4">
        <v>5</v>
      </c>
      <c r="B13" s="235" t="s">
        <v>1985</v>
      </c>
      <c r="C13" s="253" t="s">
        <v>1986</v>
      </c>
      <c r="D13" s="236" t="s">
        <v>434</v>
      </c>
      <c r="E13" s="237">
        <v>1</v>
      </c>
      <c r="F13" s="238"/>
      <c r="G13" s="239">
        <f>ROUND(E13*F13,2)</f>
        <v>0</v>
      </c>
      <c r="H13" s="238"/>
      <c r="I13" s="239">
        <f>ROUND(E13*H13,2)</f>
        <v>0</v>
      </c>
      <c r="J13" s="238"/>
      <c r="K13" s="239">
        <f>ROUND(E13*J13,2)</f>
        <v>0</v>
      </c>
      <c r="L13" s="239">
        <v>21</v>
      </c>
      <c r="M13" s="239">
        <f>G13*(1+L13/100)</f>
        <v>0</v>
      </c>
      <c r="N13" s="237">
        <v>0</v>
      </c>
      <c r="O13" s="237">
        <f>ROUND(E13*N13,2)</f>
        <v>0</v>
      </c>
      <c r="P13" s="237">
        <v>0</v>
      </c>
      <c r="Q13" s="237">
        <f>ROUND(E13*P13,2)</f>
        <v>0</v>
      </c>
      <c r="R13" s="239"/>
      <c r="S13" s="239" t="s">
        <v>435</v>
      </c>
      <c r="T13" s="240" t="s">
        <v>389</v>
      </c>
      <c r="U13" s="222">
        <v>0</v>
      </c>
      <c r="V13" s="222">
        <f>ROUND(E13*U13,2)</f>
        <v>0</v>
      </c>
      <c r="W13" s="222"/>
      <c r="X13" s="222" t="s">
        <v>449</v>
      </c>
      <c r="Y13" s="222" t="s">
        <v>391</v>
      </c>
      <c r="Z13" s="212"/>
      <c r="AA13" s="212"/>
      <c r="AB13" s="212"/>
      <c r="AC13" s="212"/>
      <c r="AD13" s="212"/>
      <c r="AE13" s="212"/>
      <c r="AF13" s="212"/>
      <c r="AG13" s="212" t="s">
        <v>450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5">
      <c r="A14" s="3"/>
      <c r="B14" s="4"/>
      <c r="C14" s="256"/>
      <c r="D14" s="6"/>
      <c r="E14" s="3"/>
      <c r="F14" s="3"/>
      <c r="G14" s="3"/>
      <c r="H14" s="3"/>
      <c r="I14" s="3"/>
      <c r="J14" s="3"/>
      <c r="K14" s="3"/>
      <c r="L14" s="3"/>
      <c r="M14" s="3"/>
      <c r="N14" s="3"/>
      <c r="O14" s="3"/>
      <c r="P14" s="3"/>
      <c r="Q14" s="3"/>
      <c r="R14" s="3"/>
      <c r="S14" s="3"/>
      <c r="T14" s="3"/>
      <c r="U14" s="3"/>
      <c r="V14" s="3"/>
      <c r="W14" s="3"/>
      <c r="X14" s="3"/>
      <c r="Y14" s="3"/>
      <c r="AE14">
        <v>12</v>
      </c>
      <c r="AF14">
        <v>21</v>
      </c>
      <c r="AG14" t="s">
        <v>369</v>
      </c>
    </row>
    <row r="15" spans="1:60" x14ac:dyDescent="0.25">
      <c r="A15" s="215"/>
      <c r="B15" s="216" t="s">
        <v>29</v>
      </c>
      <c r="C15" s="257"/>
      <c r="D15" s="217"/>
      <c r="E15" s="218"/>
      <c r="F15" s="218"/>
      <c r="G15" s="233">
        <f>G8</f>
        <v>0</v>
      </c>
      <c r="H15" s="3"/>
      <c r="I15" s="3"/>
      <c r="J15" s="3"/>
      <c r="K15" s="3"/>
      <c r="L15" s="3"/>
      <c r="M15" s="3"/>
      <c r="N15" s="3"/>
      <c r="O15" s="3"/>
      <c r="P15" s="3"/>
      <c r="Q15" s="3"/>
      <c r="R15" s="3"/>
      <c r="S15" s="3"/>
      <c r="T15" s="3"/>
      <c r="U15" s="3"/>
      <c r="V15" s="3"/>
      <c r="W15" s="3"/>
      <c r="X15" s="3"/>
      <c r="Y15" s="3"/>
      <c r="AE15">
        <f>SUMIF(L7:L13,AE14,G7:G13)</f>
        <v>0</v>
      </c>
      <c r="AF15">
        <f>SUMIF(L7:L13,AF14,G7:G13)</f>
        <v>0</v>
      </c>
      <c r="AG15" t="s">
        <v>440</v>
      </c>
    </row>
    <row r="16" spans="1:60" x14ac:dyDescent="0.25">
      <c r="A16" s="259" t="s">
        <v>1936</v>
      </c>
      <c r="B16" s="259"/>
      <c r="C16" s="256"/>
      <c r="D16" s="6"/>
      <c r="E16" s="3"/>
      <c r="F16" s="3"/>
      <c r="G16" s="3"/>
      <c r="H16" s="3"/>
      <c r="I16" s="3"/>
      <c r="J16" s="3"/>
      <c r="K16" s="3"/>
      <c r="L16" s="3"/>
      <c r="M16" s="3"/>
      <c r="N16" s="3"/>
      <c r="O16" s="3"/>
      <c r="P16" s="3"/>
      <c r="Q16" s="3"/>
      <c r="R16" s="3"/>
      <c r="S16" s="3"/>
      <c r="T16" s="3"/>
      <c r="U16" s="3"/>
      <c r="V16" s="3"/>
      <c r="W16" s="3"/>
      <c r="X16" s="3"/>
      <c r="Y16" s="3"/>
    </row>
    <row r="17" spans="1:33" x14ac:dyDescent="0.25">
      <c r="A17" s="3"/>
      <c r="B17" s="4" t="s">
        <v>1937</v>
      </c>
      <c r="C17" s="256" t="s">
        <v>1938</v>
      </c>
      <c r="D17" s="6"/>
      <c r="E17" s="3"/>
      <c r="F17" s="3"/>
      <c r="G17" s="3"/>
      <c r="H17" s="3"/>
      <c r="I17" s="3"/>
      <c r="J17" s="3"/>
      <c r="K17" s="3"/>
      <c r="L17" s="3"/>
      <c r="M17" s="3"/>
      <c r="N17" s="3"/>
      <c r="O17" s="3"/>
      <c r="P17" s="3"/>
      <c r="Q17" s="3"/>
      <c r="R17" s="3"/>
      <c r="S17" s="3"/>
      <c r="T17" s="3"/>
      <c r="U17" s="3"/>
      <c r="V17" s="3"/>
      <c r="W17" s="3"/>
      <c r="X17" s="3"/>
      <c r="Y17" s="3"/>
      <c r="AG17" t="s">
        <v>1939</v>
      </c>
    </row>
    <row r="18" spans="1:33" x14ac:dyDescent="0.25">
      <c r="A18" s="3"/>
      <c r="B18" s="4" t="s">
        <v>1940</v>
      </c>
      <c r="C18" s="256" t="s">
        <v>1941</v>
      </c>
      <c r="D18" s="6"/>
      <c r="E18" s="3"/>
      <c r="F18" s="3"/>
      <c r="G18" s="3"/>
      <c r="H18" s="3"/>
      <c r="I18" s="3"/>
      <c r="J18" s="3"/>
      <c r="K18" s="3"/>
      <c r="L18" s="3"/>
      <c r="M18" s="3"/>
      <c r="N18" s="3"/>
      <c r="O18" s="3"/>
      <c r="P18" s="3"/>
      <c r="Q18" s="3"/>
      <c r="R18" s="3"/>
      <c r="S18" s="3"/>
      <c r="T18" s="3"/>
      <c r="U18" s="3"/>
      <c r="V18" s="3"/>
      <c r="W18" s="3"/>
      <c r="X18" s="3"/>
      <c r="Y18" s="3"/>
      <c r="AG18" t="s">
        <v>1942</v>
      </c>
    </row>
    <row r="19" spans="1:33" x14ac:dyDescent="0.25">
      <c r="A19" s="3"/>
      <c r="B19" s="4"/>
      <c r="C19" s="256" t="s">
        <v>1943</v>
      </c>
      <c r="D19" s="6"/>
      <c r="E19" s="3"/>
      <c r="F19" s="3"/>
      <c r="G19" s="3"/>
      <c r="H19" s="3"/>
      <c r="I19" s="3"/>
      <c r="J19" s="3"/>
      <c r="K19" s="3"/>
      <c r="L19" s="3"/>
      <c r="M19" s="3"/>
      <c r="N19" s="3"/>
      <c r="O19" s="3"/>
      <c r="P19" s="3"/>
      <c r="Q19" s="3"/>
      <c r="R19" s="3"/>
      <c r="S19" s="3"/>
      <c r="T19" s="3"/>
      <c r="U19" s="3"/>
      <c r="V19" s="3"/>
      <c r="W19" s="3"/>
      <c r="X19" s="3"/>
      <c r="Y19" s="3"/>
      <c r="AG19" t="s">
        <v>1944</v>
      </c>
    </row>
    <row r="20" spans="1:33" x14ac:dyDescent="0.25">
      <c r="A20" s="3"/>
      <c r="B20" s="4"/>
      <c r="C20" s="256"/>
      <c r="D20" s="6"/>
      <c r="E20" s="3"/>
      <c r="F20" s="3"/>
      <c r="G20" s="3"/>
      <c r="H20" s="3"/>
      <c r="I20" s="3"/>
      <c r="J20" s="3"/>
      <c r="K20" s="3"/>
      <c r="L20" s="3"/>
      <c r="M20" s="3"/>
      <c r="N20" s="3"/>
      <c r="O20" s="3"/>
      <c r="P20" s="3"/>
      <c r="Q20" s="3"/>
      <c r="R20" s="3"/>
      <c r="S20" s="3"/>
      <c r="T20" s="3"/>
      <c r="U20" s="3"/>
      <c r="V20" s="3"/>
      <c r="W20" s="3"/>
      <c r="X20" s="3"/>
      <c r="Y20" s="3"/>
    </row>
    <row r="21" spans="1:33" x14ac:dyDescent="0.25">
      <c r="C21" s="258"/>
      <c r="D21" s="10"/>
      <c r="AG21" t="s">
        <v>442</v>
      </c>
    </row>
    <row r="22" spans="1:33" x14ac:dyDescent="0.25">
      <c r="D22" s="10"/>
    </row>
    <row r="23" spans="1:33" x14ac:dyDescent="0.25">
      <c r="D23" s="10"/>
    </row>
    <row r="24" spans="1:33" x14ac:dyDescent="0.25">
      <c r="D24" s="10"/>
    </row>
    <row r="25" spans="1:33" x14ac:dyDescent="0.25">
      <c r="D25" s="10"/>
    </row>
    <row r="26" spans="1:33" x14ac:dyDescent="0.25">
      <c r="D26" s="10"/>
    </row>
    <row r="27" spans="1:33" x14ac:dyDescent="0.25">
      <c r="D27" s="10"/>
    </row>
    <row r="28" spans="1:33" x14ac:dyDescent="0.25">
      <c r="D28" s="10"/>
    </row>
    <row r="29" spans="1:33" x14ac:dyDescent="0.25">
      <c r="D29" s="10"/>
    </row>
    <row r="30" spans="1:33" x14ac:dyDescent="0.25">
      <c r="D30" s="10"/>
    </row>
    <row r="31" spans="1:33" x14ac:dyDescent="0.25">
      <c r="D31" s="10"/>
    </row>
    <row r="32" spans="1: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yBmpA6+lAgf67PdAl6dJqIarL38k0gNMcO1FeBXoq5308iJ77Fo4D6LUHqrGPdPvwb96k1EtJX7/Ko+3qWUjQg==" saltValue="dXwic2mUynDD7Sd0lWj+Yw==" spinCount="100000" sheet="1" formatRows="0"/>
  <mergeCells count="5">
    <mergeCell ref="A1:G1"/>
    <mergeCell ref="C2:G2"/>
    <mergeCell ref="C3:G3"/>
    <mergeCell ref="C4:G4"/>
    <mergeCell ref="A16:B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BA09-06A5-40B7-9865-31536F1BD9DE}">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70</v>
      </c>
      <c r="C4" s="204" t="s">
        <v>71</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263</v>
      </c>
      <c r="C8" s="251" t="s">
        <v>264</v>
      </c>
      <c r="D8" s="229"/>
      <c r="E8" s="230"/>
      <c r="F8" s="231"/>
      <c r="G8" s="231">
        <f>SUMIF(AG9:AG12,"&lt;&gt;NOR",G9:G12)</f>
        <v>0</v>
      </c>
      <c r="H8" s="231"/>
      <c r="I8" s="231">
        <f>SUM(I9:I12)</f>
        <v>0</v>
      </c>
      <c r="J8" s="231"/>
      <c r="K8" s="231">
        <f>SUM(K9:K12)</f>
        <v>0</v>
      </c>
      <c r="L8" s="231"/>
      <c r="M8" s="231">
        <f>SUM(M9:M12)</f>
        <v>0</v>
      </c>
      <c r="N8" s="230"/>
      <c r="O8" s="230">
        <f>SUM(O9:O12)</f>
        <v>0</v>
      </c>
      <c r="P8" s="230"/>
      <c r="Q8" s="230">
        <f>SUM(Q9:Q12)</f>
        <v>0</v>
      </c>
      <c r="R8" s="231"/>
      <c r="S8" s="231"/>
      <c r="T8" s="232"/>
      <c r="U8" s="226"/>
      <c r="V8" s="226">
        <f>SUM(V9:V12)</f>
        <v>0</v>
      </c>
      <c r="W8" s="226"/>
      <c r="X8" s="226"/>
      <c r="Y8" s="226"/>
      <c r="AG8" t="s">
        <v>384</v>
      </c>
    </row>
    <row r="9" spans="1:60" outlineLevel="1" x14ac:dyDescent="0.25">
      <c r="A9" s="241">
        <v>1</v>
      </c>
      <c r="B9" s="242" t="s">
        <v>1987</v>
      </c>
      <c r="C9" s="252" t="s">
        <v>1988</v>
      </c>
      <c r="D9" s="243" t="s">
        <v>1989</v>
      </c>
      <c r="E9" s="244">
        <v>24</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1990</v>
      </c>
      <c r="T9" s="247" t="s">
        <v>1991</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34">
        <v>2</v>
      </c>
      <c r="B10" s="235" t="s">
        <v>1993</v>
      </c>
      <c r="C10" s="253" t="s">
        <v>1994</v>
      </c>
      <c r="D10" s="236" t="s">
        <v>1989</v>
      </c>
      <c r="E10" s="237">
        <v>96</v>
      </c>
      <c r="F10" s="238"/>
      <c r="G10" s="239">
        <f>ROUND(E10*F10,2)</f>
        <v>0</v>
      </c>
      <c r="H10" s="238"/>
      <c r="I10" s="239">
        <f>ROUND(E10*H10,2)</f>
        <v>0</v>
      </c>
      <c r="J10" s="238"/>
      <c r="K10" s="239">
        <f>ROUND(E10*J10,2)</f>
        <v>0</v>
      </c>
      <c r="L10" s="239">
        <v>21</v>
      </c>
      <c r="M10" s="239">
        <f>G10*(1+L10/100)</f>
        <v>0</v>
      </c>
      <c r="N10" s="237">
        <v>0</v>
      </c>
      <c r="O10" s="237">
        <f>ROUND(E10*N10,2)</f>
        <v>0</v>
      </c>
      <c r="P10" s="237">
        <v>0</v>
      </c>
      <c r="Q10" s="237">
        <f>ROUND(E10*P10,2)</f>
        <v>0</v>
      </c>
      <c r="R10" s="239"/>
      <c r="S10" s="239" t="s">
        <v>1990</v>
      </c>
      <c r="T10" s="240" t="s">
        <v>1991</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5">
      <c r="A11" s="219"/>
      <c r="B11" s="220"/>
      <c r="C11" s="254" t="s">
        <v>1995</v>
      </c>
      <c r="D11" s="248"/>
      <c r="E11" s="248"/>
      <c r="F11" s="248"/>
      <c r="G11" s="248"/>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395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1" outlineLevel="3" x14ac:dyDescent="0.25">
      <c r="A12" s="219"/>
      <c r="B12" s="220"/>
      <c r="C12" s="255" t="s">
        <v>1996</v>
      </c>
      <c r="D12" s="250"/>
      <c r="E12" s="250"/>
      <c r="F12" s="250"/>
      <c r="G12" s="250"/>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395</v>
      </c>
      <c r="AH12" s="212"/>
      <c r="AI12" s="212"/>
      <c r="AJ12" s="212"/>
      <c r="AK12" s="212"/>
      <c r="AL12" s="212"/>
      <c r="AM12" s="212"/>
      <c r="AN12" s="212"/>
      <c r="AO12" s="212"/>
      <c r="AP12" s="212"/>
      <c r="AQ12" s="212"/>
      <c r="AR12" s="212"/>
      <c r="AS12" s="212"/>
      <c r="AT12" s="212"/>
      <c r="AU12" s="212"/>
      <c r="AV12" s="212"/>
      <c r="AW12" s="212"/>
      <c r="AX12" s="212"/>
      <c r="AY12" s="212"/>
      <c r="AZ12" s="212"/>
      <c r="BA12" s="249" t="str">
        <f>C12</f>
        <v>Zkouška zařízení dle oddílu 8 ČSN 06 0310/2014. Napouštění s odvzdušněním systému objektu, bude fakturováno dle skutečnosti ! Jedná se o odhad projektanta.</v>
      </c>
      <c r="BB12" s="212"/>
      <c r="BC12" s="212"/>
      <c r="BD12" s="212"/>
      <c r="BE12" s="212"/>
      <c r="BF12" s="212"/>
      <c r="BG12" s="212"/>
      <c r="BH12" s="212"/>
    </row>
    <row r="13" spans="1:60" x14ac:dyDescent="0.25">
      <c r="A13" s="227" t="s">
        <v>383</v>
      </c>
      <c r="B13" s="228" t="s">
        <v>297</v>
      </c>
      <c r="C13" s="251" t="s">
        <v>298</v>
      </c>
      <c r="D13" s="229"/>
      <c r="E13" s="230"/>
      <c r="F13" s="231"/>
      <c r="G13" s="231">
        <f>SUMIF(AG14:AG26,"&lt;&gt;NOR",G14:G26)</f>
        <v>0</v>
      </c>
      <c r="H13" s="231"/>
      <c r="I13" s="231">
        <f>SUM(I14:I26)</f>
        <v>0</v>
      </c>
      <c r="J13" s="231"/>
      <c r="K13" s="231">
        <f>SUM(K14:K26)</f>
        <v>0</v>
      </c>
      <c r="L13" s="231"/>
      <c r="M13" s="231">
        <f>SUM(M14:M26)</f>
        <v>0</v>
      </c>
      <c r="N13" s="230"/>
      <c r="O13" s="230">
        <f>SUM(O14:O26)</f>
        <v>0.04</v>
      </c>
      <c r="P13" s="230"/>
      <c r="Q13" s="230">
        <f>SUM(Q14:Q26)</f>
        <v>0</v>
      </c>
      <c r="R13" s="231"/>
      <c r="S13" s="231"/>
      <c r="T13" s="232"/>
      <c r="U13" s="226"/>
      <c r="V13" s="226">
        <f>SUM(V14:V26)</f>
        <v>0</v>
      </c>
      <c r="W13" s="226"/>
      <c r="X13" s="226"/>
      <c r="Y13" s="226"/>
      <c r="AG13" t="s">
        <v>384</v>
      </c>
    </row>
    <row r="14" spans="1:60" outlineLevel="1" x14ac:dyDescent="0.25">
      <c r="A14" s="241">
        <v>3</v>
      </c>
      <c r="B14" s="242" t="s">
        <v>1997</v>
      </c>
      <c r="C14" s="252" t="s">
        <v>1998</v>
      </c>
      <c r="D14" s="243" t="s">
        <v>506</v>
      </c>
      <c r="E14" s="244">
        <v>1</v>
      </c>
      <c r="F14" s="245"/>
      <c r="G14" s="246">
        <f>ROUND(E14*F14,2)</f>
        <v>0</v>
      </c>
      <c r="H14" s="245"/>
      <c r="I14" s="246">
        <f>ROUND(E14*H14,2)</f>
        <v>0</v>
      </c>
      <c r="J14" s="245"/>
      <c r="K14" s="246">
        <f>ROUND(E14*J14,2)</f>
        <v>0</v>
      </c>
      <c r="L14" s="246">
        <v>21</v>
      </c>
      <c r="M14" s="246">
        <f>G14*(1+L14/100)</f>
        <v>0</v>
      </c>
      <c r="N14" s="244">
        <v>2.2000000000000001E-4</v>
      </c>
      <c r="O14" s="244">
        <f>ROUND(E14*N14,2)</f>
        <v>0</v>
      </c>
      <c r="P14" s="244">
        <v>0</v>
      </c>
      <c r="Q14" s="244">
        <f>ROUND(E14*P14,2)</f>
        <v>0</v>
      </c>
      <c r="R14" s="246"/>
      <c r="S14" s="246" t="s">
        <v>1990</v>
      </c>
      <c r="T14" s="247" t="s">
        <v>1991</v>
      </c>
      <c r="U14" s="222">
        <v>0</v>
      </c>
      <c r="V14" s="222">
        <f>ROUND(E14*U14,2)</f>
        <v>0</v>
      </c>
      <c r="W14" s="222"/>
      <c r="X14" s="222" t="s">
        <v>449</v>
      </c>
      <c r="Y14" s="222" t="s">
        <v>391</v>
      </c>
      <c r="Z14" s="212"/>
      <c r="AA14" s="212"/>
      <c r="AB14" s="212"/>
      <c r="AC14" s="212"/>
      <c r="AD14" s="212"/>
      <c r="AE14" s="212"/>
      <c r="AF14" s="212"/>
      <c r="AG14" s="212" t="s">
        <v>1999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41">
        <v>4</v>
      </c>
      <c r="B15" s="242" t="s">
        <v>2000</v>
      </c>
      <c r="C15" s="252" t="s">
        <v>2001</v>
      </c>
      <c r="D15" s="243" t="s">
        <v>517</v>
      </c>
      <c r="E15" s="244">
        <v>63</v>
      </c>
      <c r="F15" s="245"/>
      <c r="G15" s="246">
        <f>ROUND(E15*F15,2)</f>
        <v>0</v>
      </c>
      <c r="H15" s="245"/>
      <c r="I15" s="246">
        <f>ROUND(E15*H15,2)</f>
        <v>0</v>
      </c>
      <c r="J15" s="245"/>
      <c r="K15" s="246">
        <f>ROUND(E15*J15,2)</f>
        <v>0</v>
      </c>
      <c r="L15" s="246">
        <v>21</v>
      </c>
      <c r="M15" s="246">
        <f>G15*(1+L15/100)</f>
        <v>0</v>
      </c>
      <c r="N15" s="244">
        <v>9.0000000000000006E-5</v>
      </c>
      <c r="O15" s="244">
        <f>ROUND(E15*N15,2)</f>
        <v>0.01</v>
      </c>
      <c r="P15" s="244">
        <v>0</v>
      </c>
      <c r="Q15" s="244">
        <f>ROUND(E15*P15,2)</f>
        <v>0</v>
      </c>
      <c r="R15" s="246"/>
      <c r="S15" s="246" t="s">
        <v>1990</v>
      </c>
      <c r="T15" s="247" t="s">
        <v>1991</v>
      </c>
      <c r="U15" s="222">
        <v>0</v>
      </c>
      <c r="V15" s="222">
        <f>ROUND(E15*U15,2)</f>
        <v>0</v>
      </c>
      <c r="W15" s="222"/>
      <c r="X15" s="222" t="s">
        <v>449</v>
      </c>
      <c r="Y15" s="222" t="s">
        <v>391</v>
      </c>
      <c r="Z15" s="212"/>
      <c r="AA15" s="212"/>
      <c r="AB15" s="212"/>
      <c r="AC15" s="212"/>
      <c r="AD15" s="212"/>
      <c r="AE15" s="212"/>
      <c r="AF15" s="212"/>
      <c r="AG15" s="212" t="s">
        <v>1999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5</v>
      </c>
      <c r="B16" s="242" t="s">
        <v>2002</v>
      </c>
      <c r="C16" s="252" t="s">
        <v>2003</v>
      </c>
      <c r="D16" s="243" t="s">
        <v>517</v>
      </c>
      <c r="E16" s="244">
        <v>157</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1990</v>
      </c>
      <c r="T16" s="247" t="s">
        <v>1991</v>
      </c>
      <c r="U16" s="222">
        <v>0</v>
      </c>
      <c r="V16" s="222">
        <f>ROUND(E16*U16,2)</f>
        <v>0</v>
      </c>
      <c r="W16" s="222"/>
      <c r="X16" s="222" t="s">
        <v>449</v>
      </c>
      <c r="Y16" s="222" t="s">
        <v>391</v>
      </c>
      <c r="Z16" s="212"/>
      <c r="AA16" s="212"/>
      <c r="AB16" s="212"/>
      <c r="AC16" s="212"/>
      <c r="AD16" s="212"/>
      <c r="AE16" s="212"/>
      <c r="AF16" s="212"/>
      <c r="AG16" s="212" t="s">
        <v>1999</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6</v>
      </c>
      <c r="B17" s="242" t="s">
        <v>2004</v>
      </c>
      <c r="C17" s="252" t="s">
        <v>2005</v>
      </c>
      <c r="D17" s="243" t="s">
        <v>562</v>
      </c>
      <c r="E17" s="244">
        <v>3.4000000000000002E-2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1990</v>
      </c>
      <c r="T17" s="247" t="s">
        <v>1991</v>
      </c>
      <c r="U17" s="222">
        <v>0</v>
      </c>
      <c r="V17" s="222">
        <f>ROUND(E17*U17,2)</f>
        <v>0</v>
      </c>
      <c r="W17" s="222"/>
      <c r="X17" s="222" t="s">
        <v>449</v>
      </c>
      <c r="Y17" s="222" t="s">
        <v>391</v>
      </c>
      <c r="Z17" s="212"/>
      <c r="AA17" s="212"/>
      <c r="AB17" s="212"/>
      <c r="AC17" s="212"/>
      <c r="AD17" s="212"/>
      <c r="AE17" s="212"/>
      <c r="AF17" s="212"/>
      <c r="AG17" s="212" t="s">
        <v>1999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1">
        <v>7</v>
      </c>
      <c r="B18" s="242" t="s">
        <v>2006</v>
      </c>
      <c r="C18" s="252" t="s">
        <v>2007</v>
      </c>
      <c r="D18" s="243" t="s">
        <v>517</v>
      </c>
      <c r="E18" s="244">
        <v>20</v>
      </c>
      <c r="F18" s="245"/>
      <c r="G18" s="246">
        <f>ROUND(E18*F18,2)</f>
        <v>0</v>
      </c>
      <c r="H18" s="245"/>
      <c r="I18" s="246">
        <f>ROUND(E18*H18,2)</f>
        <v>0</v>
      </c>
      <c r="J18" s="245"/>
      <c r="K18" s="246">
        <f>ROUND(E18*J18,2)</f>
        <v>0</v>
      </c>
      <c r="L18" s="246">
        <v>21</v>
      </c>
      <c r="M18" s="246">
        <f>G18*(1+L18/100)</f>
        <v>0</v>
      </c>
      <c r="N18" s="244">
        <v>8.0000000000000007E-5</v>
      </c>
      <c r="O18" s="244">
        <f>ROUND(E18*N18,2)</f>
        <v>0</v>
      </c>
      <c r="P18" s="244">
        <v>0</v>
      </c>
      <c r="Q18" s="244">
        <f>ROUND(E18*P18,2)</f>
        <v>0</v>
      </c>
      <c r="R18" s="246"/>
      <c r="S18" s="246" t="s">
        <v>1990</v>
      </c>
      <c r="T18" s="247" t="s">
        <v>1991</v>
      </c>
      <c r="U18" s="222">
        <v>0</v>
      </c>
      <c r="V18" s="222">
        <f>ROUND(E18*U18,2)</f>
        <v>0</v>
      </c>
      <c r="W18" s="222"/>
      <c r="X18" s="222" t="s">
        <v>604</v>
      </c>
      <c r="Y18" s="222" t="s">
        <v>391</v>
      </c>
      <c r="Z18" s="212"/>
      <c r="AA18" s="212"/>
      <c r="AB18" s="212"/>
      <c r="AC18" s="212"/>
      <c r="AD18" s="212"/>
      <c r="AE18" s="212"/>
      <c r="AF18" s="212"/>
      <c r="AG18" s="212" t="s">
        <v>2008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1">
        <v>8</v>
      </c>
      <c r="B19" s="242" t="s">
        <v>2009</v>
      </c>
      <c r="C19" s="252" t="s">
        <v>2010</v>
      </c>
      <c r="D19" s="243" t="s">
        <v>517</v>
      </c>
      <c r="E19" s="244">
        <v>56</v>
      </c>
      <c r="F19" s="245"/>
      <c r="G19" s="246">
        <f>ROUND(E19*F19,2)</f>
        <v>0</v>
      </c>
      <c r="H19" s="245"/>
      <c r="I19" s="246">
        <f>ROUND(E19*H19,2)</f>
        <v>0</v>
      </c>
      <c r="J19" s="245"/>
      <c r="K19" s="246">
        <f>ROUND(E19*J19,2)</f>
        <v>0</v>
      </c>
      <c r="L19" s="246">
        <v>21</v>
      </c>
      <c r="M19" s="246">
        <f>G19*(1+L19/100)</f>
        <v>0</v>
      </c>
      <c r="N19" s="244">
        <v>1.2E-4</v>
      </c>
      <c r="O19" s="244">
        <f>ROUND(E19*N19,2)</f>
        <v>0.01</v>
      </c>
      <c r="P19" s="244">
        <v>0</v>
      </c>
      <c r="Q19" s="244">
        <f>ROUND(E19*P19,2)</f>
        <v>0</v>
      </c>
      <c r="R19" s="246"/>
      <c r="S19" s="246" t="s">
        <v>1990</v>
      </c>
      <c r="T19" s="247" t="s">
        <v>1991</v>
      </c>
      <c r="U19" s="222">
        <v>0</v>
      </c>
      <c r="V19" s="222">
        <f>ROUND(E19*U19,2)</f>
        <v>0</v>
      </c>
      <c r="W19" s="222"/>
      <c r="X19" s="222" t="s">
        <v>604</v>
      </c>
      <c r="Y19" s="222" t="s">
        <v>391</v>
      </c>
      <c r="Z19" s="212"/>
      <c r="AA19" s="212"/>
      <c r="AB19" s="212"/>
      <c r="AC19" s="212"/>
      <c r="AD19" s="212"/>
      <c r="AE19" s="212"/>
      <c r="AF19" s="212"/>
      <c r="AG19" s="212" t="s">
        <v>2008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9</v>
      </c>
      <c r="B20" s="242" t="s">
        <v>2011</v>
      </c>
      <c r="C20" s="252" t="s">
        <v>2012</v>
      </c>
      <c r="D20" s="243" t="s">
        <v>517</v>
      </c>
      <c r="E20" s="244">
        <v>11</v>
      </c>
      <c r="F20" s="245"/>
      <c r="G20" s="246">
        <f>ROUND(E20*F20,2)</f>
        <v>0</v>
      </c>
      <c r="H20" s="245"/>
      <c r="I20" s="246">
        <f>ROUND(E20*H20,2)</f>
        <v>0</v>
      </c>
      <c r="J20" s="245"/>
      <c r="K20" s="246">
        <f>ROUND(E20*J20,2)</f>
        <v>0</v>
      </c>
      <c r="L20" s="246">
        <v>21</v>
      </c>
      <c r="M20" s="246">
        <f>G20*(1+L20/100)</f>
        <v>0</v>
      </c>
      <c r="N20" s="244">
        <v>1.3999999999999999E-4</v>
      </c>
      <c r="O20" s="244">
        <f>ROUND(E20*N20,2)</f>
        <v>0</v>
      </c>
      <c r="P20" s="244">
        <v>0</v>
      </c>
      <c r="Q20" s="244">
        <f>ROUND(E20*P20,2)</f>
        <v>0</v>
      </c>
      <c r="R20" s="246"/>
      <c r="S20" s="246" t="s">
        <v>1990</v>
      </c>
      <c r="T20" s="247" t="s">
        <v>1991</v>
      </c>
      <c r="U20" s="222">
        <v>0</v>
      </c>
      <c r="V20" s="222">
        <f>ROUND(E20*U20,2)</f>
        <v>0</v>
      </c>
      <c r="W20" s="222"/>
      <c r="X20" s="222" t="s">
        <v>604</v>
      </c>
      <c r="Y20" s="222" t="s">
        <v>391</v>
      </c>
      <c r="Z20" s="212"/>
      <c r="AA20" s="212"/>
      <c r="AB20" s="212"/>
      <c r="AC20" s="212"/>
      <c r="AD20" s="212"/>
      <c r="AE20" s="212"/>
      <c r="AF20" s="212"/>
      <c r="AG20" s="212" t="s">
        <v>2008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10</v>
      </c>
      <c r="B21" s="242" t="s">
        <v>2013</v>
      </c>
      <c r="C21" s="252" t="s">
        <v>2014</v>
      </c>
      <c r="D21" s="243" t="s">
        <v>517</v>
      </c>
      <c r="E21" s="244">
        <v>45</v>
      </c>
      <c r="F21" s="245"/>
      <c r="G21" s="246">
        <f>ROUND(E21*F21,2)</f>
        <v>0</v>
      </c>
      <c r="H21" s="245"/>
      <c r="I21" s="246">
        <f>ROUND(E21*H21,2)</f>
        <v>0</v>
      </c>
      <c r="J21" s="245"/>
      <c r="K21" s="246">
        <f>ROUND(E21*J21,2)</f>
        <v>0</v>
      </c>
      <c r="L21" s="246">
        <v>21</v>
      </c>
      <c r="M21" s="246">
        <f>G21*(1+L21/100)</f>
        <v>0</v>
      </c>
      <c r="N21" s="244">
        <v>3.0000000000000001E-5</v>
      </c>
      <c r="O21" s="244">
        <f>ROUND(E21*N21,2)</f>
        <v>0</v>
      </c>
      <c r="P21" s="244">
        <v>0</v>
      </c>
      <c r="Q21" s="244">
        <f>ROUND(E21*P21,2)</f>
        <v>0</v>
      </c>
      <c r="R21" s="246"/>
      <c r="S21" s="246" t="s">
        <v>1990</v>
      </c>
      <c r="T21" s="247" t="s">
        <v>1991</v>
      </c>
      <c r="U21" s="222">
        <v>0</v>
      </c>
      <c r="V21" s="222">
        <f>ROUND(E21*U21,2)</f>
        <v>0</v>
      </c>
      <c r="W21" s="222"/>
      <c r="X21" s="222" t="s">
        <v>604</v>
      </c>
      <c r="Y21" s="222" t="s">
        <v>391</v>
      </c>
      <c r="Z21" s="212"/>
      <c r="AA21" s="212"/>
      <c r="AB21" s="212"/>
      <c r="AC21" s="212"/>
      <c r="AD21" s="212"/>
      <c r="AE21" s="212"/>
      <c r="AF21" s="212"/>
      <c r="AG21" s="212" t="s">
        <v>2008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11</v>
      </c>
      <c r="B22" s="242" t="s">
        <v>2015</v>
      </c>
      <c r="C22" s="252" t="s">
        <v>2016</v>
      </c>
      <c r="D22" s="243" t="s">
        <v>517</v>
      </c>
      <c r="E22" s="244">
        <v>25</v>
      </c>
      <c r="F22" s="245"/>
      <c r="G22" s="246">
        <f>ROUND(E22*F22,2)</f>
        <v>0</v>
      </c>
      <c r="H22" s="245"/>
      <c r="I22" s="246">
        <f>ROUND(E22*H22,2)</f>
        <v>0</v>
      </c>
      <c r="J22" s="245"/>
      <c r="K22" s="246">
        <f>ROUND(E22*J22,2)</f>
        <v>0</v>
      </c>
      <c r="L22" s="246">
        <v>21</v>
      </c>
      <c r="M22" s="246">
        <f>G22*(1+L22/100)</f>
        <v>0</v>
      </c>
      <c r="N22" s="244">
        <v>6.9999999999999994E-5</v>
      </c>
      <c r="O22" s="244">
        <f>ROUND(E22*N22,2)</f>
        <v>0</v>
      </c>
      <c r="P22" s="244">
        <v>0</v>
      </c>
      <c r="Q22" s="244">
        <f>ROUND(E22*P22,2)</f>
        <v>0</v>
      </c>
      <c r="R22" s="246"/>
      <c r="S22" s="246" t="s">
        <v>1990</v>
      </c>
      <c r="T22" s="247" t="s">
        <v>1991</v>
      </c>
      <c r="U22" s="222">
        <v>0</v>
      </c>
      <c r="V22" s="222">
        <f>ROUND(E22*U22,2)</f>
        <v>0</v>
      </c>
      <c r="W22" s="222"/>
      <c r="X22" s="222" t="s">
        <v>604</v>
      </c>
      <c r="Y22" s="222" t="s">
        <v>391</v>
      </c>
      <c r="Z22" s="212"/>
      <c r="AA22" s="212"/>
      <c r="AB22" s="212"/>
      <c r="AC22" s="212"/>
      <c r="AD22" s="212"/>
      <c r="AE22" s="212"/>
      <c r="AF22" s="212"/>
      <c r="AG22" s="212" t="s">
        <v>2008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12</v>
      </c>
      <c r="B23" s="242" t="s">
        <v>2017</v>
      </c>
      <c r="C23" s="252" t="s">
        <v>2018</v>
      </c>
      <c r="D23" s="243" t="s">
        <v>517</v>
      </c>
      <c r="E23" s="244">
        <v>34</v>
      </c>
      <c r="F23" s="245"/>
      <c r="G23" s="246">
        <f>ROUND(E23*F23,2)</f>
        <v>0</v>
      </c>
      <c r="H23" s="245"/>
      <c r="I23" s="246">
        <f>ROUND(E23*H23,2)</f>
        <v>0</v>
      </c>
      <c r="J23" s="245"/>
      <c r="K23" s="246">
        <f>ROUND(E23*J23,2)</f>
        <v>0</v>
      </c>
      <c r="L23" s="246">
        <v>21</v>
      </c>
      <c r="M23" s="246">
        <f>G23*(1+L23/100)</f>
        <v>0</v>
      </c>
      <c r="N23" s="244">
        <v>2.9E-4</v>
      </c>
      <c r="O23" s="244">
        <f>ROUND(E23*N23,2)</f>
        <v>0.01</v>
      </c>
      <c r="P23" s="244">
        <v>0</v>
      </c>
      <c r="Q23" s="244">
        <f>ROUND(E23*P23,2)</f>
        <v>0</v>
      </c>
      <c r="R23" s="246"/>
      <c r="S23" s="246" t="s">
        <v>1990</v>
      </c>
      <c r="T23" s="247" t="s">
        <v>1991</v>
      </c>
      <c r="U23" s="222">
        <v>0</v>
      </c>
      <c r="V23" s="222">
        <f>ROUND(E23*U23,2)</f>
        <v>0</v>
      </c>
      <c r="W23" s="222"/>
      <c r="X23" s="222" t="s">
        <v>604</v>
      </c>
      <c r="Y23" s="222" t="s">
        <v>391</v>
      </c>
      <c r="Z23" s="212"/>
      <c r="AA23" s="212"/>
      <c r="AB23" s="212"/>
      <c r="AC23" s="212"/>
      <c r="AD23" s="212"/>
      <c r="AE23" s="212"/>
      <c r="AF23" s="212"/>
      <c r="AG23" s="212" t="s">
        <v>2008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13</v>
      </c>
      <c r="B24" s="242" t="s">
        <v>2019</v>
      </c>
      <c r="C24" s="252" t="s">
        <v>2020</v>
      </c>
      <c r="D24" s="243" t="s">
        <v>517</v>
      </c>
      <c r="E24" s="244">
        <v>10</v>
      </c>
      <c r="F24" s="245"/>
      <c r="G24" s="246">
        <f>ROUND(E24*F24,2)</f>
        <v>0</v>
      </c>
      <c r="H24" s="245"/>
      <c r="I24" s="246">
        <f>ROUND(E24*H24,2)</f>
        <v>0</v>
      </c>
      <c r="J24" s="245"/>
      <c r="K24" s="246">
        <f>ROUND(E24*J24,2)</f>
        <v>0</v>
      </c>
      <c r="L24" s="246">
        <v>21</v>
      </c>
      <c r="M24" s="246">
        <f>G24*(1+L24/100)</f>
        <v>0</v>
      </c>
      <c r="N24" s="244">
        <v>2.7E-4</v>
      </c>
      <c r="O24" s="244">
        <f>ROUND(E24*N24,2)</f>
        <v>0</v>
      </c>
      <c r="P24" s="244">
        <v>0</v>
      </c>
      <c r="Q24" s="244">
        <f>ROUND(E24*P24,2)</f>
        <v>0</v>
      </c>
      <c r="R24" s="246"/>
      <c r="S24" s="246" t="s">
        <v>1990</v>
      </c>
      <c r="T24" s="247" t="s">
        <v>1991</v>
      </c>
      <c r="U24" s="222">
        <v>0</v>
      </c>
      <c r="V24" s="222">
        <f>ROUND(E24*U24,2)</f>
        <v>0</v>
      </c>
      <c r="W24" s="222"/>
      <c r="X24" s="222" t="s">
        <v>604</v>
      </c>
      <c r="Y24" s="222" t="s">
        <v>391</v>
      </c>
      <c r="Z24" s="212"/>
      <c r="AA24" s="212"/>
      <c r="AB24" s="212"/>
      <c r="AC24" s="212"/>
      <c r="AD24" s="212"/>
      <c r="AE24" s="212"/>
      <c r="AF24" s="212"/>
      <c r="AG24" s="212" t="s">
        <v>2008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14</v>
      </c>
      <c r="B25" s="242" t="s">
        <v>2021</v>
      </c>
      <c r="C25" s="252" t="s">
        <v>2022</v>
      </c>
      <c r="D25" s="243" t="s">
        <v>517</v>
      </c>
      <c r="E25" s="244">
        <v>19</v>
      </c>
      <c r="F25" s="245"/>
      <c r="G25" s="246">
        <f>ROUND(E25*F25,2)</f>
        <v>0</v>
      </c>
      <c r="H25" s="245"/>
      <c r="I25" s="246">
        <f>ROUND(E25*H25,2)</f>
        <v>0</v>
      </c>
      <c r="J25" s="245"/>
      <c r="K25" s="246">
        <f>ROUND(E25*J25,2)</f>
        <v>0</v>
      </c>
      <c r="L25" s="246">
        <v>21</v>
      </c>
      <c r="M25" s="246">
        <f>G25*(1+L25/100)</f>
        <v>0</v>
      </c>
      <c r="N25" s="244">
        <v>3.2000000000000003E-4</v>
      </c>
      <c r="O25" s="244">
        <f>ROUND(E25*N25,2)</f>
        <v>0.01</v>
      </c>
      <c r="P25" s="244">
        <v>0</v>
      </c>
      <c r="Q25" s="244">
        <f>ROUND(E25*P25,2)</f>
        <v>0</v>
      </c>
      <c r="R25" s="246"/>
      <c r="S25" s="246" t="s">
        <v>1990</v>
      </c>
      <c r="T25" s="247" t="s">
        <v>1991</v>
      </c>
      <c r="U25" s="222">
        <v>0</v>
      </c>
      <c r="V25" s="222">
        <f>ROUND(E25*U25,2)</f>
        <v>0</v>
      </c>
      <c r="W25" s="222"/>
      <c r="X25" s="222" t="s">
        <v>604</v>
      </c>
      <c r="Y25" s="222" t="s">
        <v>391</v>
      </c>
      <c r="Z25" s="212"/>
      <c r="AA25" s="212"/>
      <c r="AB25" s="212"/>
      <c r="AC25" s="212"/>
      <c r="AD25" s="212"/>
      <c r="AE25" s="212"/>
      <c r="AF25" s="212"/>
      <c r="AG25" s="212" t="s">
        <v>2008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15</v>
      </c>
      <c r="B26" s="242" t="s">
        <v>2023</v>
      </c>
      <c r="C26" s="252" t="s">
        <v>2024</v>
      </c>
      <c r="D26" s="243" t="s">
        <v>2025</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604</v>
      </c>
      <c r="Y26" s="222" t="s">
        <v>391</v>
      </c>
      <c r="Z26" s="212"/>
      <c r="AA26" s="212"/>
      <c r="AB26" s="212"/>
      <c r="AC26" s="212"/>
      <c r="AD26" s="212"/>
      <c r="AE26" s="212"/>
      <c r="AF26" s="212"/>
      <c r="AG26" s="212" t="s">
        <v>2008</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5">
      <c r="A27" s="227" t="s">
        <v>383</v>
      </c>
      <c r="B27" s="228" t="s">
        <v>304</v>
      </c>
      <c r="C27" s="251" t="s">
        <v>306</v>
      </c>
      <c r="D27" s="229"/>
      <c r="E27" s="230"/>
      <c r="F27" s="231"/>
      <c r="G27" s="231">
        <f>SUMIF(AG28:AG47,"&lt;&gt;NOR",G28:G47)</f>
        <v>0</v>
      </c>
      <c r="H27" s="231"/>
      <c r="I27" s="231">
        <f>SUM(I28:I47)</f>
        <v>0</v>
      </c>
      <c r="J27" s="231"/>
      <c r="K27" s="231">
        <f>SUM(K28:K47)</f>
        <v>0</v>
      </c>
      <c r="L27" s="231"/>
      <c r="M27" s="231">
        <f>SUM(M28:M47)</f>
        <v>0</v>
      </c>
      <c r="N27" s="230"/>
      <c r="O27" s="230">
        <f>SUM(O28:O47)</f>
        <v>0.02</v>
      </c>
      <c r="P27" s="230"/>
      <c r="Q27" s="230">
        <f>SUM(Q28:Q47)</f>
        <v>0</v>
      </c>
      <c r="R27" s="231"/>
      <c r="S27" s="231"/>
      <c r="T27" s="232"/>
      <c r="U27" s="226"/>
      <c r="V27" s="226">
        <f>SUM(V28:V47)</f>
        <v>0</v>
      </c>
      <c r="W27" s="226"/>
      <c r="X27" s="226"/>
      <c r="Y27" s="226"/>
      <c r="AG27" t="s">
        <v>384</v>
      </c>
    </row>
    <row r="28" spans="1:60" outlineLevel="1" x14ac:dyDescent="0.25">
      <c r="A28" s="241">
        <v>16</v>
      </c>
      <c r="B28" s="242" t="s">
        <v>2026</v>
      </c>
      <c r="C28" s="252" t="s">
        <v>2027</v>
      </c>
      <c r="D28" s="243" t="s">
        <v>517</v>
      </c>
      <c r="E28" s="244">
        <v>8</v>
      </c>
      <c r="F28" s="245"/>
      <c r="G28" s="246">
        <f>ROUND(E28*F28,2)</f>
        <v>0</v>
      </c>
      <c r="H28" s="245"/>
      <c r="I28" s="246">
        <f>ROUND(E28*H28,2)</f>
        <v>0</v>
      </c>
      <c r="J28" s="245"/>
      <c r="K28" s="246">
        <f>ROUND(E28*J28,2)</f>
        <v>0</v>
      </c>
      <c r="L28" s="246">
        <v>21</v>
      </c>
      <c r="M28" s="246">
        <f>G28*(1+L28/100)</f>
        <v>0</v>
      </c>
      <c r="N28" s="244">
        <v>1.2600000000000001E-3</v>
      </c>
      <c r="O28" s="244">
        <f>ROUND(E28*N28,2)</f>
        <v>0.01</v>
      </c>
      <c r="P28" s="244">
        <v>0</v>
      </c>
      <c r="Q28" s="244">
        <f>ROUND(E28*P28,2)</f>
        <v>0</v>
      </c>
      <c r="R28" s="246"/>
      <c r="S28" s="246" t="s">
        <v>1990</v>
      </c>
      <c r="T28" s="247" t="s">
        <v>1991</v>
      </c>
      <c r="U28" s="222">
        <v>0</v>
      </c>
      <c r="V28" s="222">
        <f>ROUND(E28*U28,2)</f>
        <v>0</v>
      </c>
      <c r="W28" s="222"/>
      <c r="X28" s="222" t="s">
        <v>449</v>
      </c>
      <c r="Y28" s="222" t="s">
        <v>391</v>
      </c>
      <c r="Z28" s="212"/>
      <c r="AA28" s="212"/>
      <c r="AB28" s="212"/>
      <c r="AC28" s="212"/>
      <c r="AD28" s="212"/>
      <c r="AE28" s="212"/>
      <c r="AF28" s="212"/>
      <c r="AG28" s="212" t="s">
        <v>1999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17</v>
      </c>
      <c r="B29" s="242" t="s">
        <v>2028</v>
      </c>
      <c r="C29" s="252" t="s">
        <v>2029</v>
      </c>
      <c r="D29" s="243" t="s">
        <v>585</v>
      </c>
      <c r="E29" s="244">
        <v>2</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1990</v>
      </c>
      <c r="T29" s="247" t="s">
        <v>1991</v>
      </c>
      <c r="U29" s="222">
        <v>0</v>
      </c>
      <c r="V29" s="222">
        <f>ROUND(E29*U29,2)</f>
        <v>0</v>
      </c>
      <c r="W29" s="222"/>
      <c r="X29" s="222" t="s">
        <v>449</v>
      </c>
      <c r="Y29" s="222" t="s">
        <v>391</v>
      </c>
      <c r="Z29" s="212"/>
      <c r="AA29" s="212"/>
      <c r="AB29" s="212"/>
      <c r="AC29" s="212"/>
      <c r="AD29" s="212"/>
      <c r="AE29" s="212"/>
      <c r="AF29" s="212"/>
      <c r="AG29" s="212" t="s">
        <v>1999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18</v>
      </c>
      <c r="B30" s="242" t="s">
        <v>2030</v>
      </c>
      <c r="C30" s="252" t="s">
        <v>2031</v>
      </c>
      <c r="D30" s="243" t="s">
        <v>585</v>
      </c>
      <c r="E30" s="244">
        <v>2</v>
      </c>
      <c r="F30" s="245"/>
      <c r="G30" s="246">
        <f>ROUND(E30*F30,2)</f>
        <v>0</v>
      </c>
      <c r="H30" s="245"/>
      <c r="I30" s="246">
        <f>ROUND(E30*H30,2)</f>
        <v>0</v>
      </c>
      <c r="J30" s="245"/>
      <c r="K30" s="246">
        <f>ROUND(E30*J30,2)</f>
        <v>0</v>
      </c>
      <c r="L30" s="246">
        <v>21</v>
      </c>
      <c r="M30" s="246">
        <f>G30*(1+L30/100)</f>
        <v>0</v>
      </c>
      <c r="N30" s="244">
        <v>2.2000000000000001E-4</v>
      </c>
      <c r="O30" s="244">
        <f>ROUND(E30*N30,2)</f>
        <v>0</v>
      </c>
      <c r="P30" s="244">
        <v>0</v>
      </c>
      <c r="Q30" s="244">
        <f>ROUND(E30*P30,2)</f>
        <v>0</v>
      </c>
      <c r="R30" s="246"/>
      <c r="S30" s="246" t="s">
        <v>1990</v>
      </c>
      <c r="T30" s="247" t="s">
        <v>1991</v>
      </c>
      <c r="U30" s="222">
        <v>0</v>
      </c>
      <c r="V30" s="222">
        <f>ROUND(E30*U30,2)</f>
        <v>0</v>
      </c>
      <c r="W30" s="222"/>
      <c r="X30" s="222" t="s">
        <v>449</v>
      </c>
      <c r="Y30" s="222" t="s">
        <v>391</v>
      </c>
      <c r="Z30" s="212"/>
      <c r="AA30" s="212"/>
      <c r="AB30" s="212"/>
      <c r="AC30" s="212"/>
      <c r="AD30" s="212"/>
      <c r="AE30" s="212"/>
      <c r="AF30" s="212"/>
      <c r="AG30" s="212" t="s">
        <v>1999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1">
        <v>19</v>
      </c>
      <c r="B31" s="242" t="s">
        <v>2032</v>
      </c>
      <c r="C31" s="252" t="s">
        <v>2033</v>
      </c>
      <c r="D31" s="243" t="s">
        <v>585</v>
      </c>
      <c r="E31" s="244">
        <v>11</v>
      </c>
      <c r="F31" s="245"/>
      <c r="G31" s="246">
        <f>ROUND(E31*F31,2)</f>
        <v>0</v>
      </c>
      <c r="H31" s="245"/>
      <c r="I31" s="246">
        <f>ROUND(E31*H31,2)</f>
        <v>0</v>
      </c>
      <c r="J31" s="245"/>
      <c r="K31" s="246">
        <f>ROUND(E31*J31,2)</f>
        <v>0</v>
      </c>
      <c r="L31" s="246">
        <v>21</v>
      </c>
      <c r="M31" s="246">
        <f>G31*(1+L31/100)</f>
        <v>0</v>
      </c>
      <c r="N31" s="244">
        <v>5.6999999999999998E-4</v>
      </c>
      <c r="O31" s="244">
        <f>ROUND(E31*N31,2)</f>
        <v>0.01</v>
      </c>
      <c r="P31" s="244">
        <v>0</v>
      </c>
      <c r="Q31" s="244">
        <f>ROUND(E31*P31,2)</f>
        <v>0</v>
      </c>
      <c r="R31" s="246"/>
      <c r="S31" s="246" t="s">
        <v>1990</v>
      </c>
      <c r="T31" s="247" t="s">
        <v>1991</v>
      </c>
      <c r="U31" s="222">
        <v>0</v>
      </c>
      <c r="V31" s="222">
        <f>ROUND(E31*U31,2)</f>
        <v>0</v>
      </c>
      <c r="W31" s="222"/>
      <c r="X31" s="222" t="s">
        <v>449</v>
      </c>
      <c r="Y31" s="222" t="s">
        <v>391</v>
      </c>
      <c r="Z31" s="212"/>
      <c r="AA31" s="212"/>
      <c r="AB31" s="212"/>
      <c r="AC31" s="212"/>
      <c r="AD31" s="212"/>
      <c r="AE31" s="212"/>
      <c r="AF31" s="212"/>
      <c r="AG31" s="212" t="s">
        <v>1999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1">
        <v>20</v>
      </c>
      <c r="B32" s="242" t="s">
        <v>2034</v>
      </c>
      <c r="C32" s="252" t="s">
        <v>2035</v>
      </c>
      <c r="D32" s="243" t="s">
        <v>585</v>
      </c>
      <c r="E32" s="244">
        <v>1</v>
      </c>
      <c r="F32" s="245"/>
      <c r="G32" s="246">
        <f>ROUND(E32*F32,2)</f>
        <v>0</v>
      </c>
      <c r="H32" s="245"/>
      <c r="I32" s="246">
        <f>ROUND(E32*H32,2)</f>
        <v>0</v>
      </c>
      <c r="J32" s="245"/>
      <c r="K32" s="246">
        <f>ROUND(E32*J32,2)</f>
        <v>0</v>
      </c>
      <c r="L32" s="246">
        <v>21</v>
      </c>
      <c r="M32" s="246">
        <f>G32*(1+L32/100)</f>
        <v>0</v>
      </c>
      <c r="N32" s="244">
        <v>1.7000000000000001E-4</v>
      </c>
      <c r="O32" s="244">
        <f>ROUND(E32*N32,2)</f>
        <v>0</v>
      </c>
      <c r="P32" s="244">
        <v>0</v>
      </c>
      <c r="Q32" s="244">
        <f>ROUND(E32*P32,2)</f>
        <v>0</v>
      </c>
      <c r="R32" s="246"/>
      <c r="S32" s="246" t="s">
        <v>1990</v>
      </c>
      <c r="T32" s="247" t="s">
        <v>1991</v>
      </c>
      <c r="U32" s="222">
        <v>0</v>
      </c>
      <c r="V32" s="222">
        <f>ROUND(E32*U32,2)</f>
        <v>0</v>
      </c>
      <c r="W32" s="222"/>
      <c r="X32" s="222" t="s">
        <v>449</v>
      </c>
      <c r="Y32" s="222" t="s">
        <v>391</v>
      </c>
      <c r="Z32" s="212"/>
      <c r="AA32" s="212"/>
      <c r="AB32" s="212"/>
      <c r="AC32" s="212"/>
      <c r="AD32" s="212"/>
      <c r="AE32" s="212"/>
      <c r="AF32" s="212"/>
      <c r="AG32" s="212" t="s">
        <v>1999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1">
        <v>21</v>
      </c>
      <c r="B33" s="242" t="s">
        <v>2036</v>
      </c>
      <c r="C33" s="252" t="s">
        <v>2037</v>
      </c>
      <c r="D33" s="243" t="s">
        <v>585</v>
      </c>
      <c r="E33" s="244">
        <v>1</v>
      </c>
      <c r="F33" s="245"/>
      <c r="G33" s="246">
        <f>ROUND(E33*F33,2)</f>
        <v>0</v>
      </c>
      <c r="H33" s="245"/>
      <c r="I33" s="246">
        <f>ROUND(E33*H33,2)</f>
        <v>0</v>
      </c>
      <c r="J33" s="245"/>
      <c r="K33" s="246">
        <f>ROUND(E33*J33,2)</f>
        <v>0</v>
      </c>
      <c r="L33" s="246">
        <v>21</v>
      </c>
      <c r="M33" s="246">
        <f>G33*(1+L33/100)</f>
        <v>0</v>
      </c>
      <c r="N33" s="244">
        <v>2.9E-4</v>
      </c>
      <c r="O33" s="244">
        <f>ROUND(E33*N33,2)</f>
        <v>0</v>
      </c>
      <c r="P33" s="244">
        <v>0</v>
      </c>
      <c r="Q33" s="244">
        <f>ROUND(E33*P33,2)</f>
        <v>0</v>
      </c>
      <c r="R33" s="246"/>
      <c r="S33" s="246" t="s">
        <v>1990</v>
      </c>
      <c r="T33" s="247" t="s">
        <v>1991</v>
      </c>
      <c r="U33" s="222">
        <v>0</v>
      </c>
      <c r="V33" s="222">
        <f>ROUND(E33*U33,2)</f>
        <v>0</v>
      </c>
      <c r="W33" s="222"/>
      <c r="X33" s="222" t="s">
        <v>449</v>
      </c>
      <c r="Y33" s="222" t="s">
        <v>391</v>
      </c>
      <c r="Z33" s="212"/>
      <c r="AA33" s="212"/>
      <c r="AB33" s="212"/>
      <c r="AC33" s="212"/>
      <c r="AD33" s="212"/>
      <c r="AE33" s="212"/>
      <c r="AF33" s="212"/>
      <c r="AG33" s="212" t="s">
        <v>1999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1">
        <v>22</v>
      </c>
      <c r="B34" s="242" t="s">
        <v>2038</v>
      </c>
      <c r="C34" s="252" t="s">
        <v>2039</v>
      </c>
      <c r="D34" s="243" t="s">
        <v>517</v>
      </c>
      <c r="E34" s="244">
        <v>6</v>
      </c>
      <c r="F34" s="245"/>
      <c r="G34" s="246">
        <f>ROUND(E34*F34,2)</f>
        <v>0</v>
      </c>
      <c r="H34" s="245"/>
      <c r="I34" s="246">
        <f>ROUND(E34*H34,2)</f>
        <v>0</v>
      </c>
      <c r="J34" s="245"/>
      <c r="K34" s="246">
        <f>ROUND(E34*J34,2)</f>
        <v>0</v>
      </c>
      <c r="L34" s="246">
        <v>21</v>
      </c>
      <c r="M34" s="246">
        <f>G34*(1+L34/100)</f>
        <v>0</v>
      </c>
      <c r="N34" s="244">
        <v>5.2999999999999998E-4</v>
      </c>
      <c r="O34" s="244">
        <f>ROUND(E34*N34,2)</f>
        <v>0</v>
      </c>
      <c r="P34" s="244">
        <v>0</v>
      </c>
      <c r="Q34" s="244">
        <f>ROUND(E34*P34,2)</f>
        <v>0</v>
      </c>
      <c r="R34" s="246"/>
      <c r="S34" s="246" t="s">
        <v>1990</v>
      </c>
      <c r="T34" s="247" t="s">
        <v>1991</v>
      </c>
      <c r="U34" s="222">
        <v>0</v>
      </c>
      <c r="V34" s="222">
        <f>ROUND(E34*U34,2)</f>
        <v>0</v>
      </c>
      <c r="W34" s="222"/>
      <c r="X34" s="222" t="s">
        <v>449</v>
      </c>
      <c r="Y34" s="222" t="s">
        <v>391</v>
      </c>
      <c r="Z34" s="212"/>
      <c r="AA34" s="212"/>
      <c r="AB34" s="212"/>
      <c r="AC34" s="212"/>
      <c r="AD34" s="212"/>
      <c r="AE34" s="212"/>
      <c r="AF34" s="212"/>
      <c r="AG34" s="212" t="s">
        <v>1999</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1">
        <v>23</v>
      </c>
      <c r="B35" s="242" t="s">
        <v>2040</v>
      </c>
      <c r="C35" s="252" t="s">
        <v>2041</v>
      </c>
      <c r="D35" s="243" t="s">
        <v>585</v>
      </c>
      <c r="E35" s="244">
        <v>1</v>
      </c>
      <c r="F35" s="245"/>
      <c r="G35" s="246">
        <f>ROUND(E35*F35,2)</f>
        <v>0</v>
      </c>
      <c r="H35" s="245"/>
      <c r="I35" s="246">
        <f>ROUND(E35*H35,2)</f>
        <v>0</v>
      </c>
      <c r="J35" s="245"/>
      <c r="K35" s="246">
        <f>ROUND(E35*J35,2)</f>
        <v>0</v>
      </c>
      <c r="L35" s="246">
        <v>21</v>
      </c>
      <c r="M35" s="246">
        <f>G35*(1+L35/100)</f>
        <v>0</v>
      </c>
      <c r="N35" s="244">
        <v>2.0000000000000002E-5</v>
      </c>
      <c r="O35" s="244">
        <f>ROUND(E35*N35,2)</f>
        <v>0</v>
      </c>
      <c r="P35" s="244">
        <v>2.0000000000000002E-5</v>
      </c>
      <c r="Q35" s="244">
        <f>ROUND(E35*P35,2)</f>
        <v>0</v>
      </c>
      <c r="R35" s="246"/>
      <c r="S35" s="246" t="s">
        <v>1990</v>
      </c>
      <c r="T35" s="247" t="s">
        <v>1991</v>
      </c>
      <c r="U35" s="222">
        <v>0</v>
      </c>
      <c r="V35" s="222">
        <f>ROUND(E35*U35,2)</f>
        <v>0</v>
      </c>
      <c r="W35" s="222"/>
      <c r="X35" s="222" t="s">
        <v>449</v>
      </c>
      <c r="Y35" s="222" t="s">
        <v>391</v>
      </c>
      <c r="Z35" s="212"/>
      <c r="AA35" s="212"/>
      <c r="AB35" s="212"/>
      <c r="AC35" s="212"/>
      <c r="AD35" s="212"/>
      <c r="AE35" s="212"/>
      <c r="AF35" s="212"/>
      <c r="AG35" s="212" t="s">
        <v>1999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1">
        <v>24</v>
      </c>
      <c r="B36" s="242" t="s">
        <v>2042</v>
      </c>
      <c r="C36" s="252" t="s">
        <v>2043</v>
      </c>
      <c r="D36" s="243" t="s">
        <v>517</v>
      </c>
      <c r="E36" s="244">
        <v>8</v>
      </c>
      <c r="F36" s="245"/>
      <c r="G36" s="246">
        <f>ROUND(E36*F36,2)</f>
        <v>0</v>
      </c>
      <c r="H36" s="245"/>
      <c r="I36" s="246">
        <f>ROUND(E36*H36,2)</f>
        <v>0</v>
      </c>
      <c r="J36" s="245"/>
      <c r="K36" s="246">
        <f>ROUND(E36*J36,2)</f>
        <v>0</v>
      </c>
      <c r="L36" s="246">
        <v>21</v>
      </c>
      <c r="M36" s="246">
        <f>G36*(1+L36/100)</f>
        <v>0</v>
      </c>
      <c r="N36" s="244">
        <v>1.9000000000000001E-4</v>
      </c>
      <c r="O36" s="244">
        <f>ROUND(E36*N36,2)</f>
        <v>0</v>
      </c>
      <c r="P36" s="244">
        <v>0</v>
      </c>
      <c r="Q36" s="244">
        <f>ROUND(E36*P36,2)</f>
        <v>0</v>
      </c>
      <c r="R36" s="246"/>
      <c r="S36" s="246" t="s">
        <v>1990</v>
      </c>
      <c r="T36" s="247" t="s">
        <v>1991</v>
      </c>
      <c r="U36" s="222">
        <v>0</v>
      </c>
      <c r="V36" s="222">
        <f>ROUND(E36*U36,2)</f>
        <v>0</v>
      </c>
      <c r="W36" s="222"/>
      <c r="X36" s="222" t="s">
        <v>449</v>
      </c>
      <c r="Y36" s="222" t="s">
        <v>391</v>
      </c>
      <c r="Z36" s="212"/>
      <c r="AA36" s="212"/>
      <c r="AB36" s="212"/>
      <c r="AC36" s="212"/>
      <c r="AD36" s="212"/>
      <c r="AE36" s="212"/>
      <c r="AF36" s="212"/>
      <c r="AG36" s="212" t="s">
        <v>1999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1">
        <v>25</v>
      </c>
      <c r="B37" s="242" t="s">
        <v>2044</v>
      </c>
      <c r="C37" s="252" t="s">
        <v>2045</v>
      </c>
      <c r="D37" s="243" t="s">
        <v>517</v>
      </c>
      <c r="E37" s="244">
        <v>8</v>
      </c>
      <c r="F37" s="245"/>
      <c r="G37" s="246">
        <f>ROUND(E37*F37,2)</f>
        <v>0</v>
      </c>
      <c r="H37" s="245"/>
      <c r="I37" s="246">
        <f>ROUND(E37*H37,2)</f>
        <v>0</v>
      </c>
      <c r="J37" s="245"/>
      <c r="K37" s="246">
        <f>ROUND(E37*J37,2)</f>
        <v>0</v>
      </c>
      <c r="L37" s="246">
        <v>21</v>
      </c>
      <c r="M37" s="246">
        <f>G37*(1+L37/100)</f>
        <v>0</v>
      </c>
      <c r="N37" s="244">
        <v>1.0000000000000001E-5</v>
      </c>
      <c r="O37" s="244">
        <f>ROUND(E37*N37,2)</f>
        <v>0</v>
      </c>
      <c r="P37" s="244">
        <v>0</v>
      </c>
      <c r="Q37" s="244">
        <f>ROUND(E37*P37,2)</f>
        <v>0</v>
      </c>
      <c r="R37" s="246"/>
      <c r="S37" s="246" t="s">
        <v>1990</v>
      </c>
      <c r="T37" s="247" t="s">
        <v>1991</v>
      </c>
      <c r="U37" s="222">
        <v>0</v>
      </c>
      <c r="V37" s="222">
        <f>ROUND(E37*U37,2)</f>
        <v>0</v>
      </c>
      <c r="W37" s="222"/>
      <c r="X37" s="222" t="s">
        <v>449</v>
      </c>
      <c r="Y37" s="222" t="s">
        <v>391</v>
      </c>
      <c r="Z37" s="212"/>
      <c r="AA37" s="212"/>
      <c r="AB37" s="212"/>
      <c r="AC37" s="212"/>
      <c r="AD37" s="212"/>
      <c r="AE37" s="212"/>
      <c r="AF37" s="212"/>
      <c r="AG37" s="212" t="s">
        <v>1999</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26</v>
      </c>
      <c r="B38" s="242" t="s">
        <v>2046</v>
      </c>
      <c r="C38" s="252" t="s">
        <v>2047</v>
      </c>
      <c r="D38" s="243" t="s">
        <v>2048</v>
      </c>
      <c r="E38" s="244">
        <v>1</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v>
      </c>
      <c r="V38" s="222">
        <f>ROUND(E38*U38,2)</f>
        <v>0</v>
      </c>
      <c r="W38" s="222"/>
      <c r="X38" s="222" t="s">
        <v>449</v>
      </c>
      <c r="Y38" s="222" t="s">
        <v>391</v>
      </c>
      <c r="Z38" s="212"/>
      <c r="AA38" s="212"/>
      <c r="AB38" s="212"/>
      <c r="AC38" s="212"/>
      <c r="AD38" s="212"/>
      <c r="AE38" s="212"/>
      <c r="AF38" s="212"/>
      <c r="AG38" s="212" t="s">
        <v>1999</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27</v>
      </c>
      <c r="B39" s="242" t="s">
        <v>2049</v>
      </c>
      <c r="C39" s="252" t="s">
        <v>2050</v>
      </c>
      <c r="D39" s="243" t="s">
        <v>585</v>
      </c>
      <c r="E39" s="244">
        <v>6</v>
      </c>
      <c r="F39" s="245"/>
      <c r="G39" s="246">
        <f>ROUND(E39*F39,2)</f>
        <v>0</v>
      </c>
      <c r="H39" s="245"/>
      <c r="I39" s="246">
        <f>ROUND(E39*H39,2)</f>
        <v>0</v>
      </c>
      <c r="J39" s="245"/>
      <c r="K39" s="246">
        <f>ROUND(E39*J39,2)</f>
        <v>0</v>
      </c>
      <c r="L39" s="246">
        <v>21</v>
      </c>
      <c r="M39" s="246">
        <f>G39*(1+L39/100)</f>
        <v>0</v>
      </c>
      <c r="N39" s="244">
        <v>3.6000000000000002E-4</v>
      </c>
      <c r="O39" s="244">
        <f>ROUND(E39*N39,2)</f>
        <v>0</v>
      </c>
      <c r="P39" s="244">
        <v>0</v>
      </c>
      <c r="Q39" s="244">
        <f>ROUND(E39*P39,2)</f>
        <v>0</v>
      </c>
      <c r="R39" s="246"/>
      <c r="S39" s="246" t="s">
        <v>1990</v>
      </c>
      <c r="T39" s="247" t="s">
        <v>1991</v>
      </c>
      <c r="U39" s="222">
        <v>0</v>
      </c>
      <c r="V39" s="222">
        <f>ROUND(E39*U39,2)</f>
        <v>0</v>
      </c>
      <c r="W39" s="222"/>
      <c r="X39" s="222" t="s">
        <v>449</v>
      </c>
      <c r="Y39" s="222" t="s">
        <v>391</v>
      </c>
      <c r="Z39" s="212"/>
      <c r="AA39" s="212"/>
      <c r="AB39" s="212"/>
      <c r="AC39" s="212"/>
      <c r="AD39" s="212"/>
      <c r="AE39" s="212"/>
      <c r="AF39" s="212"/>
      <c r="AG39" s="212" t="s">
        <v>1999</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1">
        <v>28</v>
      </c>
      <c r="B40" s="242" t="s">
        <v>2051</v>
      </c>
      <c r="C40" s="252" t="s">
        <v>2052</v>
      </c>
      <c r="D40" s="243" t="s">
        <v>585</v>
      </c>
      <c r="E40" s="244">
        <v>1</v>
      </c>
      <c r="F40" s="245"/>
      <c r="G40" s="246">
        <f>ROUND(E40*F40,2)</f>
        <v>0</v>
      </c>
      <c r="H40" s="245"/>
      <c r="I40" s="246">
        <f>ROUND(E40*H40,2)</f>
        <v>0</v>
      </c>
      <c r="J40" s="245"/>
      <c r="K40" s="246">
        <f>ROUND(E40*J40,2)</f>
        <v>0</v>
      </c>
      <c r="L40" s="246">
        <v>21</v>
      </c>
      <c r="M40" s="246">
        <f>G40*(1+L40/100)</f>
        <v>0</v>
      </c>
      <c r="N40" s="244">
        <v>2.3800000000000002E-3</v>
      </c>
      <c r="O40" s="244">
        <f>ROUND(E40*N40,2)</f>
        <v>0</v>
      </c>
      <c r="P40" s="244">
        <v>0</v>
      </c>
      <c r="Q40" s="244">
        <f>ROUND(E40*P40,2)</f>
        <v>0</v>
      </c>
      <c r="R40" s="246"/>
      <c r="S40" s="246" t="s">
        <v>435</v>
      </c>
      <c r="T40" s="247" t="s">
        <v>389</v>
      </c>
      <c r="U40" s="222">
        <v>0</v>
      </c>
      <c r="V40" s="222">
        <f>ROUND(E40*U40,2)</f>
        <v>0</v>
      </c>
      <c r="W40" s="222"/>
      <c r="X40" s="222" t="s">
        <v>449</v>
      </c>
      <c r="Y40" s="222" t="s">
        <v>391</v>
      </c>
      <c r="Z40" s="212"/>
      <c r="AA40" s="212"/>
      <c r="AB40" s="212"/>
      <c r="AC40" s="212"/>
      <c r="AD40" s="212"/>
      <c r="AE40" s="212"/>
      <c r="AF40" s="212"/>
      <c r="AG40" s="212" t="s">
        <v>1999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29</v>
      </c>
      <c r="B41" s="242" t="s">
        <v>2053</v>
      </c>
      <c r="C41" s="252" t="s">
        <v>2054</v>
      </c>
      <c r="D41" s="243" t="s">
        <v>562</v>
      </c>
      <c r="E41" s="244">
        <v>2.7E-2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1990</v>
      </c>
      <c r="T41" s="247" t="s">
        <v>1991</v>
      </c>
      <c r="U41" s="222">
        <v>0</v>
      </c>
      <c r="V41" s="222">
        <f>ROUND(E41*U41,2)</f>
        <v>0</v>
      </c>
      <c r="W41" s="222"/>
      <c r="X41" s="222" t="s">
        <v>449</v>
      </c>
      <c r="Y41" s="222" t="s">
        <v>391</v>
      </c>
      <c r="Z41" s="212"/>
      <c r="AA41" s="212"/>
      <c r="AB41" s="212"/>
      <c r="AC41" s="212"/>
      <c r="AD41" s="212"/>
      <c r="AE41" s="212"/>
      <c r="AF41" s="212"/>
      <c r="AG41" s="212" t="s">
        <v>1999</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4">
        <v>30</v>
      </c>
      <c r="B42" s="235" t="s">
        <v>2055</v>
      </c>
      <c r="C42" s="253" t="s">
        <v>2056</v>
      </c>
      <c r="D42" s="236" t="s">
        <v>2057</v>
      </c>
      <c r="E42" s="237">
        <v>1</v>
      </c>
      <c r="F42" s="238"/>
      <c r="G42" s="239">
        <f>ROUND(E42*F42,2)</f>
        <v>0</v>
      </c>
      <c r="H42" s="238"/>
      <c r="I42" s="239">
        <f>ROUND(E42*H42,2)</f>
        <v>0</v>
      </c>
      <c r="J42" s="238"/>
      <c r="K42" s="239">
        <f>ROUND(E42*J42,2)</f>
        <v>0</v>
      </c>
      <c r="L42" s="239">
        <v>21</v>
      </c>
      <c r="M42" s="239">
        <f>G42*(1+L42/100)</f>
        <v>0</v>
      </c>
      <c r="N42" s="237">
        <v>3.5E-4</v>
      </c>
      <c r="O42" s="237">
        <f>ROUND(E42*N42,2)</f>
        <v>0</v>
      </c>
      <c r="P42" s="237">
        <v>0</v>
      </c>
      <c r="Q42" s="237">
        <f>ROUND(E42*P42,2)</f>
        <v>0</v>
      </c>
      <c r="R42" s="239"/>
      <c r="S42" s="239" t="s">
        <v>435</v>
      </c>
      <c r="T42" s="240" t="s">
        <v>389</v>
      </c>
      <c r="U42" s="222">
        <v>0</v>
      </c>
      <c r="V42" s="222">
        <f>ROUND(E42*U42,2)</f>
        <v>0</v>
      </c>
      <c r="W42" s="222"/>
      <c r="X42" s="222" t="s">
        <v>604</v>
      </c>
      <c r="Y42" s="222" t="s">
        <v>391</v>
      </c>
      <c r="Z42" s="212"/>
      <c r="AA42" s="212"/>
      <c r="AB42" s="212"/>
      <c r="AC42" s="212"/>
      <c r="AD42" s="212"/>
      <c r="AE42" s="212"/>
      <c r="AF42" s="212"/>
      <c r="AG42" s="212" t="s">
        <v>2008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5">
      <c r="A43" s="219"/>
      <c r="B43" s="220"/>
      <c r="C43" s="254" t="s">
        <v>1995</v>
      </c>
      <c r="D43" s="248"/>
      <c r="E43" s="248"/>
      <c r="F43" s="248"/>
      <c r="G43" s="248"/>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395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5">
      <c r="A44" s="219"/>
      <c r="B44" s="220"/>
      <c r="C44" s="255" t="s">
        <v>2058</v>
      </c>
      <c r="D44" s="250"/>
      <c r="E44" s="250"/>
      <c r="F44" s="250"/>
      <c r="G44" s="250"/>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395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ht="20.399999999999999" outlineLevel="1" x14ac:dyDescent="0.25">
      <c r="A45" s="234">
        <v>31</v>
      </c>
      <c r="B45" s="235" t="s">
        <v>2059</v>
      </c>
      <c r="C45" s="253" t="s">
        <v>2060</v>
      </c>
      <c r="D45" s="236" t="s">
        <v>2061</v>
      </c>
      <c r="E45" s="237">
        <v>1</v>
      </c>
      <c r="F45" s="238"/>
      <c r="G45" s="239">
        <f>ROUND(E45*F45,2)</f>
        <v>0</v>
      </c>
      <c r="H45" s="238"/>
      <c r="I45" s="239">
        <f>ROUND(E45*H45,2)</f>
        <v>0</v>
      </c>
      <c r="J45" s="238"/>
      <c r="K45" s="239">
        <f>ROUND(E45*J45,2)</f>
        <v>0</v>
      </c>
      <c r="L45" s="239">
        <v>21</v>
      </c>
      <c r="M45" s="239">
        <f>G45*(1+L45/100)</f>
        <v>0</v>
      </c>
      <c r="N45" s="237">
        <v>0</v>
      </c>
      <c r="O45" s="237">
        <f>ROUND(E45*N45,2)</f>
        <v>0</v>
      </c>
      <c r="P45" s="237">
        <v>0</v>
      </c>
      <c r="Q45" s="237">
        <f>ROUND(E45*P45,2)</f>
        <v>0</v>
      </c>
      <c r="R45" s="239"/>
      <c r="S45" s="239" t="s">
        <v>435</v>
      </c>
      <c r="T45" s="240" t="s">
        <v>389</v>
      </c>
      <c r="U45" s="222">
        <v>0</v>
      </c>
      <c r="V45" s="222">
        <f>ROUND(E45*U45,2)</f>
        <v>0</v>
      </c>
      <c r="W45" s="222"/>
      <c r="X45" s="222" t="s">
        <v>604</v>
      </c>
      <c r="Y45" s="222" t="s">
        <v>391</v>
      </c>
      <c r="Z45" s="212"/>
      <c r="AA45" s="212"/>
      <c r="AB45" s="212"/>
      <c r="AC45" s="212"/>
      <c r="AD45" s="212"/>
      <c r="AE45" s="212"/>
      <c r="AF45" s="212"/>
      <c r="AG45" s="212" t="s">
        <v>2008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5">
      <c r="A46" s="219"/>
      <c r="B46" s="220"/>
      <c r="C46" s="254" t="s">
        <v>1995</v>
      </c>
      <c r="D46" s="248"/>
      <c r="E46" s="248"/>
      <c r="F46" s="248"/>
      <c r="G46" s="248"/>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395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5">
      <c r="A47" s="219"/>
      <c r="B47" s="220"/>
      <c r="C47" s="255" t="s">
        <v>2062</v>
      </c>
      <c r="D47" s="250"/>
      <c r="E47" s="250"/>
      <c r="F47" s="250"/>
      <c r="G47" s="250"/>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395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x14ac:dyDescent="0.25">
      <c r="A48" s="227" t="s">
        <v>383</v>
      </c>
      <c r="B48" s="228" t="s">
        <v>315</v>
      </c>
      <c r="C48" s="251" t="s">
        <v>316</v>
      </c>
      <c r="D48" s="229"/>
      <c r="E48" s="230"/>
      <c r="F48" s="231"/>
      <c r="G48" s="231">
        <f>SUMIF(AG49:AG75,"&lt;&gt;NOR",G49:G75)</f>
        <v>0</v>
      </c>
      <c r="H48" s="231"/>
      <c r="I48" s="231">
        <f>SUM(I49:I75)</f>
        <v>0</v>
      </c>
      <c r="J48" s="231"/>
      <c r="K48" s="231">
        <f>SUM(K49:K75)</f>
        <v>0</v>
      </c>
      <c r="L48" s="231"/>
      <c r="M48" s="231">
        <f>SUM(M49:M75)</f>
        <v>0</v>
      </c>
      <c r="N48" s="230"/>
      <c r="O48" s="230">
        <f>SUM(O49:O75)</f>
        <v>0.05</v>
      </c>
      <c r="P48" s="230"/>
      <c r="Q48" s="230">
        <f>SUM(Q49:Q75)</f>
        <v>0</v>
      </c>
      <c r="R48" s="231"/>
      <c r="S48" s="231"/>
      <c r="T48" s="232"/>
      <c r="U48" s="226"/>
      <c r="V48" s="226">
        <f>SUM(V49:V75)</f>
        <v>0</v>
      </c>
      <c r="W48" s="226"/>
      <c r="X48" s="226"/>
      <c r="Y48" s="226"/>
      <c r="AG48" t="s">
        <v>384</v>
      </c>
    </row>
    <row r="49" spans="1:60" outlineLevel="1" x14ac:dyDescent="0.25">
      <c r="A49" s="241">
        <v>32</v>
      </c>
      <c r="B49" s="242" t="s">
        <v>2063</v>
      </c>
      <c r="C49" s="252" t="s">
        <v>2064</v>
      </c>
      <c r="D49" s="243" t="s">
        <v>434</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435</v>
      </c>
      <c r="T49" s="247" t="s">
        <v>389</v>
      </c>
      <c r="U49" s="222">
        <v>0</v>
      </c>
      <c r="V49" s="222">
        <f>ROUND(E49*U49,2)</f>
        <v>0</v>
      </c>
      <c r="W49" s="222"/>
      <c r="X49" s="222" t="s">
        <v>449</v>
      </c>
      <c r="Y49" s="222" t="s">
        <v>391</v>
      </c>
      <c r="Z49" s="212"/>
      <c r="AA49" s="212"/>
      <c r="AB49" s="212"/>
      <c r="AC49" s="212"/>
      <c r="AD49" s="212"/>
      <c r="AE49" s="212"/>
      <c r="AF49" s="212"/>
      <c r="AG49" s="212" t="s">
        <v>1999</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1">
        <v>33</v>
      </c>
      <c r="B50" s="242" t="s">
        <v>2065</v>
      </c>
      <c r="C50" s="252" t="s">
        <v>2066</v>
      </c>
      <c r="D50" s="243" t="s">
        <v>434</v>
      </c>
      <c r="E50" s="244">
        <v>1</v>
      </c>
      <c r="F50" s="245"/>
      <c r="G50" s="246">
        <f>ROUND(E50*F50,2)</f>
        <v>0</v>
      </c>
      <c r="H50" s="245"/>
      <c r="I50" s="246">
        <f>ROUND(E50*H50,2)</f>
        <v>0</v>
      </c>
      <c r="J50" s="245"/>
      <c r="K50" s="246">
        <f>ROUND(E50*J50,2)</f>
        <v>0</v>
      </c>
      <c r="L50" s="246">
        <v>21</v>
      </c>
      <c r="M50" s="246">
        <f>G50*(1+L50/100)</f>
        <v>0</v>
      </c>
      <c r="N50" s="244">
        <v>2.49E-3</v>
      </c>
      <c r="O50" s="244">
        <f>ROUND(E50*N50,2)</f>
        <v>0</v>
      </c>
      <c r="P50" s="244">
        <v>0</v>
      </c>
      <c r="Q50" s="244">
        <f>ROUND(E50*P50,2)</f>
        <v>0</v>
      </c>
      <c r="R50" s="246"/>
      <c r="S50" s="246" t="s">
        <v>1990</v>
      </c>
      <c r="T50" s="247" t="s">
        <v>1991</v>
      </c>
      <c r="U50" s="222">
        <v>0</v>
      </c>
      <c r="V50" s="222">
        <f>ROUND(E50*U50,2)</f>
        <v>0</v>
      </c>
      <c r="W50" s="222"/>
      <c r="X50" s="222" t="s">
        <v>449</v>
      </c>
      <c r="Y50" s="222" t="s">
        <v>391</v>
      </c>
      <c r="Z50" s="212"/>
      <c r="AA50" s="212"/>
      <c r="AB50" s="212"/>
      <c r="AC50" s="212"/>
      <c r="AD50" s="212"/>
      <c r="AE50" s="212"/>
      <c r="AF50" s="212"/>
      <c r="AG50" s="212" t="s">
        <v>1999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1">
        <v>34</v>
      </c>
      <c r="B51" s="242" t="s">
        <v>2067</v>
      </c>
      <c r="C51" s="252" t="s">
        <v>2068</v>
      </c>
      <c r="D51" s="243" t="s">
        <v>2057</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435</v>
      </c>
      <c r="T51" s="247" t="s">
        <v>389</v>
      </c>
      <c r="U51" s="222">
        <v>0</v>
      </c>
      <c r="V51" s="222">
        <f>ROUND(E51*U51,2)</f>
        <v>0</v>
      </c>
      <c r="W51" s="222"/>
      <c r="X51" s="222" t="s">
        <v>449</v>
      </c>
      <c r="Y51" s="222" t="s">
        <v>391</v>
      </c>
      <c r="Z51" s="212"/>
      <c r="AA51" s="212"/>
      <c r="AB51" s="212"/>
      <c r="AC51" s="212"/>
      <c r="AD51" s="212"/>
      <c r="AE51" s="212"/>
      <c r="AF51" s="212"/>
      <c r="AG51" s="212" t="s">
        <v>1999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1">
        <v>35</v>
      </c>
      <c r="B52" s="242" t="s">
        <v>2069</v>
      </c>
      <c r="C52" s="252" t="s">
        <v>2070</v>
      </c>
      <c r="D52" s="243" t="s">
        <v>562</v>
      </c>
      <c r="E52" s="244">
        <v>5.1999999999999998E-2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1990</v>
      </c>
      <c r="T52" s="247" t="s">
        <v>1991</v>
      </c>
      <c r="U52" s="222">
        <v>0</v>
      </c>
      <c r="V52" s="222">
        <f>ROUND(E52*U52,2)</f>
        <v>0</v>
      </c>
      <c r="W52" s="222"/>
      <c r="X52" s="222" t="s">
        <v>449</v>
      </c>
      <c r="Y52" s="222" t="s">
        <v>391</v>
      </c>
      <c r="Z52" s="212"/>
      <c r="AA52" s="212"/>
      <c r="AB52" s="212"/>
      <c r="AC52" s="212"/>
      <c r="AD52" s="212"/>
      <c r="AE52" s="212"/>
      <c r="AF52" s="212"/>
      <c r="AG52" s="212" t="s">
        <v>1999</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34">
        <v>36</v>
      </c>
      <c r="B53" s="235" t="s">
        <v>2071</v>
      </c>
      <c r="C53" s="253" t="s">
        <v>2072</v>
      </c>
      <c r="D53" s="236" t="s">
        <v>585</v>
      </c>
      <c r="E53" s="237">
        <v>1</v>
      </c>
      <c r="F53" s="238"/>
      <c r="G53" s="239">
        <f>ROUND(E53*F53,2)</f>
        <v>0</v>
      </c>
      <c r="H53" s="238"/>
      <c r="I53" s="239">
        <f>ROUND(E53*H53,2)</f>
        <v>0</v>
      </c>
      <c r="J53" s="238"/>
      <c r="K53" s="239">
        <f>ROUND(E53*J53,2)</f>
        <v>0</v>
      </c>
      <c r="L53" s="239">
        <v>21</v>
      </c>
      <c r="M53" s="239">
        <f>G53*(1+L53/100)</f>
        <v>0</v>
      </c>
      <c r="N53" s="237">
        <v>0</v>
      </c>
      <c r="O53" s="237">
        <f>ROUND(E53*N53,2)</f>
        <v>0</v>
      </c>
      <c r="P53" s="237">
        <v>0</v>
      </c>
      <c r="Q53" s="237">
        <f>ROUND(E53*P53,2)</f>
        <v>0</v>
      </c>
      <c r="R53" s="239"/>
      <c r="S53" s="239" t="s">
        <v>435</v>
      </c>
      <c r="T53" s="240" t="s">
        <v>389</v>
      </c>
      <c r="U53" s="222">
        <v>0</v>
      </c>
      <c r="V53" s="222">
        <f>ROUND(E53*U53,2)</f>
        <v>0</v>
      </c>
      <c r="W53" s="222"/>
      <c r="X53" s="222" t="s">
        <v>604</v>
      </c>
      <c r="Y53" s="222" t="s">
        <v>391</v>
      </c>
      <c r="Z53" s="212"/>
      <c r="AA53" s="212"/>
      <c r="AB53" s="212"/>
      <c r="AC53" s="212"/>
      <c r="AD53" s="212"/>
      <c r="AE53" s="212"/>
      <c r="AF53" s="212"/>
      <c r="AG53" s="212" t="s">
        <v>2008</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5">
      <c r="A54" s="219"/>
      <c r="B54" s="220"/>
      <c r="C54" s="254" t="s">
        <v>1995</v>
      </c>
      <c r="D54" s="248"/>
      <c r="E54" s="248"/>
      <c r="F54" s="248"/>
      <c r="G54" s="248"/>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395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5">
      <c r="A55" s="219"/>
      <c r="B55" s="220"/>
      <c r="C55" s="255" t="s">
        <v>2073</v>
      </c>
      <c r="D55" s="250"/>
      <c r="E55" s="250"/>
      <c r="F55" s="250"/>
      <c r="G55" s="250"/>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395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5">
      <c r="A56" s="219"/>
      <c r="B56" s="220"/>
      <c r="C56" s="255" t="s">
        <v>2074</v>
      </c>
      <c r="D56" s="250"/>
      <c r="E56" s="250"/>
      <c r="F56" s="250"/>
      <c r="G56" s="250"/>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395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5">
      <c r="A57" s="219"/>
      <c r="B57" s="220"/>
      <c r="C57" s="255" t="s">
        <v>2075</v>
      </c>
      <c r="D57" s="250"/>
      <c r="E57" s="250"/>
      <c r="F57" s="250"/>
      <c r="G57" s="250"/>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395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5">
      <c r="A58" s="219"/>
      <c r="B58" s="220"/>
      <c r="C58" s="255" t="s">
        <v>2076</v>
      </c>
      <c r="D58" s="250"/>
      <c r="E58" s="250"/>
      <c r="F58" s="250"/>
      <c r="G58" s="250"/>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395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5">
      <c r="A59" s="219"/>
      <c r="B59" s="220"/>
      <c r="C59" s="255" t="s">
        <v>2297</v>
      </c>
      <c r="D59" s="250"/>
      <c r="E59" s="250"/>
      <c r="F59" s="250"/>
      <c r="G59" s="250"/>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395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5">
      <c r="A60" s="219"/>
      <c r="B60" s="220"/>
      <c r="C60" s="255" t="s">
        <v>2077</v>
      </c>
      <c r="D60" s="250"/>
      <c r="E60" s="250"/>
      <c r="F60" s="250"/>
      <c r="G60" s="250"/>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395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5">
      <c r="A61" s="219"/>
      <c r="B61" s="220"/>
      <c r="C61" s="255" t="s">
        <v>2078</v>
      </c>
      <c r="D61" s="250"/>
      <c r="E61" s="250"/>
      <c r="F61" s="250"/>
      <c r="G61" s="250"/>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395</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5">
      <c r="A62" s="219"/>
      <c r="B62" s="220"/>
      <c r="C62" s="255" t="s">
        <v>2079</v>
      </c>
      <c r="D62" s="250"/>
      <c r="E62" s="250"/>
      <c r="F62" s="250"/>
      <c r="G62" s="250"/>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395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5">
      <c r="A63" s="219"/>
      <c r="B63" s="220"/>
      <c r="C63" s="255" t="s">
        <v>2080</v>
      </c>
      <c r="D63" s="250"/>
      <c r="E63" s="250"/>
      <c r="F63" s="250"/>
      <c r="G63" s="250"/>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395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5">
      <c r="A64" s="219"/>
      <c r="B64" s="220"/>
      <c r="C64" s="255" t="s">
        <v>2081</v>
      </c>
      <c r="D64" s="250"/>
      <c r="E64" s="250"/>
      <c r="F64" s="250"/>
      <c r="G64" s="250"/>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395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5">
      <c r="A65" s="219"/>
      <c r="B65" s="220"/>
      <c r="C65" s="255" t="s">
        <v>2082</v>
      </c>
      <c r="D65" s="250"/>
      <c r="E65" s="250"/>
      <c r="F65" s="250"/>
      <c r="G65" s="250"/>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395</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4">
        <v>37</v>
      </c>
      <c r="B66" s="235" t="s">
        <v>2083</v>
      </c>
      <c r="C66" s="253" t="s">
        <v>2084</v>
      </c>
      <c r="D66" s="236" t="s">
        <v>2057</v>
      </c>
      <c r="E66" s="237">
        <v>1</v>
      </c>
      <c r="F66" s="238"/>
      <c r="G66" s="239">
        <f>ROUND(E66*F66,2)</f>
        <v>0</v>
      </c>
      <c r="H66" s="238"/>
      <c r="I66" s="239">
        <f>ROUND(E66*H66,2)</f>
        <v>0</v>
      </c>
      <c r="J66" s="238"/>
      <c r="K66" s="239">
        <f>ROUND(E66*J66,2)</f>
        <v>0</v>
      </c>
      <c r="L66" s="239">
        <v>21</v>
      </c>
      <c r="M66" s="239">
        <f>G66*(1+L66/100)</f>
        <v>0</v>
      </c>
      <c r="N66" s="237">
        <v>1.35E-2</v>
      </c>
      <c r="O66" s="237">
        <f>ROUND(E66*N66,2)</f>
        <v>0.01</v>
      </c>
      <c r="P66" s="237">
        <v>0</v>
      </c>
      <c r="Q66" s="237">
        <f>ROUND(E66*P66,2)</f>
        <v>0</v>
      </c>
      <c r="R66" s="239"/>
      <c r="S66" s="239" t="s">
        <v>435</v>
      </c>
      <c r="T66" s="240" t="s">
        <v>389</v>
      </c>
      <c r="U66" s="222">
        <v>0</v>
      </c>
      <c r="V66" s="222">
        <f>ROUND(E66*U66,2)</f>
        <v>0</v>
      </c>
      <c r="W66" s="222"/>
      <c r="X66" s="222" t="s">
        <v>604</v>
      </c>
      <c r="Y66" s="222" t="s">
        <v>391</v>
      </c>
      <c r="Z66" s="212"/>
      <c r="AA66" s="212"/>
      <c r="AB66" s="212"/>
      <c r="AC66" s="212"/>
      <c r="AD66" s="212"/>
      <c r="AE66" s="212"/>
      <c r="AF66" s="212"/>
      <c r="AG66" s="212" t="s">
        <v>2008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5">
      <c r="A67" s="219"/>
      <c r="B67" s="220"/>
      <c r="C67" s="254" t="s">
        <v>1995</v>
      </c>
      <c r="D67" s="248"/>
      <c r="E67" s="248"/>
      <c r="F67" s="248"/>
      <c r="G67" s="248"/>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395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5">
      <c r="A68" s="219"/>
      <c r="B68" s="220"/>
      <c r="C68" s="255" t="s">
        <v>2085</v>
      </c>
      <c r="D68" s="250"/>
      <c r="E68" s="250"/>
      <c r="F68" s="250"/>
      <c r="G68" s="250"/>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395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34">
        <v>38</v>
      </c>
      <c r="B69" s="235" t="s">
        <v>2086</v>
      </c>
      <c r="C69" s="253" t="s">
        <v>2087</v>
      </c>
      <c r="D69" s="236" t="s">
        <v>585</v>
      </c>
      <c r="E69" s="237">
        <v>1</v>
      </c>
      <c r="F69" s="238"/>
      <c r="G69" s="239">
        <f>ROUND(E69*F69,2)</f>
        <v>0</v>
      </c>
      <c r="H69" s="238"/>
      <c r="I69" s="239">
        <f>ROUND(E69*H69,2)</f>
        <v>0</v>
      </c>
      <c r="J69" s="238"/>
      <c r="K69" s="239">
        <f>ROUND(E69*J69,2)</f>
        <v>0</v>
      </c>
      <c r="L69" s="239">
        <v>21</v>
      </c>
      <c r="M69" s="239">
        <f>G69*(1+L69/100)</f>
        <v>0</v>
      </c>
      <c r="N69" s="237">
        <v>3.5999999999999997E-2</v>
      </c>
      <c r="O69" s="237">
        <f>ROUND(E69*N69,2)</f>
        <v>0.04</v>
      </c>
      <c r="P69" s="237">
        <v>0</v>
      </c>
      <c r="Q69" s="237">
        <f>ROUND(E69*P69,2)</f>
        <v>0</v>
      </c>
      <c r="R69" s="239"/>
      <c r="S69" s="239" t="s">
        <v>435</v>
      </c>
      <c r="T69" s="240" t="s">
        <v>389</v>
      </c>
      <c r="U69" s="222">
        <v>0</v>
      </c>
      <c r="V69" s="222">
        <f>ROUND(E69*U69,2)</f>
        <v>0</v>
      </c>
      <c r="W69" s="222"/>
      <c r="X69" s="222" t="s">
        <v>604</v>
      </c>
      <c r="Y69" s="222" t="s">
        <v>391</v>
      </c>
      <c r="Z69" s="212"/>
      <c r="AA69" s="212"/>
      <c r="AB69" s="212"/>
      <c r="AC69" s="212"/>
      <c r="AD69" s="212"/>
      <c r="AE69" s="212"/>
      <c r="AF69" s="212"/>
      <c r="AG69" s="212" t="s">
        <v>2008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5">
      <c r="A70" s="219"/>
      <c r="B70" s="220"/>
      <c r="C70" s="254" t="s">
        <v>1995</v>
      </c>
      <c r="D70" s="248"/>
      <c r="E70" s="248"/>
      <c r="F70" s="248"/>
      <c r="G70" s="248"/>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5">
      <c r="A71" s="219"/>
      <c r="B71" s="220"/>
      <c r="C71" s="255" t="s">
        <v>2088</v>
      </c>
      <c r="D71" s="250"/>
      <c r="E71" s="250"/>
      <c r="F71" s="250"/>
      <c r="G71" s="250"/>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395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5">
      <c r="A72" s="219"/>
      <c r="B72" s="220"/>
      <c r="C72" s="272" t="s">
        <v>1943</v>
      </c>
      <c r="D72" s="223"/>
      <c r="E72" s="224"/>
      <c r="F72" s="225"/>
      <c r="G72" s="225"/>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5">
      <c r="A73" s="219"/>
      <c r="B73" s="220"/>
      <c r="C73" s="255" t="s">
        <v>2089</v>
      </c>
      <c r="D73" s="250"/>
      <c r="E73" s="250"/>
      <c r="F73" s="250"/>
      <c r="G73" s="250"/>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395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5">
      <c r="A74" s="219"/>
      <c r="B74" s="220"/>
      <c r="C74" s="272" t="s">
        <v>1943</v>
      </c>
      <c r="D74" s="223"/>
      <c r="E74" s="224"/>
      <c r="F74" s="225"/>
      <c r="G74" s="225"/>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395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1" outlineLevel="3" x14ac:dyDescent="0.25">
      <c r="A75" s="219"/>
      <c r="B75" s="220"/>
      <c r="C75" s="255" t="s">
        <v>2090</v>
      </c>
      <c r="D75" s="250"/>
      <c r="E75" s="250"/>
      <c r="F75" s="250"/>
      <c r="G75" s="250"/>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395</v>
      </c>
      <c r="AH75" s="212"/>
      <c r="AI75" s="212"/>
      <c r="AJ75" s="212"/>
      <c r="AK75" s="212"/>
      <c r="AL75" s="212"/>
      <c r="AM75" s="212"/>
      <c r="AN75" s="212"/>
      <c r="AO75" s="212"/>
      <c r="AP75" s="212"/>
      <c r="AQ75" s="212"/>
      <c r="AR75" s="212"/>
      <c r="AS75" s="212"/>
      <c r="AT75" s="212"/>
      <c r="AU75" s="212"/>
      <c r="AV75" s="212"/>
      <c r="AW75" s="212"/>
      <c r="AX75" s="212"/>
      <c r="AY75" s="212"/>
      <c r="AZ75" s="212"/>
      <c r="BA75" s="249" t="str">
        <f>C75</f>
        <v>Regulace rozšířena o: regulátor pro 2xsměšovaný ekvitermně řízený okruh, 2x přímý okruh ( VZT + TV)., propojovací kabel 0-10V, WIFI internetový modul pro vzdálené ovládání a dohled přes internet.</v>
      </c>
      <c r="BB75" s="212"/>
      <c r="BC75" s="212"/>
      <c r="BD75" s="212"/>
      <c r="BE75" s="212"/>
      <c r="BF75" s="212"/>
      <c r="BG75" s="212"/>
      <c r="BH75" s="212"/>
    </row>
    <row r="76" spans="1:60" x14ac:dyDescent="0.25">
      <c r="A76" s="227" t="s">
        <v>383</v>
      </c>
      <c r="B76" s="228" t="s">
        <v>317</v>
      </c>
      <c r="C76" s="251" t="s">
        <v>318</v>
      </c>
      <c r="D76" s="229"/>
      <c r="E76" s="230"/>
      <c r="F76" s="231"/>
      <c r="G76" s="231">
        <f>SUMIF(AG77:AG116,"&lt;&gt;NOR",G77:G116)</f>
        <v>0</v>
      </c>
      <c r="H76" s="231"/>
      <c r="I76" s="231">
        <f>SUM(I77:I116)</f>
        <v>0</v>
      </c>
      <c r="J76" s="231"/>
      <c r="K76" s="231">
        <f>SUM(K77:K116)</f>
        <v>0</v>
      </c>
      <c r="L76" s="231"/>
      <c r="M76" s="231">
        <f>SUM(M77:M116)</f>
        <v>0</v>
      </c>
      <c r="N76" s="230"/>
      <c r="O76" s="230">
        <f>SUM(O77:O116)</f>
        <v>0.21000000000000002</v>
      </c>
      <c r="P76" s="230"/>
      <c r="Q76" s="230">
        <f>SUM(Q77:Q116)</f>
        <v>0</v>
      </c>
      <c r="R76" s="231"/>
      <c r="S76" s="231"/>
      <c r="T76" s="232"/>
      <c r="U76" s="226"/>
      <c r="V76" s="226">
        <f>SUM(V77:V116)</f>
        <v>0</v>
      </c>
      <c r="W76" s="226"/>
      <c r="X76" s="226"/>
      <c r="Y76" s="226"/>
      <c r="AG76" t="s">
        <v>384</v>
      </c>
    </row>
    <row r="77" spans="1:60" outlineLevel="1" x14ac:dyDescent="0.25">
      <c r="A77" s="241">
        <v>39</v>
      </c>
      <c r="B77" s="242" t="s">
        <v>2091</v>
      </c>
      <c r="C77" s="252" t="s">
        <v>2092</v>
      </c>
      <c r="D77" s="243" t="s">
        <v>434</v>
      </c>
      <c r="E77" s="244">
        <v>16</v>
      </c>
      <c r="F77" s="245"/>
      <c r="G77" s="246">
        <f>ROUND(E77*F77,2)</f>
        <v>0</v>
      </c>
      <c r="H77" s="245"/>
      <c r="I77" s="246">
        <f>ROUND(E77*H77,2)</f>
        <v>0</v>
      </c>
      <c r="J77" s="245"/>
      <c r="K77" s="246">
        <f>ROUND(E77*J77,2)</f>
        <v>0</v>
      </c>
      <c r="L77" s="246">
        <v>21</v>
      </c>
      <c r="M77" s="246">
        <f>G77*(1+L77/100)</f>
        <v>0</v>
      </c>
      <c r="N77" s="244">
        <v>1.1199999999999999E-3</v>
      </c>
      <c r="O77" s="244">
        <f>ROUND(E77*N77,2)</f>
        <v>0.02</v>
      </c>
      <c r="P77" s="244">
        <v>0</v>
      </c>
      <c r="Q77" s="244">
        <f>ROUND(E77*P77,2)</f>
        <v>0</v>
      </c>
      <c r="R77" s="246"/>
      <c r="S77" s="246" t="s">
        <v>1990</v>
      </c>
      <c r="T77" s="247" t="s">
        <v>1991</v>
      </c>
      <c r="U77" s="222">
        <v>0</v>
      </c>
      <c r="V77" s="222">
        <f>ROUND(E77*U77,2)</f>
        <v>0</v>
      </c>
      <c r="W77" s="222"/>
      <c r="X77" s="222" t="s">
        <v>449</v>
      </c>
      <c r="Y77" s="222" t="s">
        <v>391</v>
      </c>
      <c r="Z77" s="212"/>
      <c r="AA77" s="212"/>
      <c r="AB77" s="212"/>
      <c r="AC77" s="212"/>
      <c r="AD77" s="212"/>
      <c r="AE77" s="212"/>
      <c r="AF77" s="212"/>
      <c r="AG77" s="212" t="s">
        <v>1999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40</v>
      </c>
      <c r="B78" s="242" t="s">
        <v>2093</v>
      </c>
      <c r="C78" s="252" t="s">
        <v>2094</v>
      </c>
      <c r="D78" s="243" t="s">
        <v>2095</v>
      </c>
      <c r="E78" s="244">
        <v>1.8</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435</v>
      </c>
      <c r="T78" s="247" t="s">
        <v>389</v>
      </c>
      <c r="U78" s="222">
        <v>0</v>
      </c>
      <c r="V78" s="222">
        <f>ROUND(E78*U78,2)</f>
        <v>0</v>
      </c>
      <c r="W78" s="222"/>
      <c r="X78" s="222" t="s">
        <v>449</v>
      </c>
      <c r="Y78" s="222" t="s">
        <v>391</v>
      </c>
      <c r="Z78" s="212"/>
      <c r="AA78" s="212"/>
      <c r="AB78" s="212"/>
      <c r="AC78" s="212"/>
      <c r="AD78" s="212"/>
      <c r="AE78" s="212"/>
      <c r="AF78" s="212"/>
      <c r="AG78" s="212" t="s">
        <v>1999</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41">
        <v>41</v>
      </c>
      <c r="B79" s="242" t="s">
        <v>2096</v>
      </c>
      <c r="C79" s="252" t="s">
        <v>2097</v>
      </c>
      <c r="D79" s="243" t="s">
        <v>2048</v>
      </c>
      <c r="E79" s="244">
        <v>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435</v>
      </c>
      <c r="T79" s="247" t="s">
        <v>389</v>
      </c>
      <c r="U79" s="222">
        <v>0</v>
      </c>
      <c r="V79" s="222">
        <f>ROUND(E79*U79,2)</f>
        <v>0</v>
      </c>
      <c r="W79" s="222"/>
      <c r="X79" s="222" t="s">
        <v>449</v>
      </c>
      <c r="Y79" s="222" t="s">
        <v>391</v>
      </c>
      <c r="Z79" s="212"/>
      <c r="AA79" s="212"/>
      <c r="AB79" s="212"/>
      <c r="AC79" s="212"/>
      <c r="AD79" s="212"/>
      <c r="AE79" s="212"/>
      <c r="AF79" s="212"/>
      <c r="AG79" s="212" t="s">
        <v>1999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41">
        <v>42</v>
      </c>
      <c r="B80" s="242" t="s">
        <v>2098</v>
      </c>
      <c r="C80" s="252" t="s">
        <v>2099</v>
      </c>
      <c r="D80" s="243" t="s">
        <v>2048</v>
      </c>
      <c r="E80" s="244">
        <v>1</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435</v>
      </c>
      <c r="T80" s="247" t="s">
        <v>389</v>
      </c>
      <c r="U80" s="222">
        <v>0</v>
      </c>
      <c r="V80" s="222">
        <f>ROUND(E80*U80,2)</f>
        <v>0</v>
      </c>
      <c r="W80" s="222"/>
      <c r="X80" s="222" t="s">
        <v>449</v>
      </c>
      <c r="Y80" s="222" t="s">
        <v>391</v>
      </c>
      <c r="Z80" s="212"/>
      <c r="AA80" s="212"/>
      <c r="AB80" s="212"/>
      <c r="AC80" s="212"/>
      <c r="AD80" s="212"/>
      <c r="AE80" s="212"/>
      <c r="AF80" s="212"/>
      <c r="AG80" s="212" t="s">
        <v>1999</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5">
      <c r="A81" s="241">
        <v>43</v>
      </c>
      <c r="B81" s="242" t="s">
        <v>2100</v>
      </c>
      <c r="C81" s="252" t="s">
        <v>2101</v>
      </c>
      <c r="D81" s="243" t="s">
        <v>434</v>
      </c>
      <c r="E81" s="244">
        <v>1</v>
      </c>
      <c r="F81" s="245"/>
      <c r="G81" s="246">
        <f>ROUND(E81*F81,2)</f>
        <v>0</v>
      </c>
      <c r="H81" s="245"/>
      <c r="I81" s="246">
        <f>ROUND(E81*H81,2)</f>
        <v>0</v>
      </c>
      <c r="J81" s="245"/>
      <c r="K81" s="246">
        <f>ROUND(E81*J81,2)</f>
        <v>0</v>
      </c>
      <c r="L81" s="246">
        <v>21</v>
      </c>
      <c r="M81" s="246">
        <f>G81*(1+L81/100)</f>
        <v>0</v>
      </c>
      <c r="N81" s="244">
        <v>3.7000000000000002E-3</v>
      </c>
      <c r="O81" s="244">
        <f>ROUND(E81*N81,2)</f>
        <v>0</v>
      </c>
      <c r="P81" s="244">
        <v>0</v>
      </c>
      <c r="Q81" s="244">
        <f>ROUND(E81*P81,2)</f>
        <v>0</v>
      </c>
      <c r="R81" s="246"/>
      <c r="S81" s="246" t="s">
        <v>1990</v>
      </c>
      <c r="T81" s="247" t="s">
        <v>1991</v>
      </c>
      <c r="U81" s="222">
        <v>0</v>
      </c>
      <c r="V81" s="222">
        <f>ROUND(E81*U81,2)</f>
        <v>0</v>
      </c>
      <c r="W81" s="222"/>
      <c r="X81" s="222" t="s">
        <v>449</v>
      </c>
      <c r="Y81" s="222" t="s">
        <v>391</v>
      </c>
      <c r="Z81" s="212"/>
      <c r="AA81" s="212"/>
      <c r="AB81" s="212"/>
      <c r="AC81" s="212"/>
      <c r="AD81" s="212"/>
      <c r="AE81" s="212"/>
      <c r="AF81" s="212"/>
      <c r="AG81" s="212" t="s">
        <v>1999</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0.399999999999999" outlineLevel="1" x14ac:dyDescent="0.25">
      <c r="A82" s="234">
        <v>44</v>
      </c>
      <c r="B82" s="235" t="s">
        <v>2102</v>
      </c>
      <c r="C82" s="253" t="s">
        <v>2103</v>
      </c>
      <c r="D82" s="236" t="s">
        <v>434</v>
      </c>
      <c r="E82" s="237">
        <v>1</v>
      </c>
      <c r="F82" s="238"/>
      <c r="G82" s="239">
        <f>ROUND(E82*F82,2)</f>
        <v>0</v>
      </c>
      <c r="H82" s="238"/>
      <c r="I82" s="239">
        <f>ROUND(E82*H82,2)</f>
        <v>0</v>
      </c>
      <c r="J82" s="238"/>
      <c r="K82" s="239">
        <f>ROUND(E82*J82,2)</f>
        <v>0</v>
      </c>
      <c r="L82" s="239">
        <v>21</v>
      </c>
      <c r="M82" s="239">
        <f>G82*(1+L82/100)</f>
        <v>0</v>
      </c>
      <c r="N82" s="237">
        <v>6.8300000000000001E-3</v>
      </c>
      <c r="O82" s="237">
        <f>ROUND(E82*N82,2)</f>
        <v>0.01</v>
      </c>
      <c r="P82" s="237">
        <v>0</v>
      </c>
      <c r="Q82" s="237">
        <f>ROUND(E82*P82,2)</f>
        <v>0</v>
      </c>
      <c r="R82" s="239"/>
      <c r="S82" s="239" t="s">
        <v>1990</v>
      </c>
      <c r="T82" s="240" t="s">
        <v>1991</v>
      </c>
      <c r="U82" s="222">
        <v>0</v>
      </c>
      <c r="V82" s="222">
        <f>ROUND(E82*U82,2)</f>
        <v>0</v>
      </c>
      <c r="W82" s="222"/>
      <c r="X82" s="222" t="s">
        <v>449</v>
      </c>
      <c r="Y82" s="222" t="s">
        <v>391</v>
      </c>
      <c r="Z82" s="212"/>
      <c r="AA82" s="212"/>
      <c r="AB82" s="212"/>
      <c r="AC82" s="212"/>
      <c r="AD82" s="212"/>
      <c r="AE82" s="212"/>
      <c r="AF82" s="212"/>
      <c r="AG82" s="212" t="s">
        <v>1999</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5">
      <c r="A83" s="219"/>
      <c r="B83" s="220"/>
      <c r="C83" s="254" t="s">
        <v>1995</v>
      </c>
      <c r="D83" s="248"/>
      <c r="E83" s="248"/>
      <c r="F83" s="248"/>
      <c r="G83" s="248"/>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395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5">
      <c r="A84" s="219"/>
      <c r="B84" s="220"/>
      <c r="C84" s="255" t="s">
        <v>2104</v>
      </c>
      <c r="D84" s="250"/>
      <c r="E84" s="250"/>
      <c r="F84" s="250"/>
      <c r="G84" s="250"/>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395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41">
        <v>45</v>
      </c>
      <c r="B85" s="242" t="s">
        <v>2105</v>
      </c>
      <c r="C85" s="252" t="s">
        <v>2106</v>
      </c>
      <c r="D85" s="243" t="s">
        <v>585</v>
      </c>
      <c r="E85" s="244">
        <v>1</v>
      </c>
      <c r="F85" s="245"/>
      <c r="G85" s="246">
        <f>ROUND(E85*F85,2)</f>
        <v>0</v>
      </c>
      <c r="H85" s="245"/>
      <c r="I85" s="246">
        <f>ROUND(E85*H85,2)</f>
        <v>0</v>
      </c>
      <c r="J85" s="245"/>
      <c r="K85" s="246">
        <f>ROUND(E85*J85,2)</f>
        <v>0</v>
      </c>
      <c r="L85" s="246">
        <v>21</v>
      </c>
      <c r="M85" s="246">
        <f>G85*(1+L85/100)</f>
        <v>0</v>
      </c>
      <c r="N85" s="244">
        <v>7.5000000000000002E-4</v>
      </c>
      <c r="O85" s="244">
        <f>ROUND(E85*N85,2)</f>
        <v>0</v>
      </c>
      <c r="P85" s="244">
        <v>0</v>
      </c>
      <c r="Q85" s="244">
        <f>ROUND(E85*P85,2)</f>
        <v>0</v>
      </c>
      <c r="R85" s="246"/>
      <c r="S85" s="246" t="s">
        <v>1990</v>
      </c>
      <c r="T85" s="247" t="s">
        <v>1991</v>
      </c>
      <c r="U85" s="222">
        <v>0</v>
      </c>
      <c r="V85" s="222">
        <f>ROUND(E85*U85,2)</f>
        <v>0</v>
      </c>
      <c r="W85" s="222"/>
      <c r="X85" s="222" t="s">
        <v>449</v>
      </c>
      <c r="Y85" s="222" t="s">
        <v>391</v>
      </c>
      <c r="Z85" s="212"/>
      <c r="AA85" s="212"/>
      <c r="AB85" s="212"/>
      <c r="AC85" s="212"/>
      <c r="AD85" s="212"/>
      <c r="AE85" s="212"/>
      <c r="AF85" s="212"/>
      <c r="AG85" s="212" t="s">
        <v>1999</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41">
        <v>46</v>
      </c>
      <c r="B86" s="242" t="s">
        <v>2107</v>
      </c>
      <c r="C86" s="252" t="s">
        <v>2108</v>
      </c>
      <c r="D86" s="243" t="s">
        <v>585</v>
      </c>
      <c r="E86" s="244">
        <v>5</v>
      </c>
      <c r="F86" s="245"/>
      <c r="G86" s="246">
        <f>ROUND(E86*F86,2)</f>
        <v>0</v>
      </c>
      <c r="H86" s="245"/>
      <c r="I86" s="246">
        <f>ROUND(E86*H86,2)</f>
        <v>0</v>
      </c>
      <c r="J86" s="245"/>
      <c r="K86" s="246">
        <f>ROUND(E86*J86,2)</f>
        <v>0</v>
      </c>
      <c r="L86" s="246">
        <v>21</v>
      </c>
      <c r="M86" s="246">
        <f>G86*(1+L86/100)</f>
        <v>0</v>
      </c>
      <c r="N86" s="244">
        <v>6.8000000000000005E-4</v>
      </c>
      <c r="O86" s="244">
        <f>ROUND(E86*N86,2)</f>
        <v>0</v>
      </c>
      <c r="P86" s="244">
        <v>0</v>
      </c>
      <c r="Q86" s="244">
        <f>ROUND(E86*P86,2)</f>
        <v>0</v>
      </c>
      <c r="R86" s="246"/>
      <c r="S86" s="246" t="s">
        <v>1990</v>
      </c>
      <c r="T86" s="247" t="s">
        <v>1991</v>
      </c>
      <c r="U86" s="222">
        <v>0</v>
      </c>
      <c r="V86" s="222">
        <f>ROUND(E86*U86,2)</f>
        <v>0</v>
      </c>
      <c r="W86" s="222"/>
      <c r="X86" s="222" t="s">
        <v>449</v>
      </c>
      <c r="Y86" s="222" t="s">
        <v>391</v>
      </c>
      <c r="Z86" s="212"/>
      <c r="AA86" s="212"/>
      <c r="AB86" s="212"/>
      <c r="AC86" s="212"/>
      <c r="AD86" s="212"/>
      <c r="AE86" s="212"/>
      <c r="AF86" s="212"/>
      <c r="AG86" s="212" t="s">
        <v>1999</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1">
        <v>47</v>
      </c>
      <c r="B87" s="242" t="s">
        <v>2109</v>
      </c>
      <c r="C87" s="252" t="s">
        <v>2110</v>
      </c>
      <c r="D87" s="243" t="s">
        <v>562</v>
      </c>
      <c r="E87" s="244">
        <v>0.19</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1990</v>
      </c>
      <c r="T87" s="247" t="s">
        <v>1991</v>
      </c>
      <c r="U87" s="222">
        <v>0</v>
      </c>
      <c r="V87" s="222">
        <f>ROUND(E87*U87,2)</f>
        <v>0</v>
      </c>
      <c r="W87" s="222"/>
      <c r="X87" s="222" t="s">
        <v>449</v>
      </c>
      <c r="Y87" s="222" t="s">
        <v>391</v>
      </c>
      <c r="Z87" s="212"/>
      <c r="AA87" s="212"/>
      <c r="AB87" s="212"/>
      <c r="AC87" s="212"/>
      <c r="AD87" s="212"/>
      <c r="AE87" s="212"/>
      <c r="AF87" s="212"/>
      <c r="AG87" s="212" t="s">
        <v>1999</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34">
        <v>48</v>
      </c>
      <c r="B88" s="235" t="s">
        <v>2111</v>
      </c>
      <c r="C88" s="253" t="s">
        <v>2112</v>
      </c>
      <c r="D88" s="236" t="s">
        <v>2048</v>
      </c>
      <c r="E88" s="237">
        <v>1</v>
      </c>
      <c r="F88" s="238"/>
      <c r="G88" s="239">
        <f>ROUND(E88*F88,2)</f>
        <v>0</v>
      </c>
      <c r="H88" s="238"/>
      <c r="I88" s="239">
        <f>ROUND(E88*H88,2)</f>
        <v>0</v>
      </c>
      <c r="J88" s="238"/>
      <c r="K88" s="239">
        <f>ROUND(E88*J88,2)</f>
        <v>0</v>
      </c>
      <c r="L88" s="239">
        <v>21</v>
      </c>
      <c r="M88" s="239">
        <f>G88*(1+L88/100)</f>
        <v>0</v>
      </c>
      <c r="N88" s="237">
        <v>1.5339999999999999E-2</v>
      </c>
      <c r="O88" s="237">
        <f>ROUND(E88*N88,2)</f>
        <v>0.02</v>
      </c>
      <c r="P88" s="237">
        <v>0</v>
      </c>
      <c r="Q88" s="237">
        <f>ROUND(E88*P88,2)</f>
        <v>0</v>
      </c>
      <c r="R88" s="239"/>
      <c r="S88" s="239" t="s">
        <v>435</v>
      </c>
      <c r="T88" s="240" t="s">
        <v>389</v>
      </c>
      <c r="U88" s="222">
        <v>0</v>
      </c>
      <c r="V88" s="222">
        <f>ROUND(E88*U88,2)</f>
        <v>0</v>
      </c>
      <c r="W88" s="222"/>
      <c r="X88" s="222" t="s">
        <v>604</v>
      </c>
      <c r="Y88" s="222" t="s">
        <v>391</v>
      </c>
      <c r="Z88" s="212"/>
      <c r="AA88" s="212"/>
      <c r="AB88" s="212"/>
      <c r="AC88" s="212"/>
      <c r="AD88" s="212"/>
      <c r="AE88" s="212"/>
      <c r="AF88" s="212"/>
      <c r="AG88" s="212" t="s">
        <v>2008</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5">
      <c r="A89" s="219"/>
      <c r="B89" s="220"/>
      <c r="C89" s="254" t="s">
        <v>1995</v>
      </c>
      <c r="D89" s="248"/>
      <c r="E89" s="248"/>
      <c r="F89" s="248"/>
      <c r="G89" s="248"/>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395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5">
      <c r="A90" s="219"/>
      <c r="B90" s="220"/>
      <c r="C90" s="255" t="s">
        <v>2113</v>
      </c>
      <c r="D90" s="250"/>
      <c r="E90" s="250"/>
      <c r="F90" s="250"/>
      <c r="G90" s="250"/>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395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5">
      <c r="A91" s="219"/>
      <c r="B91" s="220"/>
      <c r="C91" s="255" t="s">
        <v>2114</v>
      </c>
      <c r="D91" s="250"/>
      <c r="E91" s="250"/>
      <c r="F91" s="250"/>
      <c r="G91" s="250"/>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395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5">
      <c r="A92" s="234">
        <v>49</v>
      </c>
      <c r="B92" s="235" t="s">
        <v>2115</v>
      </c>
      <c r="C92" s="253" t="s">
        <v>2112</v>
      </c>
      <c r="D92" s="236" t="s">
        <v>2048</v>
      </c>
      <c r="E92" s="237">
        <v>1</v>
      </c>
      <c r="F92" s="238"/>
      <c r="G92" s="239">
        <f>ROUND(E92*F92,2)</f>
        <v>0</v>
      </c>
      <c r="H92" s="238"/>
      <c r="I92" s="239">
        <f>ROUND(E92*H92,2)</f>
        <v>0</v>
      </c>
      <c r="J92" s="238"/>
      <c r="K92" s="239">
        <f>ROUND(E92*J92,2)</f>
        <v>0</v>
      </c>
      <c r="L92" s="239">
        <v>21</v>
      </c>
      <c r="M92" s="239">
        <f>G92*(1+L92/100)</f>
        <v>0</v>
      </c>
      <c r="N92" s="237">
        <v>1.5339999999999999E-2</v>
      </c>
      <c r="O92" s="237">
        <f>ROUND(E92*N92,2)</f>
        <v>0.02</v>
      </c>
      <c r="P92" s="237">
        <v>0</v>
      </c>
      <c r="Q92" s="237">
        <f>ROUND(E92*P92,2)</f>
        <v>0</v>
      </c>
      <c r="R92" s="239"/>
      <c r="S92" s="239" t="s">
        <v>435</v>
      </c>
      <c r="T92" s="240" t="s">
        <v>389</v>
      </c>
      <c r="U92" s="222">
        <v>0</v>
      </c>
      <c r="V92" s="222">
        <f>ROUND(E92*U92,2)</f>
        <v>0</v>
      </c>
      <c r="W92" s="222"/>
      <c r="X92" s="222" t="s">
        <v>604</v>
      </c>
      <c r="Y92" s="222" t="s">
        <v>391</v>
      </c>
      <c r="Z92" s="212"/>
      <c r="AA92" s="212"/>
      <c r="AB92" s="212"/>
      <c r="AC92" s="212"/>
      <c r="AD92" s="212"/>
      <c r="AE92" s="212"/>
      <c r="AF92" s="212"/>
      <c r="AG92" s="212" t="s">
        <v>2008</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5">
      <c r="A93" s="219"/>
      <c r="B93" s="220"/>
      <c r="C93" s="254" t="s">
        <v>1995</v>
      </c>
      <c r="D93" s="248"/>
      <c r="E93" s="248"/>
      <c r="F93" s="248"/>
      <c r="G93" s="248"/>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395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5">
      <c r="A94" s="219"/>
      <c r="B94" s="220"/>
      <c r="C94" s="255" t="s">
        <v>2116</v>
      </c>
      <c r="D94" s="250"/>
      <c r="E94" s="250"/>
      <c r="F94" s="250"/>
      <c r="G94" s="250"/>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395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5">
      <c r="A95" s="219"/>
      <c r="B95" s="220"/>
      <c r="C95" s="255" t="s">
        <v>2114</v>
      </c>
      <c r="D95" s="250"/>
      <c r="E95" s="250"/>
      <c r="F95" s="250"/>
      <c r="G95" s="250"/>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395</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34">
        <v>50</v>
      </c>
      <c r="B96" s="235" t="s">
        <v>2117</v>
      </c>
      <c r="C96" s="253" t="s">
        <v>2112</v>
      </c>
      <c r="D96" s="236" t="s">
        <v>2048</v>
      </c>
      <c r="E96" s="237">
        <v>1</v>
      </c>
      <c r="F96" s="238"/>
      <c r="G96" s="239">
        <f>ROUND(E96*F96,2)</f>
        <v>0</v>
      </c>
      <c r="H96" s="238"/>
      <c r="I96" s="239">
        <f>ROUND(E96*H96,2)</f>
        <v>0</v>
      </c>
      <c r="J96" s="238"/>
      <c r="K96" s="239">
        <f>ROUND(E96*J96,2)</f>
        <v>0</v>
      </c>
      <c r="L96" s="239">
        <v>21</v>
      </c>
      <c r="M96" s="239">
        <f>G96*(1+L96/100)</f>
        <v>0</v>
      </c>
      <c r="N96" s="237">
        <v>1.5339999999999999E-2</v>
      </c>
      <c r="O96" s="237">
        <f>ROUND(E96*N96,2)</f>
        <v>0.02</v>
      </c>
      <c r="P96" s="237">
        <v>0</v>
      </c>
      <c r="Q96" s="237">
        <f>ROUND(E96*P96,2)</f>
        <v>0</v>
      </c>
      <c r="R96" s="239"/>
      <c r="S96" s="239" t="s">
        <v>435</v>
      </c>
      <c r="T96" s="240" t="s">
        <v>389</v>
      </c>
      <c r="U96" s="222">
        <v>0</v>
      </c>
      <c r="V96" s="222">
        <f>ROUND(E96*U96,2)</f>
        <v>0</v>
      </c>
      <c r="W96" s="222"/>
      <c r="X96" s="222" t="s">
        <v>604</v>
      </c>
      <c r="Y96" s="222" t="s">
        <v>391</v>
      </c>
      <c r="Z96" s="212"/>
      <c r="AA96" s="212"/>
      <c r="AB96" s="212"/>
      <c r="AC96" s="212"/>
      <c r="AD96" s="212"/>
      <c r="AE96" s="212"/>
      <c r="AF96" s="212"/>
      <c r="AG96" s="212" t="s">
        <v>2008</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5">
      <c r="A97" s="219"/>
      <c r="B97" s="220"/>
      <c r="C97" s="254" t="s">
        <v>1995</v>
      </c>
      <c r="D97" s="248"/>
      <c r="E97" s="248"/>
      <c r="F97" s="248"/>
      <c r="G97" s="248"/>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395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5">
      <c r="A98" s="219"/>
      <c r="B98" s="220"/>
      <c r="C98" s="255" t="s">
        <v>2118</v>
      </c>
      <c r="D98" s="250"/>
      <c r="E98" s="250"/>
      <c r="F98" s="250"/>
      <c r="G98" s="250"/>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395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5">
      <c r="A99" s="219"/>
      <c r="B99" s="220"/>
      <c r="C99" s="255" t="s">
        <v>2114</v>
      </c>
      <c r="D99" s="250"/>
      <c r="E99" s="250"/>
      <c r="F99" s="250"/>
      <c r="G99" s="250"/>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395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34">
        <v>51</v>
      </c>
      <c r="B100" s="235" t="s">
        <v>2119</v>
      </c>
      <c r="C100" s="253" t="s">
        <v>2112</v>
      </c>
      <c r="D100" s="236" t="s">
        <v>2048</v>
      </c>
      <c r="E100" s="237">
        <v>1</v>
      </c>
      <c r="F100" s="238"/>
      <c r="G100" s="239">
        <f>ROUND(E100*F100,2)</f>
        <v>0</v>
      </c>
      <c r="H100" s="238"/>
      <c r="I100" s="239">
        <f>ROUND(E100*H100,2)</f>
        <v>0</v>
      </c>
      <c r="J100" s="238"/>
      <c r="K100" s="239">
        <f>ROUND(E100*J100,2)</f>
        <v>0</v>
      </c>
      <c r="L100" s="239">
        <v>21</v>
      </c>
      <c r="M100" s="239">
        <f>G100*(1+L100/100)</f>
        <v>0</v>
      </c>
      <c r="N100" s="237">
        <v>1.5339999999999999E-2</v>
      </c>
      <c r="O100" s="237">
        <f>ROUND(E100*N100,2)</f>
        <v>0.02</v>
      </c>
      <c r="P100" s="237">
        <v>0</v>
      </c>
      <c r="Q100" s="237">
        <f>ROUND(E100*P100,2)</f>
        <v>0</v>
      </c>
      <c r="R100" s="239"/>
      <c r="S100" s="239" t="s">
        <v>435</v>
      </c>
      <c r="T100" s="240" t="s">
        <v>389</v>
      </c>
      <c r="U100" s="222">
        <v>0</v>
      </c>
      <c r="V100" s="222">
        <f>ROUND(E100*U100,2)</f>
        <v>0</v>
      </c>
      <c r="W100" s="222"/>
      <c r="X100" s="222" t="s">
        <v>604</v>
      </c>
      <c r="Y100" s="222" t="s">
        <v>391</v>
      </c>
      <c r="Z100" s="212"/>
      <c r="AA100" s="212"/>
      <c r="AB100" s="212"/>
      <c r="AC100" s="212"/>
      <c r="AD100" s="212"/>
      <c r="AE100" s="212"/>
      <c r="AF100" s="212"/>
      <c r="AG100" s="212" t="s">
        <v>2008</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5">
      <c r="A101" s="219"/>
      <c r="B101" s="220"/>
      <c r="C101" s="254" t="s">
        <v>1995</v>
      </c>
      <c r="D101" s="248"/>
      <c r="E101" s="248"/>
      <c r="F101" s="248"/>
      <c r="G101" s="248"/>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395</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5">
      <c r="A102" s="219"/>
      <c r="B102" s="220"/>
      <c r="C102" s="255" t="s">
        <v>2120</v>
      </c>
      <c r="D102" s="250"/>
      <c r="E102" s="250"/>
      <c r="F102" s="250"/>
      <c r="G102" s="250"/>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395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5">
      <c r="A103" s="219"/>
      <c r="B103" s="220"/>
      <c r="C103" s="255" t="s">
        <v>2114</v>
      </c>
      <c r="D103" s="250"/>
      <c r="E103" s="250"/>
      <c r="F103" s="250"/>
      <c r="G103" s="250"/>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395</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34">
        <v>52</v>
      </c>
      <c r="B104" s="235" t="s">
        <v>2121</v>
      </c>
      <c r="C104" s="253" t="s">
        <v>2122</v>
      </c>
      <c r="D104" s="236" t="s">
        <v>2048</v>
      </c>
      <c r="E104" s="237">
        <v>1</v>
      </c>
      <c r="F104" s="238"/>
      <c r="G104" s="239">
        <f>ROUND(E104*F104,2)</f>
        <v>0</v>
      </c>
      <c r="H104" s="238"/>
      <c r="I104" s="239">
        <f>ROUND(E104*H104,2)</f>
        <v>0</v>
      </c>
      <c r="J104" s="238"/>
      <c r="K104" s="239">
        <f>ROUND(E104*J104,2)</f>
        <v>0</v>
      </c>
      <c r="L104" s="239">
        <v>21</v>
      </c>
      <c r="M104" s="239">
        <f>G104*(1+L104/100)</f>
        <v>0</v>
      </c>
      <c r="N104" s="237">
        <v>0</v>
      </c>
      <c r="O104" s="237">
        <f>ROUND(E104*N104,2)</f>
        <v>0</v>
      </c>
      <c r="P104" s="237">
        <v>0</v>
      </c>
      <c r="Q104" s="237">
        <f>ROUND(E104*P104,2)</f>
        <v>0</v>
      </c>
      <c r="R104" s="239"/>
      <c r="S104" s="239" t="s">
        <v>435</v>
      </c>
      <c r="T104" s="240" t="s">
        <v>389</v>
      </c>
      <c r="U104" s="222">
        <v>0</v>
      </c>
      <c r="V104" s="222">
        <f>ROUND(E104*U104,2)</f>
        <v>0</v>
      </c>
      <c r="W104" s="222"/>
      <c r="X104" s="222" t="s">
        <v>604</v>
      </c>
      <c r="Y104" s="222" t="s">
        <v>391</v>
      </c>
      <c r="Z104" s="212"/>
      <c r="AA104" s="212"/>
      <c r="AB104" s="212"/>
      <c r="AC104" s="212"/>
      <c r="AD104" s="212"/>
      <c r="AE104" s="212"/>
      <c r="AF104" s="212"/>
      <c r="AG104" s="212" t="s">
        <v>2008</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5">
      <c r="A105" s="219"/>
      <c r="B105" s="220"/>
      <c r="C105" s="254" t="s">
        <v>1995</v>
      </c>
      <c r="D105" s="248"/>
      <c r="E105" s="248"/>
      <c r="F105" s="248"/>
      <c r="G105" s="248"/>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395</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5">
      <c r="A106" s="219"/>
      <c r="B106" s="220"/>
      <c r="C106" s="255" t="s">
        <v>2123</v>
      </c>
      <c r="D106" s="250"/>
      <c r="E106" s="250"/>
      <c r="F106" s="250"/>
      <c r="G106" s="250"/>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395</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53</v>
      </c>
      <c r="B107" s="235" t="s">
        <v>2124</v>
      </c>
      <c r="C107" s="253" t="s">
        <v>2125</v>
      </c>
      <c r="D107" s="236" t="s">
        <v>2048</v>
      </c>
      <c r="E107" s="237">
        <v>1</v>
      </c>
      <c r="F107" s="238"/>
      <c r="G107" s="239">
        <f>ROUND(E107*F107,2)</f>
        <v>0</v>
      </c>
      <c r="H107" s="238"/>
      <c r="I107" s="239">
        <f>ROUND(E107*H107,2)</f>
        <v>0</v>
      </c>
      <c r="J107" s="238"/>
      <c r="K107" s="239">
        <f>ROUND(E107*J107,2)</f>
        <v>0</v>
      </c>
      <c r="L107" s="239">
        <v>21</v>
      </c>
      <c r="M107" s="239">
        <f>G107*(1+L107/100)</f>
        <v>0</v>
      </c>
      <c r="N107" s="237">
        <v>0</v>
      </c>
      <c r="O107" s="237">
        <f>ROUND(E107*N107,2)</f>
        <v>0</v>
      </c>
      <c r="P107" s="237">
        <v>0</v>
      </c>
      <c r="Q107" s="237">
        <f>ROUND(E107*P107,2)</f>
        <v>0</v>
      </c>
      <c r="R107" s="239"/>
      <c r="S107" s="239" t="s">
        <v>435</v>
      </c>
      <c r="T107" s="240" t="s">
        <v>389</v>
      </c>
      <c r="U107" s="222">
        <v>0</v>
      </c>
      <c r="V107" s="222">
        <f>ROUND(E107*U107,2)</f>
        <v>0</v>
      </c>
      <c r="W107" s="222"/>
      <c r="X107" s="222" t="s">
        <v>604</v>
      </c>
      <c r="Y107" s="222" t="s">
        <v>391</v>
      </c>
      <c r="Z107" s="212"/>
      <c r="AA107" s="212"/>
      <c r="AB107" s="212"/>
      <c r="AC107" s="212"/>
      <c r="AD107" s="212"/>
      <c r="AE107" s="212"/>
      <c r="AF107" s="212"/>
      <c r="AG107" s="212" t="s">
        <v>2008</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54" t="s">
        <v>1995</v>
      </c>
      <c r="D108" s="248"/>
      <c r="E108" s="248"/>
      <c r="F108" s="248"/>
      <c r="G108" s="248"/>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395</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5">
      <c r="A109" s="219"/>
      <c r="B109" s="220"/>
      <c r="C109" s="255" t="s">
        <v>2123</v>
      </c>
      <c r="D109" s="250"/>
      <c r="E109" s="250"/>
      <c r="F109" s="250"/>
      <c r="G109" s="250"/>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395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34">
        <v>54</v>
      </c>
      <c r="B110" s="235" t="s">
        <v>2126</v>
      </c>
      <c r="C110" s="253" t="s">
        <v>2127</v>
      </c>
      <c r="D110" s="236" t="s">
        <v>2048</v>
      </c>
      <c r="E110" s="237">
        <v>1</v>
      </c>
      <c r="F110" s="238"/>
      <c r="G110" s="239">
        <f>ROUND(E110*F110,2)</f>
        <v>0</v>
      </c>
      <c r="H110" s="238"/>
      <c r="I110" s="239">
        <f>ROUND(E110*H110,2)</f>
        <v>0</v>
      </c>
      <c r="J110" s="238"/>
      <c r="K110" s="239">
        <f>ROUND(E110*J110,2)</f>
        <v>0</v>
      </c>
      <c r="L110" s="239">
        <v>21</v>
      </c>
      <c r="M110" s="239">
        <f>G110*(1+L110/100)</f>
        <v>0</v>
      </c>
      <c r="N110" s="237">
        <v>0.1</v>
      </c>
      <c r="O110" s="237">
        <f>ROUND(E110*N110,2)</f>
        <v>0.1</v>
      </c>
      <c r="P110" s="237">
        <v>0</v>
      </c>
      <c r="Q110" s="237">
        <f>ROUND(E110*P110,2)</f>
        <v>0</v>
      </c>
      <c r="R110" s="239"/>
      <c r="S110" s="239" t="s">
        <v>435</v>
      </c>
      <c r="T110" s="240" t="s">
        <v>389</v>
      </c>
      <c r="U110" s="222">
        <v>0</v>
      </c>
      <c r="V110" s="222">
        <f>ROUND(E110*U110,2)</f>
        <v>0</v>
      </c>
      <c r="W110" s="222"/>
      <c r="X110" s="222" t="s">
        <v>604</v>
      </c>
      <c r="Y110" s="222" t="s">
        <v>391</v>
      </c>
      <c r="Z110" s="212"/>
      <c r="AA110" s="212"/>
      <c r="AB110" s="212"/>
      <c r="AC110" s="212"/>
      <c r="AD110" s="212"/>
      <c r="AE110" s="212"/>
      <c r="AF110" s="212"/>
      <c r="AG110" s="212" t="s">
        <v>2008</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5">
      <c r="A111" s="219"/>
      <c r="B111" s="220"/>
      <c r="C111" s="254" t="s">
        <v>1995</v>
      </c>
      <c r="D111" s="248"/>
      <c r="E111" s="248"/>
      <c r="F111" s="248"/>
      <c r="G111" s="248"/>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395</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5">
      <c r="A112" s="219"/>
      <c r="B112" s="220"/>
      <c r="C112" s="255" t="s">
        <v>2128</v>
      </c>
      <c r="D112" s="250"/>
      <c r="E112" s="250"/>
      <c r="F112" s="250"/>
      <c r="G112" s="250"/>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395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41">
        <v>55</v>
      </c>
      <c r="B113" s="242" t="s">
        <v>2129</v>
      </c>
      <c r="C113" s="252" t="s">
        <v>2130</v>
      </c>
      <c r="D113" s="243" t="s">
        <v>585</v>
      </c>
      <c r="E113" s="244">
        <v>16</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435</v>
      </c>
      <c r="T113" s="247" t="s">
        <v>389</v>
      </c>
      <c r="U113" s="222">
        <v>0</v>
      </c>
      <c r="V113" s="222">
        <f>ROUND(E113*U113,2)</f>
        <v>0</v>
      </c>
      <c r="W113" s="222"/>
      <c r="X113" s="222" t="s">
        <v>604</v>
      </c>
      <c r="Y113" s="222" t="s">
        <v>391</v>
      </c>
      <c r="Z113" s="212"/>
      <c r="AA113" s="212"/>
      <c r="AB113" s="212"/>
      <c r="AC113" s="212"/>
      <c r="AD113" s="212"/>
      <c r="AE113" s="212"/>
      <c r="AF113" s="212"/>
      <c r="AG113" s="212" t="s">
        <v>2008</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34">
        <v>56</v>
      </c>
      <c r="B114" s="235" t="s">
        <v>2131</v>
      </c>
      <c r="C114" s="253" t="s">
        <v>2132</v>
      </c>
      <c r="D114" s="236" t="s">
        <v>2048</v>
      </c>
      <c r="E114" s="237">
        <v>1</v>
      </c>
      <c r="F114" s="238"/>
      <c r="G114" s="239">
        <f>ROUND(E114*F114,2)</f>
        <v>0</v>
      </c>
      <c r="H114" s="238"/>
      <c r="I114" s="239">
        <f>ROUND(E114*H114,2)</f>
        <v>0</v>
      </c>
      <c r="J114" s="238"/>
      <c r="K114" s="239">
        <f>ROUND(E114*J114,2)</f>
        <v>0</v>
      </c>
      <c r="L114" s="239">
        <v>21</v>
      </c>
      <c r="M114" s="239">
        <f>G114*(1+L114/100)</f>
        <v>0</v>
      </c>
      <c r="N114" s="237">
        <v>0</v>
      </c>
      <c r="O114" s="237">
        <f>ROUND(E114*N114,2)</f>
        <v>0</v>
      </c>
      <c r="P114" s="237">
        <v>0</v>
      </c>
      <c r="Q114" s="237">
        <f>ROUND(E114*P114,2)</f>
        <v>0</v>
      </c>
      <c r="R114" s="239"/>
      <c r="S114" s="239" t="s">
        <v>435</v>
      </c>
      <c r="T114" s="240" t="s">
        <v>389</v>
      </c>
      <c r="U114" s="222">
        <v>0</v>
      </c>
      <c r="V114" s="222">
        <f>ROUND(E114*U114,2)</f>
        <v>0</v>
      </c>
      <c r="W114" s="222"/>
      <c r="X114" s="222" t="s">
        <v>604</v>
      </c>
      <c r="Y114" s="222" t="s">
        <v>391</v>
      </c>
      <c r="Z114" s="212"/>
      <c r="AA114" s="212"/>
      <c r="AB114" s="212"/>
      <c r="AC114" s="212"/>
      <c r="AD114" s="212"/>
      <c r="AE114" s="212"/>
      <c r="AF114" s="212"/>
      <c r="AG114" s="212" t="s">
        <v>2008</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5">
      <c r="A115" s="219"/>
      <c r="B115" s="220"/>
      <c r="C115" s="254" t="s">
        <v>1995</v>
      </c>
      <c r="D115" s="248"/>
      <c r="E115" s="248"/>
      <c r="F115" s="248"/>
      <c r="G115" s="248"/>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395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5">
      <c r="A116" s="219"/>
      <c r="B116" s="220"/>
      <c r="C116" s="255" t="s">
        <v>2133</v>
      </c>
      <c r="D116" s="250"/>
      <c r="E116" s="250"/>
      <c r="F116" s="250"/>
      <c r="G116" s="250"/>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395</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x14ac:dyDescent="0.25">
      <c r="A117" s="227" t="s">
        <v>383</v>
      </c>
      <c r="B117" s="228" t="s">
        <v>319</v>
      </c>
      <c r="C117" s="251" t="s">
        <v>320</v>
      </c>
      <c r="D117" s="229"/>
      <c r="E117" s="230"/>
      <c r="F117" s="231"/>
      <c r="G117" s="231">
        <f>SUMIF(AG118:AG143,"&lt;&gt;NOR",G118:G143)</f>
        <v>0</v>
      </c>
      <c r="H117" s="231"/>
      <c r="I117" s="231">
        <f>SUM(I118:I143)</f>
        <v>0</v>
      </c>
      <c r="J117" s="231"/>
      <c r="K117" s="231">
        <f>SUM(K118:K143)</f>
        <v>0</v>
      </c>
      <c r="L117" s="231"/>
      <c r="M117" s="231">
        <f>SUM(M118:M143)</f>
        <v>0</v>
      </c>
      <c r="N117" s="230"/>
      <c r="O117" s="230">
        <f>SUM(O118:O143)</f>
        <v>1.32</v>
      </c>
      <c r="P117" s="230"/>
      <c r="Q117" s="230">
        <f>SUM(Q118:Q143)</f>
        <v>0</v>
      </c>
      <c r="R117" s="231"/>
      <c r="S117" s="231"/>
      <c r="T117" s="232"/>
      <c r="U117" s="226"/>
      <c r="V117" s="226">
        <f>SUM(V118:V143)</f>
        <v>0</v>
      </c>
      <c r="W117" s="226"/>
      <c r="X117" s="226"/>
      <c r="Y117" s="226"/>
      <c r="AG117" t="s">
        <v>384</v>
      </c>
    </row>
    <row r="118" spans="1:60" outlineLevel="1" x14ac:dyDescent="0.25">
      <c r="A118" s="241">
        <v>57</v>
      </c>
      <c r="B118" s="242" t="s">
        <v>2134</v>
      </c>
      <c r="C118" s="252" t="s">
        <v>2135</v>
      </c>
      <c r="D118" s="243" t="s">
        <v>585</v>
      </c>
      <c r="E118" s="244">
        <v>2</v>
      </c>
      <c r="F118" s="245"/>
      <c r="G118" s="246">
        <f>ROUND(E118*F118,2)</f>
        <v>0</v>
      </c>
      <c r="H118" s="245"/>
      <c r="I118" s="246">
        <f>ROUND(E118*H118,2)</f>
        <v>0</v>
      </c>
      <c r="J118" s="245"/>
      <c r="K118" s="246">
        <f>ROUND(E118*J118,2)</f>
        <v>0</v>
      </c>
      <c r="L118" s="246">
        <v>21</v>
      </c>
      <c r="M118" s="246">
        <f>G118*(1+L118/100)</f>
        <v>0</v>
      </c>
      <c r="N118" s="244">
        <v>5.0000000000000001E-4</v>
      </c>
      <c r="O118" s="244">
        <f>ROUND(E118*N118,2)</f>
        <v>0</v>
      </c>
      <c r="P118" s="244">
        <v>0</v>
      </c>
      <c r="Q118" s="244">
        <f>ROUND(E118*P118,2)</f>
        <v>0</v>
      </c>
      <c r="R118" s="246"/>
      <c r="S118" s="246" t="s">
        <v>435</v>
      </c>
      <c r="T118" s="247" t="s">
        <v>389</v>
      </c>
      <c r="U118" s="222">
        <v>0</v>
      </c>
      <c r="V118" s="222">
        <f>ROUND(E118*U118,2)</f>
        <v>0</v>
      </c>
      <c r="W118" s="222"/>
      <c r="X118" s="222" t="s">
        <v>449</v>
      </c>
      <c r="Y118" s="222" t="s">
        <v>391</v>
      </c>
      <c r="Z118" s="212"/>
      <c r="AA118" s="212"/>
      <c r="AB118" s="212"/>
      <c r="AC118" s="212"/>
      <c r="AD118" s="212"/>
      <c r="AE118" s="212"/>
      <c r="AF118" s="212"/>
      <c r="AG118" s="212" t="s">
        <v>1999</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41">
        <v>58</v>
      </c>
      <c r="B119" s="242" t="s">
        <v>2136</v>
      </c>
      <c r="C119" s="252" t="s">
        <v>2137</v>
      </c>
      <c r="D119" s="243" t="s">
        <v>506</v>
      </c>
      <c r="E119" s="244">
        <v>198</v>
      </c>
      <c r="F119" s="245"/>
      <c r="G119" s="246">
        <f>ROUND(E119*F119,2)</f>
        <v>0</v>
      </c>
      <c r="H119" s="245"/>
      <c r="I119" s="246">
        <f>ROUND(E119*H119,2)</f>
        <v>0</v>
      </c>
      <c r="J119" s="245"/>
      <c r="K119" s="246">
        <f>ROUND(E119*J119,2)</f>
        <v>0</v>
      </c>
      <c r="L119" s="246">
        <v>21</v>
      </c>
      <c r="M119" s="246">
        <f>G119*(1+L119/100)</f>
        <v>0</v>
      </c>
      <c r="N119" s="244">
        <v>5.0000000000000001E-4</v>
      </c>
      <c r="O119" s="244">
        <f>ROUND(E119*N119,2)</f>
        <v>0.1</v>
      </c>
      <c r="P119" s="244">
        <v>0</v>
      </c>
      <c r="Q119" s="244">
        <f>ROUND(E119*P119,2)</f>
        <v>0</v>
      </c>
      <c r="R119" s="246"/>
      <c r="S119" s="246" t="s">
        <v>435</v>
      </c>
      <c r="T119" s="247" t="s">
        <v>389</v>
      </c>
      <c r="U119" s="222">
        <v>0</v>
      </c>
      <c r="V119" s="222">
        <f>ROUND(E119*U119,2)</f>
        <v>0</v>
      </c>
      <c r="W119" s="222"/>
      <c r="X119" s="222" t="s">
        <v>449</v>
      </c>
      <c r="Y119" s="222" t="s">
        <v>391</v>
      </c>
      <c r="Z119" s="212"/>
      <c r="AA119" s="212"/>
      <c r="AB119" s="212"/>
      <c r="AC119" s="212"/>
      <c r="AD119" s="212"/>
      <c r="AE119" s="212"/>
      <c r="AF119" s="212"/>
      <c r="AG119" s="212" t="s">
        <v>1999</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5">
      <c r="A120" s="241">
        <v>59</v>
      </c>
      <c r="B120" s="242" t="s">
        <v>2138</v>
      </c>
      <c r="C120" s="252" t="s">
        <v>2139</v>
      </c>
      <c r="D120" s="243" t="s">
        <v>517</v>
      </c>
      <c r="E120" s="244">
        <v>45</v>
      </c>
      <c r="F120" s="245"/>
      <c r="G120" s="246">
        <f>ROUND(E120*F120,2)</f>
        <v>0</v>
      </c>
      <c r="H120" s="245"/>
      <c r="I120" s="246">
        <f>ROUND(E120*H120,2)</f>
        <v>0</v>
      </c>
      <c r="J120" s="245"/>
      <c r="K120" s="246">
        <f>ROUND(E120*J120,2)</f>
        <v>0</v>
      </c>
      <c r="L120" s="246">
        <v>21</v>
      </c>
      <c r="M120" s="246">
        <f>G120*(1+L120/100)</f>
        <v>0</v>
      </c>
      <c r="N120" s="244">
        <v>4.6000000000000001E-4</v>
      </c>
      <c r="O120" s="244">
        <f>ROUND(E120*N120,2)</f>
        <v>0.02</v>
      </c>
      <c r="P120" s="244">
        <v>0</v>
      </c>
      <c r="Q120" s="244">
        <f>ROUND(E120*P120,2)</f>
        <v>0</v>
      </c>
      <c r="R120" s="246"/>
      <c r="S120" s="246" t="s">
        <v>1990</v>
      </c>
      <c r="T120" s="247" t="s">
        <v>1991</v>
      </c>
      <c r="U120" s="222">
        <v>0</v>
      </c>
      <c r="V120" s="222">
        <f>ROUND(E120*U120,2)</f>
        <v>0</v>
      </c>
      <c r="W120" s="222"/>
      <c r="X120" s="222" t="s">
        <v>449</v>
      </c>
      <c r="Y120" s="222" t="s">
        <v>391</v>
      </c>
      <c r="Z120" s="212"/>
      <c r="AA120" s="212"/>
      <c r="AB120" s="212"/>
      <c r="AC120" s="212"/>
      <c r="AD120" s="212"/>
      <c r="AE120" s="212"/>
      <c r="AF120" s="212"/>
      <c r="AG120" s="212" t="s">
        <v>1999</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41">
        <v>60</v>
      </c>
      <c r="B121" s="242" t="s">
        <v>2140</v>
      </c>
      <c r="C121" s="252" t="s">
        <v>2141</v>
      </c>
      <c r="D121" s="243" t="s">
        <v>517</v>
      </c>
      <c r="E121" s="244">
        <v>25</v>
      </c>
      <c r="F121" s="245"/>
      <c r="G121" s="246">
        <f>ROUND(E121*F121,2)</f>
        <v>0</v>
      </c>
      <c r="H121" s="245"/>
      <c r="I121" s="246">
        <f>ROUND(E121*H121,2)</f>
        <v>0</v>
      </c>
      <c r="J121" s="245"/>
      <c r="K121" s="246">
        <f>ROUND(E121*J121,2)</f>
        <v>0</v>
      </c>
      <c r="L121" s="246">
        <v>21</v>
      </c>
      <c r="M121" s="246">
        <f>G121*(1+L121/100)</f>
        <v>0</v>
      </c>
      <c r="N121" s="244">
        <v>5.5999999999999995E-4</v>
      </c>
      <c r="O121" s="244">
        <f>ROUND(E121*N121,2)</f>
        <v>0.01</v>
      </c>
      <c r="P121" s="244">
        <v>0</v>
      </c>
      <c r="Q121" s="244">
        <f>ROUND(E121*P121,2)</f>
        <v>0</v>
      </c>
      <c r="R121" s="246"/>
      <c r="S121" s="246" t="s">
        <v>1990</v>
      </c>
      <c r="T121" s="247" t="s">
        <v>1991</v>
      </c>
      <c r="U121" s="222">
        <v>0</v>
      </c>
      <c r="V121" s="222">
        <f>ROUND(E121*U121,2)</f>
        <v>0</v>
      </c>
      <c r="W121" s="222"/>
      <c r="X121" s="222" t="s">
        <v>449</v>
      </c>
      <c r="Y121" s="222" t="s">
        <v>391</v>
      </c>
      <c r="Z121" s="212"/>
      <c r="AA121" s="212"/>
      <c r="AB121" s="212"/>
      <c r="AC121" s="212"/>
      <c r="AD121" s="212"/>
      <c r="AE121" s="212"/>
      <c r="AF121" s="212"/>
      <c r="AG121" s="212" t="s">
        <v>1999</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41">
        <v>61</v>
      </c>
      <c r="B122" s="242" t="s">
        <v>2142</v>
      </c>
      <c r="C122" s="252" t="s">
        <v>2143</v>
      </c>
      <c r="D122" s="243" t="s">
        <v>517</v>
      </c>
      <c r="E122" s="244">
        <v>30</v>
      </c>
      <c r="F122" s="245"/>
      <c r="G122" s="246">
        <f>ROUND(E122*F122,2)</f>
        <v>0</v>
      </c>
      <c r="H122" s="245"/>
      <c r="I122" s="246">
        <f>ROUND(E122*H122,2)</f>
        <v>0</v>
      </c>
      <c r="J122" s="245"/>
      <c r="K122" s="246">
        <f>ROUND(E122*J122,2)</f>
        <v>0</v>
      </c>
      <c r="L122" s="246">
        <v>21</v>
      </c>
      <c r="M122" s="246">
        <f>G122*(1+L122/100)</f>
        <v>0</v>
      </c>
      <c r="N122" s="244">
        <v>7.1000000000000002E-4</v>
      </c>
      <c r="O122" s="244">
        <f>ROUND(E122*N122,2)</f>
        <v>0.02</v>
      </c>
      <c r="P122" s="244">
        <v>0</v>
      </c>
      <c r="Q122" s="244">
        <f>ROUND(E122*P122,2)</f>
        <v>0</v>
      </c>
      <c r="R122" s="246"/>
      <c r="S122" s="246" t="s">
        <v>1990</v>
      </c>
      <c r="T122" s="247" t="s">
        <v>1991</v>
      </c>
      <c r="U122" s="222">
        <v>0</v>
      </c>
      <c r="V122" s="222">
        <f>ROUND(E122*U122,2)</f>
        <v>0</v>
      </c>
      <c r="W122" s="222"/>
      <c r="X122" s="222" t="s">
        <v>449</v>
      </c>
      <c r="Y122" s="222" t="s">
        <v>391</v>
      </c>
      <c r="Z122" s="212"/>
      <c r="AA122" s="212"/>
      <c r="AB122" s="212"/>
      <c r="AC122" s="212"/>
      <c r="AD122" s="212"/>
      <c r="AE122" s="212"/>
      <c r="AF122" s="212"/>
      <c r="AG122" s="212" t="s">
        <v>1999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5">
      <c r="A123" s="241">
        <v>62</v>
      </c>
      <c r="B123" s="242" t="s">
        <v>2144</v>
      </c>
      <c r="C123" s="252" t="s">
        <v>2145</v>
      </c>
      <c r="D123" s="243" t="s">
        <v>517</v>
      </c>
      <c r="E123" s="244">
        <v>90</v>
      </c>
      <c r="F123" s="245"/>
      <c r="G123" s="246">
        <f>ROUND(E123*F123,2)</f>
        <v>0</v>
      </c>
      <c r="H123" s="245"/>
      <c r="I123" s="246">
        <f>ROUND(E123*H123,2)</f>
        <v>0</v>
      </c>
      <c r="J123" s="245"/>
      <c r="K123" s="246">
        <f>ROUND(E123*J123,2)</f>
        <v>0</v>
      </c>
      <c r="L123" s="246">
        <v>21</v>
      </c>
      <c r="M123" s="246">
        <f>G123*(1+L123/100)</f>
        <v>0</v>
      </c>
      <c r="N123" s="244">
        <v>1.25E-3</v>
      </c>
      <c r="O123" s="244">
        <f>ROUND(E123*N123,2)</f>
        <v>0.11</v>
      </c>
      <c r="P123" s="244">
        <v>0</v>
      </c>
      <c r="Q123" s="244">
        <f>ROUND(E123*P123,2)</f>
        <v>0</v>
      </c>
      <c r="R123" s="246"/>
      <c r="S123" s="246" t="s">
        <v>1990</v>
      </c>
      <c r="T123" s="247" t="s">
        <v>1991</v>
      </c>
      <c r="U123" s="222">
        <v>0</v>
      </c>
      <c r="V123" s="222">
        <f>ROUND(E123*U123,2)</f>
        <v>0</v>
      </c>
      <c r="W123" s="222"/>
      <c r="X123" s="222" t="s">
        <v>449</v>
      </c>
      <c r="Y123" s="222" t="s">
        <v>391</v>
      </c>
      <c r="Z123" s="212"/>
      <c r="AA123" s="212"/>
      <c r="AB123" s="212"/>
      <c r="AC123" s="212"/>
      <c r="AD123" s="212"/>
      <c r="AE123" s="212"/>
      <c r="AF123" s="212"/>
      <c r="AG123" s="212" t="s">
        <v>1999</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5">
      <c r="A124" s="241">
        <v>63</v>
      </c>
      <c r="B124" s="242" t="s">
        <v>2146</v>
      </c>
      <c r="C124" s="252" t="s">
        <v>2147</v>
      </c>
      <c r="D124" s="243" t="s">
        <v>517</v>
      </c>
      <c r="E124" s="244">
        <v>30</v>
      </c>
      <c r="F124" s="245"/>
      <c r="G124" s="246">
        <f>ROUND(E124*F124,2)</f>
        <v>0</v>
      </c>
      <c r="H124" s="245"/>
      <c r="I124" s="246">
        <f>ROUND(E124*H124,2)</f>
        <v>0</v>
      </c>
      <c r="J124" s="245"/>
      <c r="K124" s="246">
        <f>ROUND(E124*J124,2)</f>
        <v>0</v>
      </c>
      <c r="L124" s="246">
        <v>21</v>
      </c>
      <c r="M124" s="246">
        <f>G124*(1+L124/100)</f>
        <v>0</v>
      </c>
      <c r="N124" s="244">
        <v>1.6199999999999999E-3</v>
      </c>
      <c r="O124" s="244">
        <f>ROUND(E124*N124,2)</f>
        <v>0.05</v>
      </c>
      <c r="P124" s="244">
        <v>0</v>
      </c>
      <c r="Q124" s="244">
        <f>ROUND(E124*P124,2)</f>
        <v>0</v>
      </c>
      <c r="R124" s="246"/>
      <c r="S124" s="246" t="s">
        <v>1990</v>
      </c>
      <c r="T124" s="247" t="s">
        <v>1991</v>
      </c>
      <c r="U124" s="222">
        <v>0</v>
      </c>
      <c r="V124" s="222">
        <f>ROUND(E124*U124,2)</f>
        <v>0</v>
      </c>
      <c r="W124" s="222"/>
      <c r="X124" s="222" t="s">
        <v>449</v>
      </c>
      <c r="Y124" s="222" t="s">
        <v>391</v>
      </c>
      <c r="Z124" s="212"/>
      <c r="AA124" s="212"/>
      <c r="AB124" s="212"/>
      <c r="AC124" s="212"/>
      <c r="AD124" s="212"/>
      <c r="AE124" s="212"/>
      <c r="AF124" s="212"/>
      <c r="AG124" s="212" t="s">
        <v>1999</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5">
      <c r="A125" s="241">
        <v>64</v>
      </c>
      <c r="B125" s="242" t="s">
        <v>2148</v>
      </c>
      <c r="C125" s="252" t="s">
        <v>2149</v>
      </c>
      <c r="D125" s="243" t="s">
        <v>517</v>
      </c>
      <c r="E125" s="244">
        <v>220</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1990</v>
      </c>
      <c r="T125" s="247" t="s">
        <v>1991</v>
      </c>
      <c r="U125" s="222">
        <v>0</v>
      </c>
      <c r="V125" s="222">
        <f>ROUND(E125*U125,2)</f>
        <v>0</v>
      </c>
      <c r="W125" s="222"/>
      <c r="X125" s="222" t="s">
        <v>449</v>
      </c>
      <c r="Y125" s="222" t="s">
        <v>391</v>
      </c>
      <c r="Z125" s="212"/>
      <c r="AA125" s="212"/>
      <c r="AB125" s="212"/>
      <c r="AC125" s="212"/>
      <c r="AD125" s="212"/>
      <c r="AE125" s="212"/>
      <c r="AF125" s="212"/>
      <c r="AG125" s="212" t="s">
        <v>1999</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5">
      <c r="A126" s="241">
        <v>65</v>
      </c>
      <c r="B126" s="242" t="s">
        <v>2150</v>
      </c>
      <c r="C126" s="252" t="s">
        <v>2151</v>
      </c>
      <c r="D126" s="243" t="s">
        <v>517</v>
      </c>
      <c r="E126" s="244">
        <v>1200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1990</v>
      </c>
      <c r="T126" s="247" t="s">
        <v>1991</v>
      </c>
      <c r="U126" s="222">
        <v>0</v>
      </c>
      <c r="V126" s="222">
        <f>ROUND(E126*U126,2)</f>
        <v>0</v>
      </c>
      <c r="W126" s="222"/>
      <c r="X126" s="222" t="s">
        <v>449</v>
      </c>
      <c r="Y126" s="222" t="s">
        <v>391</v>
      </c>
      <c r="Z126" s="212"/>
      <c r="AA126" s="212"/>
      <c r="AB126" s="212"/>
      <c r="AC126" s="212"/>
      <c r="AD126" s="212"/>
      <c r="AE126" s="212"/>
      <c r="AF126" s="212"/>
      <c r="AG126" s="212" t="s">
        <v>1999</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41">
        <v>66</v>
      </c>
      <c r="B127" s="242" t="s">
        <v>2152</v>
      </c>
      <c r="C127" s="252" t="s">
        <v>2153</v>
      </c>
      <c r="D127" s="243" t="s">
        <v>562</v>
      </c>
      <c r="E127" s="244">
        <v>1.3220000000000001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1990</v>
      </c>
      <c r="T127" s="247" t="s">
        <v>1991</v>
      </c>
      <c r="U127" s="222">
        <v>0</v>
      </c>
      <c r="V127" s="222">
        <f>ROUND(E127*U127,2)</f>
        <v>0</v>
      </c>
      <c r="W127" s="222"/>
      <c r="X127" s="222" t="s">
        <v>449</v>
      </c>
      <c r="Y127" s="222" t="s">
        <v>391</v>
      </c>
      <c r="Z127" s="212"/>
      <c r="AA127" s="212"/>
      <c r="AB127" s="212"/>
      <c r="AC127" s="212"/>
      <c r="AD127" s="212"/>
      <c r="AE127" s="212"/>
      <c r="AF127" s="212"/>
      <c r="AG127" s="212" t="s">
        <v>1999</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5">
      <c r="A128" s="241">
        <v>67</v>
      </c>
      <c r="B128" s="242" t="s">
        <v>2154</v>
      </c>
      <c r="C128" s="252" t="s">
        <v>2155</v>
      </c>
      <c r="D128" s="243" t="s">
        <v>506</v>
      </c>
      <c r="E128" s="244">
        <v>208</v>
      </c>
      <c r="F128" s="245"/>
      <c r="G128" s="246">
        <f>ROUND(E128*F128,2)</f>
        <v>0</v>
      </c>
      <c r="H128" s="245"/>
      <c r="I128" s="246">
        <f>ROUND(E128*H128,2)</f>
        <v>0</v>
      </c>
      <c r="J128" s="245"/>
      <c r="K128" s="246">
        <f>ROUND(E128*J128,2)</f>
        <v>0</v>
      </c>
      <c r="L128" s="246">
        <v>21</v>
      </c>
      <c r="M128" s="246">
        <f>G128*(1+L128/100)</f>
        <v>0</v>
      </c>
      <c r="N128" s="244">
        <v>5.0000000000000001E-4</v>
      </c>
      <c r="O128" s="244">
        <f>ROUND(E128*N128,2)</f>
        <v>0.1</v>
      </c>
      <c r="P128" s="244">
        <v>0</v>
      </c>
      <c r="Q128" s="244">
        <f>ROUND(E128*P128,2)</f>
        <v>0</v>
      </c>
      <c r="R128" s="246"/>
      <c r="S128" s="246" t="s">
        <v>435</v>
      </c>
      <c r="T128" s="247" t="s">
        <v>389</v>
      </c>
      <c r="U128" s="222">
        <v>0</v>
      </c>
      <c r="V128" s="222">
        <f>ROUND(E128*U128,2)</f>
        <v>0</v>
      </c>
      <c r="W128" s="222"/>
      <c r="X128" s="222" t="s">
        <v>604</v>
      </c>
      <c r="Y128" s="222" t="s">
        <v>391</v>
      </c>
      <c r="Z128" s="212"/>
      <c r="AA128" s="212"/>
      <c r="AB128" s="212"/>
      <c r="AC128" s="212"/>
      <c r="AD128" s="212"/>
      <c r="AE128" s="212"/>
      <c r="AF128" s="212"/>
      <c r="AG128" s="212" t="s">
        <v>2008</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5">
      <c r="A129" s="241">
        <v>68</v>
      </c>
      <c r="B129" s="242" t="s">
        <v>2156</v>
      </c>
      <c r="C129" s="252" t="s">
        <v>2157</v>
      </c>
      <c r="D129" s="243" t="s">
        <v>585</v>
      </c>
      <c r="E129" s="244">
        <v>34</v>
      </c>
      <c r="F129" s="245"/>
      <c r="G129" s="246">
        <f>ROUND(E129*F129,2)</f>
        <v>0</v>
      </c>
      <c r="H129" s="245"/>
      <c r="I129" s="246">
        <f>ROUND(E129*H129,2)</f>
        <v>0</v>
      </c>
      <c r="J129" s="245"/>
      <c r="K129" s="246">
        <f>ROUND(E129*J129,2)</f>
        <v>0</v>
      </c>
      <c r="L129" s="246">
        <v>21</v>
      </c>
      <c r="M129" s="246">
        <f>G129*(1+L129/100)</f>
        <v>0</v>
      </c>
      <c r="N129" s="244">
        <v>5.0000000000000001E-4</v>
      </c>
      <c r="O129" s="244">
        <f>ROUND(E129*N129,2)</f>
        <v>0.02</v>
      </c>
      <c r="P129" s="244">
        <v>0</v>
      </c>
      <c r="Q129" s="244">
        <f>ROUND(E129*P129,2)</f>
        <v>0</v>
      </c>
      <c r="R129" s="246"/>
      <c r="S129" s="246" t="s">
        <v>435</v>
      </c>
      <c r="T129" s="247" t="s">
        <v>389</v>
      </c>
      <c r="U129" s="222">
        <v>0</v>
      </c>
      <c r="V129" s="222">
        <f>ROUND(E129*U129,2)</f>
        <v>0</v>
      </c>
      <c r="W129" s="222"/>
      <c r="X129" s="222" t="s">
        <v>604</v>
      </c>
      <c r="Y129" s="222" t="s">
        <v>391</v>
      </c>
      <c r="Z129" s="212"/>
      <c r="AA129" s="212"/>
      <c r="AB129" s="212"/>
      <c r="AC129" s="212"/>
      <c r="AD129" s="212"/>
      <c r="AE129" s="212"/>
      <c r="AF129" s="212"/>
      <c r="AG129" s="212" t="s">
        <v>2008</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5">
      <c r="A130" s="241">
        <v>69</v>
      </c>
      <c r="B130" s="242" t="s">
        <v>2158</v>
      </c>
      <c r="C130" s="252" t="s">
        <v>2159</v>
      </c>
      <c r="D130" s="243" t="s">
        <v>2095</v>
      </c>
      <c r="E130" s="244">
        <v>270</v>
      </c>
      <c r="F130" s="245"/>
      <c r="G130" s="246">
        <f>ROUND(E130*F130,2)</f>
        <v>0</v>
      </c>
      <c r="H130" s="245"/>
      <c r="I130" s="246">
        <f>ROUND(E130*H130,2)</f>
        <v>0</v>
      </c>
      <c r="J130" s="245"/>
      <c r="K130" s="246">
        <f>ROUND(E130*J130,2)</f>
        <v>0</v>
      </c>
      <c r="L130" s="246">
        <v>21</v>
      </c>
      <c r="M130" s="246">
        <f>G130*(1+L130/100)</f>
        <v>0</v>
      </c>
      <c r="N130" s="244">
        <v>5.0000000000000001E-4</v>
      </c>
      <c r="O130" s="244">
        <f>ROUND(E130*N130,2)</f>
        <v>0.14000000000000001</v>
      </c>
      <c r="P130" s="244">
        <v>0</v>
      </c>
      <c r="Q130" s="244">
        <f>ROUND(E130*P130,2)</f>
        <v>0</v>
      </c>
      <c r="R130" s="246"/>
      <c r="S130" s="246" t="s">
        <v>435</v>
      </c>
      <c r="T130" s="247" t="s">
        <v>389</v>
      </c>
      <c r="U130" s="222">
        <v>0</v>
      </c>
      <c r="V130" s="222">
        <f>ROUND(E130*U130,2)</f>
        <v>0</v>
      </c>
      <c r="W130" s="222"/>
      <c r="X130" s="222" t="s">
        <v>604</v>
      </c>
      <c r="Y130" s="222" t="s">
        <v>391</v>
      </c>
      <c r="Z130" s="212"/>
      <c r="AA130" s="212"/>
      <c r="AB130" s="212"/>
      <c r="AC130" s="212"/>
      <c r="AD130" s="212"/>
      <c r="AE130" s="212"/>
      <c r="AF130" s="212"/>
      <c r="AG130" s="212" t="s">
        <v>2008</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41">
        <v>70</v>
      </c>
      <c r="B131" s="242" t="s">
        <v>2160</v>
      </c>
      <c r="C131" s="252" t="s">
        <v>2161</v>
      </c>
      <c r="D131" s="243" t="s">
        <v>2095</v>
      </c>
      <c r="E131" s="244">
        <v>150</v>
      </c>
      <c r="F131" s="245"/>
      <c r="G131" s="246">
        <f>ROUND(E131*F131,2)</f>
        <v>0</v>
      </c>
      <c r="H131" s="245"/>
      <c r="I131" s="246">
        <f>ROUND(E131*H131,2)</f>
        <v>0</v>
      </c>
      <c r="J131" s="245"/>
      <c r="K131" s="246">
        <f>ROUND(E131*J131,2)</f>
        <v>0</v>
      </c>
      <c r="L131" s="246">
        <v>21</v>
      </c>
      <c r="M131" s="246">
        <f>G131*(1+L131/100)</f>
        <v>0</v>
      </c>
      <c r="N131" s="244">
        <v>5.0000000000000001E-4</v>
      </c>
      <c r="O131" s="244">
        <f>ROUND(E131*N131,2)</f>
        <v>0.08</v>
      </c>
      <c r="P131" s="244">
        <v>0</v>
      </c>
      <c r="Q131" s="244">
        <f>ROUND(E131*P131,2)</f>
        <v>0</v>
      </c>
      <c r="R131" s="246"/>
      <c r="S131" s="246" t="s">
        <v>435</v>
      </c>
      <c r="T131" s="247" t="s">
        <v>389</v>
      </c>
      <c r="U131" s="222">
        <v>0</v>
      </c>
      <c r="V131" s="222">
        <f>ROUND(E131*U131,2)</f>
        <v>0</v>
      </c>
      <c r="W131" s="222"/>
      <c r="X131" s="222" t="s">
        <v>604</v>
      </c>
      <c r="Y131" s="222" t="s">
        <v>391</v>
      </c>
      <c r="Z131" s="212"/>
      <c r="AA131" s="212"/>
      <c r="AB131" s="212"/>
      <c r="AC131" s="212"/>
      <c r="AD131" s="212"/>
      <c r="AE131" s="212"/>
      <c r="AF131" s="212"/>
      <c r="AG131" s="212" t="s">
        <v>2008</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20.399999999999999" outlineLevel="1" x14ac:dyDescent="0.25">
      <c r="A132" s="241">
        <v>71</v>
      </c>
      <c r="B132" s="242" t="s">
        <v>2162</v>
      </c>
      <c r="C132" s="252" t="s">
        <v>2163</v>
      </c>
      <c r="D132" s="243" t="s">
        <v>585</v>
      </c>
      <c r="E132" s="244">
        <v>2</v>
      </c>
      <c r="F132" s="245"/>
      <c r="G132" s="246">
        <f>ROUND(E132*F132,2)</f>
        <v>0</v>
      </c>
      <c r="H132" s="245"/>
      <c r="I132" s="246">
        <f>ROUND(E132*H132,2)</f>
        <v>0</v>
      </c>
      <c r="J132" s="245"/>
      <c r="K132" s="246">
        <f>ROUND(E132*J132,2)</f>
        <v>0</v>
      </c>
      <c r="L132" s="246">
        <v>21</v>
      </c>
      <c r="M132" s="246">
        <f>G132*(1+L132/100)</f>
        <v>0</v>
      </c>
      <c r="N132" s="244">
        <v>5.0000000000000001E-4</v>
      </c>
      <c r="O132" s="244">
        <f>ROUND(E132*N132,2)</f>
        <v>0</v>
      </c>
      <c r="P132" s="244">
        <v>0</v>
      </c>
      <c r="Q132" s="244">
        <f>ROUND(E132*P132,2)</f>
        <v>0</v>
      </c>
      <c r="R132" s="246"/>
      <c r="S132" s="246" t="s">
        <v>435</v>
      </c>
      <c r="T132" s="247" t="s">
        <v>389</v>
      </c>
      <c r="U132" s="222">
        <v>0</v>
      </c>
      <c r="V132" s="222">
        <f>ROUND(E132*U132,2)</f>
        <v>0</v>
      </c>
      <c r="W132" s="222"/>
      <c r="X132" s="222" t="s">
        <v>604</v>
      </c>
      <c r="Y132" s="222" t="s">
        <v>391</v>
      </c>
      <c r="Z132" s="212"/>
      <c r="AA132" s="212"/>
      <c r="AB132" s="212"/>
      <c r="AC132" s="212"/>
      <c r="AD132" s="212"/>
      <c r="AE132" s="212"/>
      <c r="AF132" s="212"/>
      <c r="AG132" s="212" t="s">
        <v>2008</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5">
      <c r="A133" s="241">
        <v>72</v>
      </c>
      <c r="B133" s="242" t="s">
        <v>2164</v>
      </c>
      <c r="C133" s="252" t="s">
        <v>2165</v>
      </c>
      <c r="D133" s="243" t="s">
        <v>585</v>
      </c>
      <c r="E133" s="244">
        <v>17</v>
      </c>
      <c r="F133" s="245"/>
      <c r="G133" s="246">
        <f>ROUND(E133*F133,2)</f>
        <v>0</v>
      </c>
      <c r="H133" s="245"/>
      <c r="I133" s="246">
        <f>ROUND(E133*H133,2)</f>
        <v>0</v>
      </c>
      <c r="J133" s="245"/>
      <c r="K133" s="246">
        <f>ROUND(E133*J133,2)</f>
        <v>0</v>
      </c>
      <c r="L133" s="246">
        <v>21</v>
      </c>
      <c r="M133" s="246">
        <f>G133*(1+L133/100)</f>
        <v>0</v>
      </c>
      <c r="N133" s="244">
        <v>5.0000000000000001E-4</v>
      </c>
      <c r="O133" s="244">
        <f>ROUND(E133*N133,2)</f>
        <v>0.01</v>
      </c>
      <c r="P133" s="244">
        <v>0</v>
      </c>
      <c r="Q133" s="244">
        <f>ROUND(E133*P133,2)</f>
        <v>0</v>
      </c>
      <c r="R133" s="246"/>
      <c r="S133" s="246" t="s">
        <v>435</v>
      </c>
      <c r="T133" s="247" t="s">
        <v>389</v>
      </c>
      <c r="U133" s="222">
        <v>0</v>
      </c>
      <c r="V133" s="222">
        <f>ROUND(E133*U133,2)</f>
        <v>0</v>
      </c>
      <c r="W133" s="222"/>
      <c r="X133" s="222" t="s">
        <v>604</v>
      </c>
      <c r="Y133" s="222" t="s">
        <v>391</v>
      </c>
      <c r="Z133" s="212"/>
      <c r="AA133" s="212"/>
      <c r="AB133" s="212"/>
      <c r="AC133" s="212"/>
      <c r="AD133" s="212"/>
      <c r="AE133" s="212"/>
      <c r="AF133" s="212"/>
      <c r="AG133" s="212" t="s">
        <v>2008</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41">
        <v>73</v>
      </c>
      <c r="B134" s="242" t="s">
        <v>2166</v>
      </c>
      <c r="C134" s="252" t="s">
        <v>2167</v>
      </c>
      <c r="D134" s="243" t="s">
        <v>585</v>
      </c>
      <c r="E134" s="244">
        <v>9</v>
      </c>
      <c r="F134" s="245"/>
      <c r="G134" s="246">
        <f>ROUND(E134*F134,2)</f>
        <v>0</v>
      </c>
      <c r="H134" s="245"/>
      <c r="I134" s="246">
        <f>ROUND(E134*H134,2)</f>
        <v>0</v>
      </c>
      <c r="J134" s="245"/>
      <c r="K134" s="246">
        <f>ROUND(E134*J134,2)</f>
        <v>0</v>
      </c>
      <c r="L134" s="246">
        <v>21</v>
      </c>
      <c r="M134" s="246">
        <f>G134*(1+L134/100)</f>
        <v>0</v>
      </c>
      <c r="N134" s="244">
        <v>5.0000000000000001E-4</v>
      </c>
      <c r="O134" s="244">
        <f>ROUND(E134*N134,2)</f>
        <v>0</v>
      </c>
      <c r="P134" s="244">
        <v>0</v>
      </c>
      <c r="Q134" s="244">
        <f>ROUND(E134*P134,2)</f>
        <v>0</v>
      </c>
      <c r="R134" s="246"/>
      <c r="S134" s="246" t="s">
        <v>435</v>
      </c>
      <c r="T134" s="247" t="s">
        <v>389</v>
      </c>
      <c r="U134" s="222">
        <v>0</v>
      </c>
      <c r="V134" s="222">
        <f>ROUND(E134*U134,2)</f>
        <v>0</v>
      </c>
      <c r="W134" s="222"/>
      <c r="X134" s="222" t="s">
        <v>604</v>
      </c>
      <c r="Y134" s="222" t="s">
        <v>391</v>
      </c>
      <c r="Z134" s="212"/>
      <c r="AA134" s="212"/>
      <c r="AB134" s="212"/>
      <c r="AC134" s="212"/>
      <c r="AD134" s="212"/>
      <c r="AE134" s="212"/>
      <c r="AF134" s="212"/>
      <c r="AG134" s="212" t="s">
        <v>2008</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5">
      <c r="A135" s="234">
        <v>74</v>
      </c>
      <c r="B135" s="235" t="s">
        <v>2168</v>
      </c>
      <c r="C135" s="253" t="s">
        <v>2169</v>
      </c>
      <c r="D135" s="236" t="s">
        <v>585</v>
      </c>
      <c r="E135" s="237">
        <v>1</v>
      </c>
      <c r="F135" s="238"/>
      <c r="G135" s="239">
        <f>ROUND(E135*F135,2)</f>
        <v>0</v>
      </c>
      <c r="H135" s="238"/>
      <c r="I135" s="239">
        <f>ROUND(E135*H135,2)</f>
        <v>0</v>
      </c>
      <c r="J135" s="238"/>
      <c r="K135" s="239">
        <f>ROUND(E135*J135,2)</f>
        <v>0</v>
      </c>
      <c r="L135" s="239">
        <v>21</v>
      </c>
      <c r="M135" s="239">
        <f>G135*(1+L135/100)</f>
        <v>0</v>
      </c>
      <c r="N135" s="237">
        <v>0.02</v>
      </c>
      <c r="O135" s="237">
        <f>ROUND(E135*N135,2)</f>
        <v>0.02</v>
      </c>
      <c r="P135" s="237">
        <v>0</v>
      </c>
      <c r="Q135" s="237">
        <f>ROUND(E135*P135,2)</f>
        <v>0</v>
      </c>
      <c r="R135" s="239"/>
      <c r="S135" s="239" t="s">
        <v>435</v>
      </c>
      <c r="T135" s="240" t="s">
        <v>389</v>
      </c>
      <c r="U135" s="222">
        <v>0</v>
      </c>
      <c r="V135" s="222">
        <f>ROUND(E135*U135,2)</f>
        <v>0</v>
      </c>
      <c r="W135" s="222"/>
      <c r="X135" s="222" t="s">
        <v>604</v>
      </c>
      <c r="Y135" s="222" t="s">
        <v>391</v>
      </c>
      <c r="Z135" s="212"/>
      <c r="AA135" s="212"/>
      <c r="AB135" s="212"/>
      <c r="AC135" s="212"/>
      <c r="AD135" s="212"/>
      <c r="AE135" s="212"/>
      <c r="AF135" s="212"/>
      <c r="AG135" s="212" t="s">
        <v>2008</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5">
      <c r="A136" s="219"/>
      <c r="B136" s="220"/>
      <c r="C136" s="254" t="s">
        <v>1995</v>
      </c>
      <c r="D136" s="248"/>
      <c r="E136" s="248"/>
      <c r="F136" s="248"/>
      <c r="G136" s="248"/>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395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5">
      <c r="A137" s="219"/>
      <c r="B137" s="220"/>
      <c r="C137" s="255" t="s">
        <v>2170</v>
      </c>
      <c r="D137" s="250"/>
      <c r="E137" s="250"/>
      <c r="F137" s="250"/>
      <c r="G137" s="250"/>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395</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5">
      <c r="A138" s="234">
        <v>75</v>
      </c>
      <c r="B138" s="235" t="s">
        <v>2171</v>
      </c>
      <c r="C138" s="253" t="s">
        <v>2172</v>
      </c>
      <c r="D138" s="236" t="s">
        <v>585</v>
      </c>
      <c r="E138" s="237">
        <v>1</v>
      </c>
      <c r="F138" s="238"/>
      <c r="G138" s="239">
        <f>ROUND(E138*F138,2)</f>
        <v>0</v>
      </c>
      <c r="H138" s="238"/>
      <c r="I138" s="239">
        <f>ROUND(E138*H138,2)</f>
        <v>0</v>
      </c>
      <c r="J138" s="238"/>
      <c r="K138" s="239">
        <f>ROUND(E138*J138,2)</f>
        <v>0</v>
      </c>
      <c r="L138" s="239">
        <v>21</v>
      </c>
      <c r="M138" s="239">
        <f>G138*(1+L138/100)</f>
        <v>0</v>
      </c>
      <c r="N138" s="237">
        <v>0.02</v>
      </c>
      <c r="O138" s="237">
        <f>ROUND(E138*N138,2)</f>
        <v>0.02</v>
      </c>
      <c r="P138" s="237">
        <v>0</v>
      </c>
      <c r="Q138" s="237">
        <f>ROUND(E138*P138,2)</f>
        <v>0</v>
      </c>
      <c r="R138" s="239"/>
      <c r="S138" s="239" t="s">
        <v>435</v>
      </c>
      <c r="T138" s="240" t="s">
        <v>389</v>
      </c>
      <c r="U138" s="222">
        <v>0</v>
      </c>
      <c r="V138" s="222">
        <f>ROUND(E138*U138,2)</f>
        <v>0</v>
      </c>
      <c r="W138" s="222"/>
      <c r="X138" s="222" t="s">
        <v>604</v>
      </c>
      <c r="Y138" s="222" t="s">
        <v>391</v>
      </c>
      <c r="Z138" s="212"/>
      <c r="AA138" s="212"/>
      <c r="AB138" s="212"/>
      <c r="AC138" s="212"/>
      <c r="AD138" s="212"/>
      <c r="AE138" s="212"/>
      <c r="AF138" s="212"/>
      <c r="AG138" s="212" t="s">
        <v>2008</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5">
      <c r="A139" s="219"/>
      <c r="B139" s="220"/>
      <c r="C139" s="254" t="s">
        <v>1995</v>
      </c>
      <c r="D139" s="248"/>
      <c r="E139" s="248"/>
      <c r="F139" s="248"/>
      <c r="G139" s="248"/>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395</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5">
      <c r="A140" s="219"/>
      <c r="B140" s="220"/>
      <c r="C140" s="255" t="s">
        <v>2173</v>
      </c>
      <c r="D140" s="250"/>
      <c r="E140" s="250"/>
      <c r="F140" s="250"/>
      <c r="G140" s="250"/>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395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5">
      <c r="A141" s="241">
        <v>76</v>
      </c>
      <c r="B141" s="242" t="s">
        <v>2174</v>
      </c>
      <c r="C141" s="252" t="s">
        <v>2175</v>
      </c>
      <c r="D141" s="243" t="s">
        <v>585</v>
      </c>
      <c r="E141" s="244">
        <v>1</v>
      </c>
      <c r="F141" s="245"/>
      <c r="G141" s="246">
        <f>ROUND(E141*F141,2)</f>
        <v>0</v>
      </c>
      <c r="H141" s="245"/>
      <c r="I141" s="246">
        <f>ROUND(E141*H141,2)</f>
        <v>0</v>
      </c>
      <c r="J141" s="245"/>
      <c r="K141" s="246">
        <f>ROUND(E141*J141,2)</f>
        <v>0</v>
      </c>
      <c r="L141" s="246">
        <v>21</v>
      </c>
      <c r="M141" s="246">
        <f>G141*(1+L141/100)</f>
        <v>0</v>
      </c>
      <c r="N141" s="244">
        <v>0.01</v>
      </c>
      <c r="O141" s="244">
        <f>ROUND(E141*N141,2)</f>
        <v>0.01</v>
      </c>
      <c r="P141" s="244">
        <v>0</v>
      </c>
      <c r="Q141" s="244">
        <f>ROUND(E141*P141,2)</f>
        <v>0</v>
      </c>
      <c r="R141" s="246"/>
      <c r="S141" s="246" t="s">
        <v>435</v>
      </c>
      <c r="T141" s="247" t="s">
        <v>389</v>
      </c>
      <c r="U141" s="222">
        <v>0</v>
      </c>
      <c r="V141" s="222">
        <f>ROUND(E141*U141,2)</f>
        <v>0</v>
      </c>
      <c r="W141" s="222"/>
      <c r="X141" s="222" t="s">
        <v>604</v>
      </c>
      <c r="Y141" s="222" t="s">
        <v>391</v>
      </c>
      <c r="Z141" s="212"/>
      <c r="AA141" s="212"/>
      <c r="AB141" s="212"/>
      <c r="AC141" s="212"/>
      <c r="AD141" s="212"/>
      <c r="AE141" s="212"/>
      <c r="AF141" s="212"/>
      <c r="AG141" s="212" t="s">
        <v>2008</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5">
      <c r="A142" s="241">
        <v>77</v>
      </c>
      <c r="B142" s="242" t="s">
        <v>2176</v>
      </c>
      <c r="C142" s="252" t="s">
        <v>2177</v>
      </c>
      <c r="D142" s="243" t="s">
        <v>585</v>
      </c>
      <c r="E142" s="244">
        <v>1</v>
      </c>
      <c r="F142" s="245"/>
      <c r="G142" s="246">
        <f>ROUND(E142*F142,2)</f>
        <v>0</v>
      </c>
      <c r="H142" s="245"/>
      <c r="I142" s="246">
        <f>ROUND(E142*H142,2)</f>
        <v>0</v>
      </c>
      <c r="J142" s="245"/>
      <c r="K142" s="246">
        <f>ROUND(E142*J142,2)</f>
        <v>0</v>
      </c>
      <c r="L142" s="246">
        <v>21</v>
      </c>
      <c r="M142" s="246">
        <f>G142*(1+L142/100)</f>
        <v>0</v>
      </c>
      <c r="N142" s="244">
        <v>0.01</v>
      </c>
      <c r="O142" s="244">
        <f>ROUND(E142*N142,2)</f>
        <v>0.01</v>
      </c>
      <c r="P142" s="244">
        <v>0</v>
      </c>
      <c r="Q142" s="244">
        <f>ROUND(E142*P142,2)</f>
        <v>0</v>
      </c>
      <c r="R142" s="246"/>
      <c r="S142" s="246" t="s">
        <v>435</v>
      </c>
      <c r="T142" s="247" t="s">
        <v>389</v>
      </c>
      <c r="U142" s="222">
        <v>0</v>
      </c>
      <c r="V142" s="222">
        <f>ROUND(E142*U142,2)</f>
        <v>0</v>
      </c>
      <c r="W142" s="222"/>
      <c r="X142" s="222" t="s">
        <v>604</v>
      </c>
      <c r="Y142" s="222" t="s">
        <v>391</v>
      </c>
      <c r="Z142" s="212"/>
      <c r="AA142" s="212"/>
      <c r="AB142" s="212"/>
      <c r="AC142" s="212"/>
      <c r="AD142" s="212"/>
      <c r="AE142" s="212"/>
      <c r="AF142" s="212"/>
      <c r="AG142" s="212" t="s">
        <v>2008</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5">
      <c r="A143" s="241">
        <v>78</v>
      </c>
      <c r="B143" s="242" t="s">
        <v>2178</v>
      </c>
      <c r="C143" s="252" t="s">
        <v>2179</v>
      </c>
      <c r="D143" s="243" t="s">
        <v>2095</v>
      </c>
      <c r="E143" s="244">
        <v>1200</v>
      </c>
      <c r="F143" s="245"/>
      <c r="G143" s="246">
        <f>ROUND(E143*F143,2)</f>
        <v>0</v>
      </c>
      <c r="H143" s="245"/>
      <c r="I143" s="246">
        <f>ROUND(E143*H143,2)</f>
        <v>0</v>
      </c>
      <c r="J143" s="245"/>
      <c r="K143" s="246">
        <f>ROUND(E143*J143,2)</f>
        <v>0</v>
      </c>
      <c r="L143" s="246">
        <v>21</v>
      </c>
      <c r="M143" s="246">
        <f>G143*(1+L143/100)</f>
        <v>0</v>
      </c>
      <c r="N143" s="244">
        <v>5.0000000000000001E-4</v>
      </c>
      <c r="O143" s="244">
        <f>ROUND(E143*N143,2)</f>
        <v>0.6</v>
      </c>
      <c r="P143" s="244">
        <v>0</v>
      </c>
      <c r="Q143" s="244">
        <f>ROUND(E143*P143,2)</f>
        <v>0</v>
      </c>
      <c r="R143" s="246"/>
      <c r="S143" s="246" t="s">
        <v>435</v>
      </c>
      <c r="T143" s="247" t="s">
        <v>389</v>
      </c>
      <c r="U143" s="222">
        <v>0</v>
      </c>
      <c r="V143" s="222">
        <f>ROUND(E143*U143,2)</f>
        <v>0</v>
      </c>
      <c r="W143" s="222"/>
      <c r="X143" s="222" t="s">
        <v>604</v>
      </c>
      <c r="Y143" s="222" t="s">
        <v>391</v>
      </c>
      <c r="Z143" s="212"/>
      <c r="AA143" s="212"/>
      <c r="AB143" s="212"/>
      <c r="AC143" s="212"/>
      <c r="AD143" s="212"/>
      <c r="AE143" s="212"/>
      <c r="AF143" s="212"/>
      <c r="AG143" s="212" t="s">
        <v>2008</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x14ac:dyDescent="0.25">
      <c r="A144" s="227" t="s">
        <v>383</v>
      </c>
      <c r="B144" s="228" t="s">
        <v>321</v>
      </c>
      <c r="C144" s="251" t="s">
        <v>322</v>
      </c>
      <c r="D144" s="229"/>
      <c r="E144" s="230"/>
      <c r="F144" s="231"/>
      <c r="G144" s="231">
        <f>SUMIF(AG145:AG199,"&lt;&gt;NOR",G145:G199)</f>
        <v>0</v>
      </c>
      <c r="H144" s="231"/>
      <c r="I144" s="231">
        <f>SUM(I145:I199)</f>
        <v>0</v>
      </c>
      <c r="J144" s="231"/>
      <c r="K144" s="231">
        <f>SUM(K145:K199)</f>
        <v>0</v>
      </c>
      <c r="L144" s="231"/>
      <c r="M144" s="231">
        <f>SUM(M145:M199)</f>
        <v>0</v>
      </c>
      <c r="N144" s="230"/>
      <c r="O144" s="230">
        <f>SUM(O145:O199)</f>
        <v>0.05</v>
      </c>
      <c r="P144" s="230"/>
      <c r="Q144" s="230">
        <f>SUM(Q145:Q199)</f>
        <v>0</v>
      </c>
      <c r="R144" s="231"/>
      <c r="S144" s="231"/>
      <c r="T144" s="232"/>
      <c r="U144" s="226"/>
      <c r="V144" s="226">
        <f>SUM(V145:V199)</f>
        <v>0</v>
      </c>
      <c r="W144" s="226"/>
      <c r="X144" s="226"/>
      <c r="Y144" s="226"/>
      <c r="AG144" t="s">
        <v>384</v>
      </c>
    </row>
    <row r="145" spans="1:60" outlineLevel="1" x14ac:dyDescent="0.25">
      <c r="A145" s="241">
        <v>79</v>
      </c>
      <c r="B145" s="242" t="s">
        <v>2180</v>
      </c>
      <c r="C145" s="252" t="s">
        <v>2181</v>
      </c>
      <c r="D145" s="243" t="s">
        <v>585</v>
      </c>
      <c r="E145" s="244">
        <v>10</v>
      </c>
      <c r="F145" s="245"/>
      <c r="G145" s="246">
        <f>ROUND(E145*F145,2)</f>
        <v>0</v>
      </c>
      <c r="H145" s="245"/>
      <c r="I145" s="246">
        <f>ROUND(E145*H145,2)</f>
        <v>0</v>
      </c>
      <c r="J145" s="245"/>
      <c r="K145" s="246">
        <f>ROUND(E145*J145,2)</f>
        <v>0</v>
      </c>
      <c r="L145" s="246">
        <v>21</v>
      </c>
      <c r="M145" s="246">
        <f>G145*(1+L145/100)</f>
        <v>0</v>
      </c>
      <c r="N145" s="244">
        <v>1.6299999999999999E-3</v>
      </c>
      <c r="O145" s="244">
        <f>ROUND(E145*N145,2)</f>
        <v>0.02</v>
      </c>
      <c r="P145" s="244">
        <v>0</v>
      </c>
      <c r="Q145" s="244">
        <f>ROUND(E145*P145,2)</f>
        <v>0</v>
      </c>
      <c r="R145" s="246"/>
      <c r="S145" s="246" t="s">
        <v>1990</v>
      </c>
      <c r="T145" s="247" t="s">
        <v>1991</v>
      </c>
      <c r="U145" s="222">
        <v>0</v>
      </c>
      <c r="V145" s="222">
        <f>ROUND(E145*U145,2)</f>
        <v>0</v>
      </c>
      <c r="W145" s="222"/>
      <c r="X145" s="222" t="s">
        <v>449</v>
      </c>
      <c r="Y145" s="222" t="s">
        <v>391</v>
      </c>
      <c r="Z145" s="212"/>
      <c r="AA145" s="212"/>
      <c r="AB145" s="212"/>
      <c r="AC145" s="212"/>
      <c r="AD145" s="212"/>
      <c r="AE145" s="212"/>
      <c r="AF145" s="212"/>
      <c r="AG145" s="212" t="s">
        <v>1999</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5">
      <c r="A146" s="241">
        <v>80</v>
      </c>
      <c r="B146" s="242" t="s">
        <v>2182</v>
      </c>
      <c r="C146" s="252" t="s">
        <v>2183</v>
      </c>
      <c r="D146" s="243" t="s">
        <v>585</v>
      </c>
      <c r="E146" s="244">
        <v>4</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435</v>
      </c>
      <c r="T146" s="247" t="s">
        <v>389</v>
      </c>
      <c r="U146" s="222">
        <v>0</v>
      </c>
      <c r="V146" s="222">
        <f>ROUND(E146*U146,2)</f>
        <v>0</v>
      </c>
      <c r="W146" s="222"/>
      <c r="X146" s="222" t="s">
        <v>449</v>
      </c>
      <c r="Y146" s="222" t="s">
        <v>391</v>
      </c>
      <c r="Z146" s="212"/>
      <c r="AA146" s="212"/>
      <c r="AB146" s="212"/>
      <c r="AC146" s="212"/>
      <c r="AD146" s="212"/>
      <c r="AE146" s="212"/>
      <c r="AF146" s="212"/>
      <c r="AG146" s="212" t="s">
        <v>1999</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41">
        <v>81</v>
      </c>
      <c r="B147" s="242" t="s">
        <v>2184</v>
      </c>
      <c r="C147" s="252" t="s">
        <v>2185</v>
      </c>
      <c r="D147" s="243" t="s">
        <v>585</v>
      </c>
      <c r="E147" s="244">
        <v>11</v>
      </c>
      <c r="F147" s="245"/>
      <c r="G147" s="246">
        <f>ROUND(E147*F147,2)</f>
        <v>0</v>
      </c>
      <c r="H147" s="245"/>
      <c r="I147" s="246">
        <f>ROUND(E147*H147,2)</f>
        <v>0</v>
      </c>
      <c r="J147" s="245"/>
      <c r="K147" s="246">
        <f>ROUND(E147*J147,2)</f>
        <v>0</v>
      </c>
      <c r="L147" s="246">
        <v>21</v>
      </c>
      <c r="M147" s="246">
        <f>G147*(1+L147/100)</f>
        <v>0</v>
      </c>
      <c r="N147" s="244">
        <v>6.9999999999999994E-5</v>
      </c>
      <c r="O147" s="244">
        <f>ROUND(E147*N147,2)</f>
        <v>0</v>
      </c>
      <c r="P147" s="244">
        <v>0</v>
      </c>
      <c r="Q147" s="244">
        <f>ROUND(E147*P147,2)</f>
        <v>0</v>
      </c>
      <c r="R147" s="246"/>
      <c r="S147" s="246" t="s">
        <v>1990</v>
      </c>
      <c r="T147" s="247" t="s">
        <v>1991</v>
      </c>
      <c r="U147" s="222">
        <v>0</v>
      </c>
      <c r="V147" s="222">
        <f>ROUND(E147*U147,2)</f>
        <v>0</v>
      </c>
      <c r="W147" s="222"/>
      <c r="X147" s="222" t="s">
        <v>449</v>
      </c>
      <c r="Y147" s="222" t="s">
        <v>391</v>
      </c>
      <c r="Z147" s="212"/>
      <c r="AA147" s="212"/>
      <c r="AB147" s="212"/>
      <c r="AC147" s="212"/>
      <c r="AD147" s="212"/>
      <c r="AE147" s="212"/>
      <c r="AF147" s="212"/>
      <c r="AG147" s="212" t="s">
        <v>1999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1" x14ac:dyDescent="0.25">
      <c r="A148" s="241">
        <v>82</v>
      </c>
      <c r="B148" s="242" t="s">
        <v>2186</v>
      </c>
      <c r="C148" s="252" t="s">
        <v>2187</v>
      </c>
      <c r="D148" s="243" t="s">
        <v>585</v>
      </c>
      <c r="E148" s="244">
        <v>21</v>
      </c>
      <c r="F148" s="245"/>
      <c r="G148" s="246">
        <f>ROUND(E148*F148,2)</f>
        <v>0</v>
      </c>
      <c r="H148" s="245"/>
      <c r="I148" s="246">
        <f>ROUND(E148*H148,2)</f>
        <v>0</v>
      </c>
      <c r="J148" s="245"/>
      <c r="K148" s="246">
        <f>ROUND(E148*J148,2)</f>
        <v>0</v>
      </c>
      <c r="L148" s="246">
        <v>21</v>
      </c>
      <c r="M148" s="246">
        <f>G148*(1+L148/100)</f>
        <v>0</v>
      </c>
      <c r="N148" s="244">
        <v>9.0000000000000006E-5</v>
      </c>
      <c r="O148" s="244">
        <f>ROUND(E148*N148,2)</f>
        <v>0</v>
      </c>
      <c r="P148" s="244">
        <v>0</v>
      </c>
      <c r="Q148" s="244">
        <f>ROUND(E148*P148,2)</f>
        <v>0</v>
      </c>
      <c r="R148" s="246"/>
      <c r="S148" s="246" t="s">
        <v>1990</v>
      </c>
      <c r="T148" s="247" t="s">
        <v>1991</v>
      </c>
      <c r="U148" s="222">
        <v>0</v>
      </c>
      <c r="V148" s="222">
        <f>ROUND(E148*U148,2)</f>
        <v>0</v>
      </c>
      <c r="W148" s="222"/>
      <c r="X148" s="222" t="s">
        <v>449</v>
      </c>
      <c r="Y148" s="222" t="s">
        <v>391</v>
      </c>
      <c r="Z148" s="212"/>
      <c r="AA148" s="212"/>
      <c r="AB148" s="212"/>
      <c r="AC148" s="212"/>
      <c r="AD148" s="212"/>
      <c r="AE148" s="212"/>
      <c r="AF148" s="212"/>
      <c r="AG148" s="212" t="s">
        <v>1999</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5">
      <c r="A149" s="241">
        <v>83</v>
      </c>
      <c r="B149" s="242" t="s">
        <v>2188</v>
      </c>
      <c r="C149" s="252" t="s">
        <v>2189</v>
      </c>
      <c r="D149" s="243" t="s">
        <v>585</v>
      </c>
      <c r="E149" s="244">
        <v>7</v>
      </c>
      <c r="F149" s="245"/>
      <c r="G149" s="246">
        <f>ROUND(E149*F149,2)</f>
        <v>0</v>
      </c>
      <c r="H149" s="245"/>
      <c r="I149" s="246">
        <f>ROUND(E149*H149,2)</f>
        <v>0</v>
      </c>
      <c r="J149" s="245"/>
      <c r="K149" s="246">
        <f>ROUND(E149*J149,2)</f>
        <v>0</v>
      </c>
      <c r="L149" s="246">
        <v>21</v>
      </c>
      <c r="M149" s="246">
        <f>G149*(1+L149/100)</f>
        <v>0</v>
      </c>
      <c r="N149" s="244">
        <v>8.0000000000000007E-5</v>
      </c>
      <c r="O149" s="244">
        <f>ROUND(E149*N149,2)</f>
        <v>0</v>
      </c>
      <c r="P149" s="244">
        <v>0</v>
      </c>
      <c r="Q149" s="244">
        <f>ROUND(E149*P149,2)</f>
        <v>0</v>
      </c>
      <c r="R149" s="246"/>
      <c r="S149" s="246" t="s">
        <v>1990</v>
      </c>
      <c r="T149" s="247" t="s">
        <v>1991</v>
      </c>
      <c r="U149" s="222">
        <v>0</v>
      </c>
      <c r="V149" s="222">
        <f>ROUND(E149*U149,2)</f>
        <v>0</v>
      </c>
      <c r="W149" s="222"/>
      <c r="X149" s="222" t="s">
        <v>449</v>
      </c>
      <c r="Y149" s="222" t="s">
        <v>391</v>
      </c>
      <c r="Z149" s="212"/>
      <c r="AA149" s="212"/>
      <c r="AB149" s="212"/>
      <c r="AC149" s="212"/>
      <c r="AD149" s="212"/>
      <c r="AE149" s="212"/>
      <c r="AF149" s="212"/>
      <c r="AG149" s="212" t="s">
        <v>1999</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5">
      <c r="A150" s="241">
        <v>84</v>
      </c>
      <c r="B150" s="242" t="s">
        <v>2190</v>
      </c>
      <c r="C150" s="252" t="s">
        <v>2191</v>
      </c>
      <c r="D150" s="243" t="s">
        <v>585</v>
      </c>
      <c r="E150" s="244">
        <v>8</v>
      </c>
      <c r="F150" s="245"/>
      <c r="G150" s="246">
        <f>ROUND(E150*F150,2)</f>
        <v>0</v>
      </c>
      <c r="H150" s="245"/>
      <c r="I150" s="246">
        <f>ROUND(E150*H150,2)</f>
        <v>0</v>
      </c>
      <c r="J150" s="245"/>
      <c r="K150" s="246">
        <f>ROUND(E150*J150,2)</f>
        <v>0</v>
      </c>
      <c r="L150" s="246">
        <v>21</v>
      </c>
      <c r="M150" s="246">
        <f>G150*(1+L150/100)</f>
        <v>0</v>
      </c>
      <c r="N150" s="244">
        <v>1E-4</v>
      </c>
      <c r="O150" s="244">
        <f>ROUND(E150*N150,2)</f>
        <v>0</v>
      </c>
      <c r="P150" s="244">
        <v>0</v>
      </c>
      <c r="Q150" s="244">
        <f>ROUND(E150*P150,2)</f>
        <v>0</v>
      </c>
      <c r="R150" s="246"/>
      <c r="S150" s="246" t="s">
        <v>1990</v>
      </c>
      <c r="T150" s="247" t="s">
        <v>1991</v>
      </c>
      <c r="U150" s="222">
        <v>0</v>
      </c>
      <c r="V150" s="222">
        <f>ROUND(E150*U150,2)</f>
        <v>0</v>
      </c>
      <c r="W150" s="222"/>
      <c r="X150" s="222" t="s">
        <v>449</v>
      </c>
      <c r="Y150" s="222" t="s">
        <v>391</v>
      </c>
      <c r="Z150" s="212"/>
      <c r="AA150" s="212"/>
      <c r="AB150" s="212"/>
      <c r="AC150" s="212"/>
      <c r="AD150" s="212"/>
      <c r="AE150" s="212"/>
      <c r="AF150" s="212"/>
      <c r="AG150" s="212" t="s">
        <v>1999</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5">
      <c r="A151" s="241">
        <v>85</v>
      </c>
      <c r="B151" s="242" t="s">
        <v>2192</v>
      </c>
      <c r="C151" s="252" t="s">
        <v>2193</v>
      </c>
      <c r="D151" s="243" t="s">
        <v>585</v>
      </c>
      <c r="E151" s="244">
        <v>15</v>
      </c>
      <c r="F151" s="245"/>
      <c r="G151" s="246">
        <f>ROUND(E151*F151,2)</f>
        <v>0</v>
      </c>
      <c r="H151" s="245"/>
      <c r="I151" s="246">
        <f>ROUND(E151*H151,2)</f>
        <v>0</v>
      </c>
      <c r="J151" s="245"/>
      <c r="K151" s="246">
        <f>ROUND(E151*J151,2)</f>
        <v>0</v>
      </c>
      <c r="L151" s="246">
        <v>21</v>
      </c>
      <c r="M151" s="246">
        <f>G151*(1+L151/100)</f>
        <v>0</v>
      </c>
      <c r="N151" s="244">
        <v>1.3999999999999999E-4</v>
      </c>
      <c r="O151" s="244">
        <f>ROUND(E151*N151,2)</f>
        <v>0</v>
      </c>
      <c r="P151" s="244">
        <v>0</v>
      </c>
      <c r="Q151" s="244">
        <f>ROUND(E151*P151,2)</f>
        <v>0</v>
      </c>
      <c r="R151" s="246"/>
      <c r="S151" s="246" t="s">
        <v>1990</v>
      </c>
      <c r="T151" s="247" t="s">
        <v>1991</v>
      </c>
      <c r="U151" s="222">
        <v>0</v>
      </c>
      <c r="V151" s="222">
        <f>ROUND(E151*U151,2)</f>
        <v>0</v>
      </c>
      <c r="W151" s="222"/>
      <c r="X151" s="222" t="s">
        <v>449</v>
      </c>
      <c r="Y151" s="222" t="s">
        <v>391</v>
      </c>
      <c r="Z151" s="212"/>
      <c r="AA151" s="212"/>
      <c r="AB151" s="212"/>
      <c r="AC151" s="212"/>
      <c r="AD151" s="212"/>
      <c r="AE151" s="212"/>
      <c r="AF151" s="212"/>
      <c r="AG151" s="212" t="s">
        <v>1999</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5">
      <c r="A152" s="241">
        <v>86</v>
      </c>
      <c r="B152" s="242" t="s">
        <v>2194</v>
      </c>
      <c r="C152" s="252" t="s">
        <v>2195</v>
      </c>
      <c r="D152" s="243" t="s">
        <v>585</v>
      </c>
      <c r="E152" s="244">
        <v>8</v>
      </c>
      <c r="F152" s="245"/>
      <c r="G152" s="246">
        <f>ROUND(E152*F152,2)</f>
        <v>0</v>
      </c>
      <c r="H152" s="245"/>
      <c r="I152" s="246">
        <f>ROUND(E152*H152,2)</f>
        <v>0</v>
      </c>
      <c r="J152" s="245"/>
      <c r="K152" s="246">
        <f>ROUND(E152*J152,2)</f>
        <v>0</v>
      </c>
      <c r="L152" s="246">
        <v>21</v>
      </c>
      <c r="M152" s="246">
        <f>G152*(1+L152/100)</f>
        <v>0</v>
      </c>
      <c r="N152" s="244">
        <v>2.1000000000000001E-4</v>
      </c>
      <c r="O152" s="244">
        <f>ROUND(E152*N152,2)</f>
        <v>0</v>
      </c>
      <c r="P152" s="244">
        <v>0</v>
      </c>
      <c r="Q152" s="244">
        <f>ROUND(E152*P152,2)</f>
        <v>0</v>
      </c>
      <c r="R152" s="246"/>
      <c r="S152" s="246" t="s">
        <v>1990</v>
      </c>
      <c r="T152" s="247" t="s">
        <v>1991</v>
      </c>
      <c r="U152" s="222">
        <v>0</v>
      </c>
      <c r="V152" s="222">
        <f>ROUND(E152*U152,2)</f>
        <v>0</v>
      </c>
      <c r="W152" s="222"/>
      <c r="X152" s="222" t="s">
        <v>449</v>
      </c>
      <c r="Y152" s="222" t="s">
        <v>391</v>
      </c>
      <c r="Z152" s="212"/>
      <c r="AA152" s="212"/>
      <c r="AB152" s="212"/>
      <c r="AC152" s="212"/>
      <c r="AD152" s="212"/>
      <c r="AE152" s="212"/>
      <c r="AF152" s="212"/>
      <c r="AG152" s="212" t="s">
        <v>1999</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5">
      <c r="A153" s="241">
        <v>87</v>
      </c>
      <c r="B153" s="242" t="s">
        <v>2196</v>
      </c>
      <c r="C153" s="252" t="s">
        <v>2197</v>
      </c>
      <c r="D153" s="243" t="s">
        <v>585</v>
      </c>
      <c r="E153" s="244">
        <v>1</v>
      </c>
      <c r="F153" s="245"/>
      <c r="G153" s="246">
        <f>ROUND(E153*F153,2)</f>
        <v>0</v>
      </c>
      <c r="H153" s="245"/>
      <c r="I153" s="246">
        <f>ROUND(E153*H153,2)</f>
        <v>0</v>
      </c>
      <c r="J153" s="245"/>
      <c r="K153" s="246">
        <f>ROUND(E153*J153,2)</f>
        <v>0</v>
      </c>
      <c r="L153" s="246">
        <v>21</v>
      </c>
      <c r="M153" s="246">
        <f>G153*(1+L153/100)</f>
        <v>0</v>
      </c>
      <c r="N153" s="244">
        <v>1.2E-4</v>
      </c>
      <c r="O153" s="244">
        <f>ROUND(E153*N153,2)</f>
        <v>0</v>
      </c>
      <c r="P153" s="244">
        <v>0</v>
      </c>
      <c r="Q153" s="244">
        <f>ROUND(E153*P153,2)</f>
        <v>0</v>
      </c>
      <c r="R153" s="246"/>
      <c r="S153" s="246" t="s">
        <v>1990</v>
      </c>
      <c r="T153" s="247" t="s">
        <v>1991</v>
      </c>
      <c r="U153" s="222">
        <v>0</v>
      </c>
      <c r="V153" s="222">
        <f>ROUND(E153*U153,2)</f>
        <v>0</v>
      </c>
      <c r="W153" s="222"/>
      <c r="X153" s="222" t="s">
        <v>449</v>
      </c>
      <c r="Y153" s="222" t="s">
        <v>391</v>
      </c>
      <c r="Z153" s="212"/>
      <c r="AA153" s="212"/>
      <c r="AB153" s="212"/>
      <c r="AC153" s="212"/>
      <c r="AD153" s="212"/>
      <c r="AE153" s="212"/>
      <c r="AF153" s="212"/>
      <c r="AG153" s="212" t="s">
        <v>1999</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5">
      <c r="A154" s="241">
        <v>88</v>
      </c>
      <c r="B154" s="242" t="s">
        <v>2198</v>
      </c>
      <c r="C154" s="252" t="s">
        <v>2199</v>
      </c>
      <c r="D154" s="243" t="s">
        <v>585</v>
      </c>
      <c r="E154" s="244">
        <v>1</v>
      </c>
      <c r="F154" s="245"/>
      <c r="G154" s="246">
        <f>ROUND(E154*F154,2)</f>
        <v>0</v>
      </c>
      <c r="H154" s="245"/>
      <c r="I154" s="246">
        <f>ROUND(E154*H154,2)</f>
        <v>0</v>
      </c>
      <c r="J154" s="245"/>
      <c r="K154" s="246">
        <f>ROUND(E154*J154,2)</f>
        <v>0</v>
      </c>
      <c r="L154" s="246">
        <v>21</v>
      </c>
      <c r="M154" s="246">
        <f>G154*(1+L154/100)</f>
        <v>0</v>
      </c>
      <c r="N154" s="244">
        <v>1.4999999999999999E-4</v>
      </c>
      <c r="O154" s="244">
        <f>ROUND(E154*N154,2)</f>
        <v>0</v>
      </c>
      <c r="P154" s="244">
        <v>0</v>
      </c>
      <c r="Q154" s="244">
        <f>ROUND(E154*P154,2)</f>
        <v>0</v>
      </c>
      <c r="R154" s="246"/>
      <c r="S154" s="246" t="s">
        <v>1990</v>
      </c>
      <c r="T154" s="247" t="s">
        <v>1991</v>
      </c>
      <c r="U154" s="222">
        <v>0</v>
      </c>
      <c r="V154" s="222">
        <f>ROUND(E154*U154,2)</f>
        <v>0</v>
      </c>
      <c r="W154" s="222"/>
      <c r="X154" s="222" t="s">
        <v>449</v>
      </c>
      <c r="Y154" s="222" t="s">
        <v>391</v>
      </c>
      <c r="Z154" s="212"/>
      <c r="AA154" s="212"/>
      <c r="AB154" s="212"/>
      <c r="AC154" s="212"/>
      <c r="AD154" s="212"/>
      <c r="AE154" s="212"/>
      <c r="AF154" s="212"/>
      <c r="AG154" s="212" t="s">
        <v>1999</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41">
        <v>89</v>
      </c>
      <c r="B155" s="242" t="s">
        <v>2200</v>
      </c>
      <c r="C155" s="252" t="s">
        <v>2201</v>
      </c>
      <c r="D155" s="243" t="s">
        <v>585</v>
      </c>
      <c r="E155" s="244">
        <v>1</v>
      </c>
      <c r="F155" s="245"/>
      <c r="G155" s="246">
        <f>ROUND(E155*F155,2)</f>
        <v>0</v>
      </c>
      <c r="H155" s="245"/>
      <c r="I155" s="246">
        <f>ROUND(E155*H155,2)</f>
        <v>0</v>
      </c>
      <c r="J155" s="245"/>
      <c r="K155" s="246">
        <f>ROUND(E155*J155,2)</f>
        <v>0</v>
      </c>
      <c r="L155" s="246">
        <v>21</v>
      </c>
      <c r="M155" s="246">
        <f>G155*(1+L155/100)</f>
        <v>0</v>
      </c>
      <c r="N155" s="244">
        <v>2.2000000000000001E-4</v>
      </c>
      <c r="O155" s="244">
        <f>ROUND(E155*N155,2)</f>
        <v>0</v>
      </c>
      <c r="P155" s="244">
        <v>0</v>
      </c>
      <c r="Q155" s="244">
        <f>ROUND(E155*P155,2)</f>
        <v>0</v>
      </c>
      <c r="R155" s="246"/>
      <c r="S155" s="246" t="s">
        <v>1990</v>
      </c>
      <c r="T155" s="247" t="s">
        <v>1991</v>
      </c>
      <c r="U155" s="222">
        <v>0</v>
      </c>
      <c r="V155" s="222">
        <f>ROUND(E155*U155,2)</f>
        <v>0</v>
      </c>
      <c r="W155" s="222"/>
      <c r="X155" s="222" t="s">
        <v>449</v>
      </c>
      <c r="Y155" s="222" t="s">
        <v>391</v>
      </c>
      <c r="Z155" s="212"/>
      <c r="AA155" s="212"/>
      <c r="AB155" s="212"/>
      <c r="AC155" s="212"/>
      <c r="AD155" s="212"/>
      <c r="AE155" s="212"/>
      <c r="AF155" s="212"/>
      <c r="AG155" s="212" t="s">
        <v>1999</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5">
      <c r="A156" s="241">
        <v>90</v>
      </c>
      <c r="B156" s="242" t="s">
        <v>2202</v>
      </c>
      <c r="C156" s="252" t="s">
        <v>2203</v>
      </c>
      <c r="D156" s="243" t="s">
        <v>585</v>
      </c>
      <c r="E156" s="244">
        <v>11</v>
      </c>
      <c r="F156" s="245"/>
      <c r="G156" s="246">
        <f>ROUND(E156*F156,2)</f>
        <v>0</v>
      </c>
      <c r="H156" s="245"/>
      <c r="I156" s="246">
        <f>ROUND(E156*H156,2)</f>
        <v>0</v>
      </c>
      <c r="J156" s="245"/>
      <c r="K156" s="246">
        <f>ROUND(E156*J156,2)</f>
        <v>0</v>
      </c>
      <c r="L156" s="246">
        <v>21</v>
      </c>
      <c r="M156" s="246">
        <f>G156*(1+L156/100)</f>
        <v>0</v>
      </c>
      <c r="N156" s="244">
        <v>2.5000000000000001E-4</v>
      </c>
      <c r="O156" s="244">
        <f>ROUND(E156*N156,2)</f>
        <v>0</v>
      </c>
      <c r="P156" s="244">
        <v>0</v>
      </c>
      <c r="Q156" s="244">
        <f>ROUND(E156*P156,2)</f>
        <v>0</v>
      </c>
      <c r="R156" s="246"/>
      <c r="S156" s="246" t="s">
        <v>1990</v>
      </c>
      <c r="T156" s="247" t="s">
        <v>1991</v>
      </c>
      <c r="U156" s="222">
        <v>0</v>
      </c>
      <c r="V156" s="222">
        <f>ROUND(E156*U156,2)</f>
        <v>0</v>
      </c>
      <c r="W156" s="222"/>
      <c r="X156" s="222" t="s">
        <v>449</v>
      </c>
      <c r="Y156" s="222" t="s">
        <v>391</v>
      </c>
      <c r="Z156" s="212"/>
      <c r="AA156" s="212"/>
      <c r="AB156" s="212"/>
      <c r="AC156" s="212"/>
      <c r="AD156" s="212"/>
      <c r="AE156" s="212"/>
      <c r="AF156" s="212"/>
      <c r="AG156" s="212" t="s">
        <v>1999</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5">
      <c r="A157" s="241">
        <v>91</v>
      </c>
      <c r="B157" s="242" t="s">
        <v>2204</v>
      </c>
      <c r="C157" s="252" t="s">
        <v>2205</v>
      </c>
      <c r="D157" s="243" t="s">
        <v>585</v>
      </c>
      <c r="E157" s="244">
        <v>16</v>
      </c>
      <c r="F157" s="245"/>
      <c r="G157" s="246">
        <f>ROUND(E157*F157,2)</f>
        <v>0</v>
      </c>
      <c r="H157" s="245"/>
      <c r="I157" s="246">
        <f>ROUND(E157*H157,2)</f>
        <v>0</v>
      </c>
      <c r="J157" s="245"/>
      <c r="K157" s="246">
        <f>ROUND(E157*J157,2)</f>
        <v>0</v>
      </c>
      <c r="L157" s="246">
        <v>21</v>
      </c>
      <c r="M157" s="246">
        <f>G157*(1+L157/100)</f>
        <v>0</v>
      </c>
      <c r="N157" s="244">
        <v>4.4000000000000002E-4</v>
      </c>
      <c r="O157" s="244">
        <f>ROUND(E157*N157,2)</f>
        <v>0.01</v>
      </c>
      <c r="P157" s="244">
        <v>0</v>
      </c>
      <c r="Q157" s="244">
        <f>ROUND(E157*P157,2)</f>
        <v>0</v>
      </c>
      <c r="R157" s="246"/>
      <c r="S157" s="246" t="s">
        <v>1990</v>
      </c>
      <c r="T157" s="247" t="s">
        <v>1991</v>
      </c>
      <c r="U157" s="222">
        <v>0</v>
      </c>
      <c r="V157" s="222">
        <f>ROUND(E157*U157,2)</f>
        <v>0</v>
      </c>
      <c r="W157" s="222"/>
      <c r="X157" s="222" t="s">
        <v>449</v>
      </c>
      <c r="Y157" s="222" t="s">
        <v>391</v>
      </c>
      <c r="Z157" s="212"/>
      <c r="AA157" s="212"/>
      <c r="AB157" s="212"/>
      <c r="AC157" s="212"/>
      <c r="AD157" s="212"/>
      <c r="AE157" s="212"/>
      <c r="AF157" s="212"/>
      <c r="AG157" s="212" t="s">
        <v>1999</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5">
      <c r="A158" s="241">
        <v>92</v>
      </c>
      <c r="B158" s="242" t="s">
        <v>2206</v>
      </c>
      <c r="C158" s="252" t="s">
        <v>2207</v>
      </c>
      <c r="D158" s="243" t="s">
        <v>585</v>
      </c>
      <c r="E158" s="244">
        <v>4</v>
      </c>
      <c r="F158" s="245"/>
      <c r="G158" s="246">
        <f>ROUND(E158*F158,2)</f>
        <v>0</v>
      </c>
      <c r="H158" s="245"/>
      <c r="I158" s="246">
        <f>ROUND(E158*H158,2)</f>
        <v>0</v>
      </c>
      <c r="J158" s="245"/>
      <c r="K158" s="246">
        <f>ROUND(E158*J158,2)</f>
        <v>0</v>
      </c>
      <c r="L158" s="246">
        <v>21</v>
      </c>
      <c r="M158" s="246">
        <f>G158*(1+L158/100)</f>
        <v>0</v>
      </c>
      <c r="N158" s="244">
        <v>7.5000000000000002E-4</v>
      </c>
      <c r="O158" s="244">
        <f>ROUND(E158*N158,2)</f>
        <v>0</v>
      </c>
      <c r="P158" s="244">
        <v>0</v>
      </c>
      <c r="Q158" s="244">
        <f>ROUND(E158*P158,2)</f>
        <v>0</v>
      </c>
      <c r="R158" s="246"/>
      <c r="S158" s="246" t="s">
        <v>1990</v>
      </c>
      <c r="T158" s="247" t="s">
        <v>1991</v>
      </c>
      <c r="U158" s="222">
        <v>0</v>
      </c>
      <c r="V158" s="222">
        <f>ROUND(E158*U158,2)</f>
        <v>0</v>
      </c>
      <c r="W158" s="222"/>
      <c r="X158" s="222" t="s">
        <v>449</v>
      </c>
      <c r="Y158" s="222" t="s">
        <v>391</v>
      </c>
      <c r="Z158" s="212"/>
      <c r="AA158" s="212"/>
      <c r="AB158" s="212"/>
      <c r="AC158" s="212"/>
      <c r="AD158" s="212"/>
      <c r="AE158" s="212"/>
      <c r="AF158" s="212"/>
      <c r="AG158" s="212" t="s">
        <v>1999</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5">
      <c r="A159" s="241">
        <v>93</v>
      </c>
      <c r="B159" s="242" t="s">
        <v>2208</v>
      </c>
      <c r="C159" s="252" t="s">
        <v>2209</v>
      </c>
      <c r="D159" s="243" t="s">
        <v>585</v>
      </c>
      <c r="E159" s="244">
        <v>20</v>
      </c>
      <c r="F159" s="245"/>
      <c r="G159" s="246">
        <f>ROUND(E159*F159,2)</f>
        <v>0</v>
      </c>
      <c r="H159" s="245"/>
      <c r="I159" s="246">
        <f>ROUND(E159*H159,2)</f>
        <v>0</v>
      </c>
      <c r="J159" s="245"/>
      <c r="K159" s="246">
        <f>ROUND(E159*J159,2)</f>
        <v>0</v>
      </c>
      <c r="L159" s="246">
        <v>21</v>
      </c>
      <c r="M159" s="246">
        <f>G159*(1+L159/100)</f>
        <v>0</v>
      </c>
      <c r="N159" s="244">
        <v>2.2000000000000001E-4</v>
      </c>
      <c r="O159" s="244">
        <f>ROUND(E159*N159,2)</f>
        <v>0</v>
      </c>
      <c r="P159" s="244">
        <v>0</v>
      </c>
      <c r="Q159" s="244">
        <f>ROUND(E159*P159,2)</f>
        <v>0</v>
      </c>
      <c r="R159" s="246"/>
      <c r="S159" s="246" t="s">
        <v>1990</v>
      </c>
      <c r="T159" s="247" t="s">
        <v>1991</v>
      </c>
      <c r="U159" s="222">
        <v>0</v>
      </c>
      <c r="V159" s="222">
        <f>ROUND(E159*U159,2)</f>
        <v>0</v>
      </c>
      <c r="W159" s="222"/>
      <c r="X159" s="222" t="s">
        <v>449</v>
      </c>
      <c r="Y159" s="222" t="s">
        <v>391</v>
      </c>
      <c r="Z159" s="212"/>
      <c r="AA159" s="212"/>
      <c r="AB159" s="212"/>
      <c r="AC159" s="212"/>
      <c r="AD159" s="212"/>
      <c r="AE159" s="212"/>
      <c r="AF159" s="212"/>
      <c r="AG159" s="212" t="s">
        <v>1999</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41">
        <v>94</v>
      </c>
      <c r="B160" s="242" t="s">
        <v>2210</v>
      </c>
      <c r="C160" s="252" t="s">
        <v>2211</v>
      </c>
      <c r="D160" s="243" t="s">
        <v>585</v>
      </c>
      <c r="E160" s="244">
        <v>4</v>
      </c>
      <c r="F160" s="245"/>
      <c r="G160" s="246">
        <f>ROUND(E160*F160,2)</f>
        <v>0</v>
      </c>
      <c r="H160" s="245"/>
      <c r="I160" s="246">
        <f>ROUND(E160*H160,2)</f>
        <v>0</v>
      </c>
      <c r="J160" s="245"/>
      <c r="K160" s="246">
        <f>ROUND(E160*J160,2)</f>
        <v>0</v>
      </c>
      <c r="L160" s="246">
        <v>21</v>
      </c>
      <c r="M160" s="246">
        <f>G160*(1+L160/100)</f>
        <v>0</v>
      </c>
      <c r="N160" s="244">
        <v>7.5000000000000002E-4</v>
      </c>
      <c r="O160" s="244">
        <f>ROUND(E160*N160,2)</f>
        <v>0</v>
      </c>
      <c r="P160" s="244">
        <v>0</v>
      </c>
      <c r="Q160" s="244">
        <f>ROUND(E160*P160,2)</f>
        <v>0</v>
      </c>
      <c r="R160" s="246"/>
      <c r="S160" s="246" t="s">
        <v>435</v>
      </c>
      <c r="T160" s="247" t="s">
        <v>389</v>
      </c>
      <c r="U160" s="222">
        <v>0</v>
      </c>
      <c r="V160" s="222">
        <f>ROUND(E160*U160,2)</f>
        <v>0</v>
      </c>
      <c r="W160" s="222"/>
      <c r="X160" s="222" t="s">
        <v>449</v>
      </c>
      <c r="Y160" s="222" t="s">
        <v>391</v>
      </c>
      <c r="Z160" s="212"/>
      <c r="AA160" s="212"/>
      <c r="AB160" s="212"/>
      <c r="AC160" s="212"/>
      <c r="AD160" s="212"/>
      <c r="AE160" s="212"/>
      <c r="AF160" s="212"/>
      <c r="AG160" s="212" t="s">
        <v>1999</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5">
      <c r="A161" s="241">
        <v>95</v>
      </c>
      <c r="B161" s="242" t="s">
        <v>2212</v>
      </c>
      <c r="C161" s="252" t="s">
        <v>2213</v>
      </c>
      <c r="D161" s="243" t="s">
        <v>585</v>
      </c>
      <c r="E161" s="244">
        <v>8</v>
      </c>
      <c r="F161" s="245"/>
      <c r="G161" s="246">
        <f>ROUND(E161*F161,2)</f>
        <v>0</v>
      </c>
      <c r="H161" s="245"/>
      <c r="I161" s="246">
        <f>ROUND(E161*H161,2)</f>
        <v>0</v>
      </c>
      <c r="J161" s="245"/>
      <c r="K161" s="246">
        <f>ROUND(E161*J161,2)</f>
        <v>0</v>
      </c>
      <c r="L161" s="246">
        <v>21</v>
      </c>
      <c r="M161" s="246">
        <f>G161*(1+L161/100)</f>
        <v>0</v>
      </c>
      <c r="N161" s="244">
        <v>5.1999999999999995E-4</v>
      </c>
      <c r="O161" s="244">
        <f>ROUND(E161*N161,2)</f>
        <v>0</v>
      </c>
      <c r="P161" s="244">
        <v>0</v>
      </c>
      <c r="Q161" s="244">
        <f>ROUND(E161*P161,2)</f>
        <v>0</v>
      </c>
      <c r="R161" s="246"/>
      <c r="S161" s="246" t="s">
        <v>1990</v>
      </c>
      <c r="T161" s="247" t="s">
        <v>1991</v>
      </c>
      <c r="U161" s="222">
        <v>0</v>
      </c>
      <c r="V161" s="222">
        <f>ROUND(E161*U161,2)</f>
        <v>0</v>
      </c>
      <c r="W161" s="222"/>
      <c r="X161" s="222" t="s">
        <v>449</v>
      </c>
      <c r="Y161" s="222" t="s">
        <v>391</v>
      </c>
      <c r="Z161" s="212"/>
      <c r="AA161" s="212"/>
      <c r="AB161" s="212"/>
      <c r="AC161" s="212"/>
      <c r="AD161" s="212"/>
      <c r="AE161" s="212"/>
      <c r="AF161" s="212"/>
      <c r="AG161" s="212" t="s">
        <v>1999</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5">
      <c r="A162" s="241">
        <v>96</v>
      </c>
      <c r="B162" s="242" t="s">
        <v>2214</v>
      </c>
      <c r="C162" s="252" t="s">
        <v>2215</v>
      </c>
      <c r="D162" s="243" t="s">
        <v>585</v>
      </c>
      <c r="E162" s="244">
        <v>2</v>
      </c>
      <c r="F162" s="245"/>
      <c r="G162" s="246">
        <f>ROUND(E162*F162,2)</f>
        <v>0</v>
      </c>
      <c r="H162" s="245"/>
      <c r="I162" s="246">
        <f>ROUND(E162*H162,2)</f>
        <v>0</v>
      </c>
      <c r="J162" s="245"/>
      <c r="K162" s="246">
        <f>ROUND(E162*J162,2)</f>
        <v>0</v>
      </c>
      <c r="L162" s="246">
        <v>21</v>
      </c>
      <c r="M162" s="246">
        <f>G162*(1+L162/100)</f>
        <v>0</v>
      </c>
      <c r="N162" s="244">
        <v>7.2000000000000005E-4</v>
      </c>
      <c r="O162" s="244">
        <f>ROUND(E162*N162,2)</f>
        <v>0</v>
      </c>
      <c r="P162" s="244">
        <v>0</v>
      </c>
      <c r="Q162" s="244">
        <f>ROUND(E162*P162,2)</f>
        <v>0</v>
      </c>
      <c r="R162" s="246"/>
      <c r="S162" s="246" t="s">
        <v>435</v>
      </c>
      <c r="T162" s="247" t="s">
        <v>389</v>
      </c>
      <c r="U162" s="222">
        <v>0</v>
      </c>
      <c r="V162" s="222">
        <f>ROUND(E162*U162,2)</f>
        <v>0</v>
      </c>
      <c r="W162" s="222"/>
      <c r="X162" s="222" t="s">
        <v>449</v>
      </c>
      <c r="Y162" s="222" t="s">
        <v>391</v>
      </c>
      <c r="Z162" s="212"/>
      <c r="AA162" s="212"/>
      <c r="AB162" s="212"/>
      <c r="AC162" s="212"/>
      <c r="AD162" s="212"/>
      <c r="AE162" s="212"/>
      <c r="AF162" s="212"/>
      <c r="AG162" s="212" t="s">
        <v>1999</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5">
      <c r="A163" s="241">
        <v>97</v>
      </c>
      <c r="B163" s="242" t="s">
        <v>2216</v>
      </c>
      <c r="C163" s="252" t="s">
        <v>2217</v>
      </c>
      <c r="D163" s="243" t="s">
        <v>585</v>
      </c>
      <c r="E163" s="244">
        <v>3</v>
      </c>
      <c r="F163" s="245"/>
      <c r="G163" s="246">
        <f>ROUND(E163*F163,2)</f>
        <v>0</v>
      </c>
      <c r="H163" s="245"/>
      <c r="I163" s="246">
        <f>ROUND(E163*H163,2)</f>
        <v>0</v>
      </c>
      <c r="J163" s="245"/>
      <c r="K163" s="246">
        <f>ROUND(E163*J163,2)</f>
        <v>0</v>
      </c>
      <c r="L163" s="246">
        <v>21</v>
      </c>
      <c r="M163" s="246">
        <f>G163*(1+L163/100)</f>
        <v>0</v>
      </c>
      <c r="N163" s="244">
        <v>2.3800000000000002E-3</v>
      </c>
      <c r="O163" s="244">
        <f>ROUND(E163*N163,2)</f>
        <v>0.01</v>
      </c>
      <c r="P163" s="244">
        <v>0</v>
      </c>
      <c r="Q163" s="244">
        <f>ROUND(E163*P163,2)</f>
        <v>0</v>
      </c>
      <c r="R163" s="246"/>
      <c r="S163" s="246" t="s">
        <v>435</v>
      </c>
      <c r="T163" s="247" t="s">
        <v>389</v>
      </c>
      <c r="U163" s="222">
        <v>0</v>
      </c>
      <c r="V163" s="222">
        <f>ROUND(E163*U163,2)</f>
        <v>0</v>
      </c>
      <c r="W163" s="222"/>
      <c r="X163" s="222" t="s">
        <v>449</v>
      </c>
      <c r="Y163" s="222" t="s">
        <v>391</v>
      </c>
      <c r="Z163" s="212"/>
      <c r="AA163" s="212"/>
      <c r="AB163" s="212"/>
      <c r="AC163" s="212"/>
      <c r="AD163" s="212"/>
      <c r="AE163" s="212"/>
      <c r="AF163" s="212"/>
      <c r="AG163" s="212" t="s">
        <v>1999</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5">
      <c r="A164" s="241">
        <v>98</v>
      </c>
      <c r="B164" s="242" t="s">
        <v>2218</v>
      </c>
      <c r="C164" s="252" t="s">
        <v>2219</v>
      </c>
      <c r="D164" s="243" t="s">
        <v>585</v>
      </c>
      <c r="E164" s="244">
        <v>4</v>
      </c>
      <c r="F164" s="245"/>
      <c r="G164" s="246">
        <f>ROUND(E164*F164,2)</f>
        <v>0</v>
      </c>
      <c r="H164" s="245"/>
      <c r="I164" s="246">
        <f>ROUND(E164*H164,2)</f>
        <v>0</v>
      </c>
      <c r="J164" s="245"/>
      <c r="K164" s="246">
        <f>ROUND(E164*J164,2)</f>
        <v>0</v>
      </c>
      <c r="L164" s="246">
        <v>21</v>
      </c>
      <c r="M164" s="246">
        <f>G164*(1+L164/100)</f>
        <v>0</v>
      </c>
      <c r="N164" s="244">
        <v>5.0000000000000001E-4</v>
      </c>
      <c r="O164" s="244">
        <f>ROUND(E164*N164,2)</f>
        <v>0</v>
      </c>
      <c r="P164" s="244">
        <v>0</v>
      </c>
      <c r="Q164" s="244">
        <f>ROUND(E164*P164,2)</f>
        <v>0</v>
      </c>
      <c r="R164" s="246"/>
      <c r="S164" s="246" t="s">
        <v>1990</v>
      </c>
      <c r="T164" s="247" t="s">
        <v>1991</v>
      </c>
      <c r="U164" s="222">
        <v>0</v>
      </c>
      <c r="V164" s="222">
        <f>ROUND(E164*U164,2)</f>
        <v>0</v>
      </c>
      <c r="W164" s="222"/>
      <c r="X164" s="222" t="s">
        <v>449</v>
      </c>
      <c r="Y164" s="222" t="s">
        <v>391</v>
      </c>
      <c r="Z164" s="212"/>
      <c r="AA164" s="212"/>
      <c r="AB164" s="212"/>
      <c r="AC164" s="212"/>
      <c r="AD164" s="212"/>
      <c r="AE164" s="212"/>
      <c r="AF164" s="212"/>
      <c r="AG164" s="212" t="s">
        <v>1999</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5">
      <c r="A165" s="241">
        <v>99</v>
      </c>
      <c r="B165" s="242" t="s">
        <v>2220</v>
      </c>
      <c r="C165" s="252" t="s">
        <v>2221</v>
      </c>
      <c r="D165" s="243" t="s">
        <v>585</v>
      </c>
      <c r="E165" s="244">
        <v>4</v>
      </c>
      <c r="F165" s="245"/>
      <c r="G165" s="246">
        <f>ROUND(E165*F165,2)</f>
        <v>0</v>
      </c>
      <c r="H165" s="245"/>
      <c r="I165" s="246">
        <f>ROUND(E165*H165,2)</f>
        <v>0</v>
      </c>
      <c r="J165" s="245"/>
      <c r="K165" s="246">
        <f>ROUND(E165*J165,2)</f>
        <v>0</v>
      </c>
      <c r="L165" s="246">
        <v>21</v>
      </c>
      <c r="M165" s="246">
        <f>G165*(1+L165/100)</f>
        <v>0</v>
      </c>
      <c r="N165" s="244">
        <v>2.4000000000000001E-4</v>
      </c>
      <c r="O165" s="244">
        <f>ROUND(E165*N165,2)</f>
        <v>0</v>
      </c>
      <c r="P165" s="244">
        <v>0</v>
      </c>
      <c r="Q165" s="244">
        <f>ROUND(E165*P165,2)</f>
        <v>0</v>
      </c>
      <c r="R165" s="246"/>
      <c r="S165" s="246" t="s">
        <v>1990</v>
      </c>
      <c r="T165" s="247" t="s">
        <v>1991</v>
      </c>
      <c r="U165" s="222">
        <v>0</v>
      </c>
      <c r="V165" s="222">
        <f>ROUND(E165*U165,2)</f>
        <v>0</v>
      </c>
      <c r="W165" s="222"/>
      <c r="X165" s="222" t="s">
        <v>449</v>
      </c>
      <c r="Y165" s="222" t="s">
        <v>391</v>
      </c>
      <c r="Z165" s="212"/>
      <c r="AA165" s="212"/>
      <c r="AB165" s="212"/>
      <c r="AC165" s="212"/>
      <c r="AD165" s="212"/>
      <c r="AE165" s="212"/>
      <c r="AF165" s="212"/>
      <c r="AG165" s="212" t="s">
        <v>1999</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5">
      <c r="A166" s="241">
        <v>100</v>
      </c>
      <c r="B166" s="242" t="s">
        <v>2222</v>
      </c>
      <c r="C166" s="252" t="s">
        <v>2223</v>
      </c>
      <c r="D166" s="243" t="s">
        <v>585</v>
      </c>
      <c r="E166" s="244">
        <v>4</v>
      </c>
      <c r="F166" s="245"/>
      <c r="G166" s="246">
        <f>ROUND(E166*F166,2)</f>
        <v>0</v>
      </c>
      <c r="H166" s="245"/>
      <c r="I166" s="246">
        <f>ROUND(E166*H166,2)</f>
        <v>0</v>
      </c>
      <c r="J166" s="245"/>
      <c r="K166" s="246">
        <f>ROUND(E166*J166,2)</f>
        <v>0</v>
      </c>
      <c r="L166" s="246">
        <v>21</v>
      </c>
      <c r="M166" s="246">
        <f>G166*(1+L166/100)</f>
        <v>0</v>
      </c>
      <c r="N166" s="244">
        <v>1.4999999999999999E-4</v>
      </c>
      <c r="O166" s="244">
        <f>ROUND(E166*N166,2)</f>
        <v>0</v>
      </c>
      <c r="P166" s="244">
        <v>0</v>
      </c>
      <c r="Q166" s="244">
        <f>ROUND(E166*P166,2)</f>
        <v>0</v>
      </c>
      <c r="R166" s="246"/>
      <c r="S166" s="246" t="s">
        <v>1990</v>
      </c>
      <c r="T166" s="247" t="s">
        <v>1991</v>
      </c>
      <c r="U166" s="222">
        <v>0</v>
      </c>
      <c r="V166" s="222">
        <f>ROUND(E166*U166,2)</f>
        <v>0</v>
      </c>
      <c r="W166" s="222"/>
      <c r="X166" s="222" t="s">
        <v>449</v>
      </c>
      <c r="Y166" s="222" t="s">
        <v>391</v>
      </c>
      <c r="Z166" s="212"/>
      <c r="AA166" s="212"/>
      <c r="AB166" s="212"/>
      <c r="AC166" s="212"/>
      <c r="AD166" s="212"/>
      <c r="AE166" s="212"/>
      <c r="AF166" s="212"/>
      <c r="AG166" s="212" t="s">
        <v>1999</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5">
      <c r="A167" s="241">
        <v>101</v>
      </c>
      <c r="B167" s="242" t="s">
        <v>2224</v>
      </c>
      <c r="C167" s="252" t="s">
        <v>2225</v>
      </c>
      <c r="D167" s="243" t="s">
        <v>562</v>
      </c>
      <c r="E167" s="244">
        <v>8.5000000000000006E-2</v>
      </c>
      <c r="F167" s="245"/>
      <c r="G167" s="246">
        <f>ROUND(E167*F167,2)</f>
        <v>0</v>
      </c>
      <c r="H167" s="245"/>
      <c r="I167" s="246">
        <f>ROUND(E167*H167,2)</f>
        <v>0</v>
      </c>
      <c r="J167" s="245"/>
      <c r="K167" s="246">
        <f>ROUND(E167*J167,2)</f>
        <v>0</v>
      </c>
      <c r="L167" s="246">
        <v>21</v>
      </c>
      <c r="M167" s="246">
        <f>G167*(1+L167/100)</f>
        <v>0</v>
      </c>
      <c r="N167" s="244">
        <v>0</v>
      </c>
      <c r="O167" s="244">
        <f>ROUND(E167*N167,2)</f>
        <v>0</v>
      </c>
      <c r="P167" s="244">
        <v>0</v>
      </c>
      <c r="Q167" s="244">
        <f>ROUND(E167*P167,2)</f>
        <v>0</v>
      </c>
      <c r="R167" s="246"/>
      <c r="S167" s="246" t="s">
        <v>1990</v>
      </c>
      <c r="T167" s="247" t="s">
        <v>1991</v>
      </c>
      <c r="U167" s="222">
        <v>0</v>
      </c>
      <c r="V167" s="222">
        <f>ROUND(E167*U167,2)</f>
        <v>0</v>
      </c>
      <c r="W167" s="222"/>
      <c r="X167" s="222" t="s">
        <v>449</v>
      </c>
      <c r="Y167" s="222" t="s">
        <v>391</v>
      </c>
      <c r="Z167" s="212"/>
      <c r="AA167" s="212"/>
      <c r="AB167" s="212"/>
      <c r="AC167" s="212"/>
      <c r="AD167" s="212"/>
      <c r="AE167" s="212"/>
      <c r="AF167" s="212"/>
      <c r="AG167" s="212" t="s">
        <v>1999</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5">
      <c r="A168" s="241">
        <v>102</v>
      </c>
      <c r="B168" s="242" t="s">
        <v>2226</v>
      </c>
      <c r="C168" s="252" t="s">
        <v>2227</v>
      </c>
      <c r="D168" s="243" t="s">
        <v>585</v>
      </c>
      <c r="E168" s="244">
        <v>2</v>
      </c>
      <c r="F168" s="245"/>
      <c r="G168" s="246">
        <f>ROUND(E168*F168,2)</f>
        <v>0</v>
      </c>
      <c r="H168" s="245"/>
      <c r="I168" s="246">
        <f>ROUND(E168*H168,2)</f>
        <v>0</v>
      </c>
      <c r="J168" s="245"/>
      <c r="K168" s="246">
        <f>ROUND(E168*J168,2)</f>
        <v>0</v>
      </c>
      <c r="L168" s="246">
        <v>21</v>
      </c>
      <c r="M168" s="246">
        <f>G168*(1+L168/100)</f>
        <v>0</v>
      </c>
      <c r="N168" s="244">
        <v>2.1000000000000001E-4</v>
      </c>
      <c r="O168" s="244">
        <f>ROUND(E168*N168,2)</f>
        <v>0</v>
      </c>
      <c r="P168" s="244">
        <v>0</v>
      </c>
      <c r="Q168" s="244">
        <f>ROUND(E168*P168,2)</f>
        <v>0</v>
      </c>
      <c r="R168" s="246"/>
      <c r="S168" s="246" t="s">
        <v>435</v>
      </c>
      <c r="T168" s="247" t="s">
        <v>389</v>
      </c>
      <c r="U168" s="222">
        <v>0</v>
      </c>
      <c r="V168" s="222">
        <f>ROUND(E168*U168,2)</f>
        <v>0</v>
      </c>
      <c r="W168" s="222"/>
      <c r="X168" s="222" t="s">
        <v>604</v>
      </c>
      <c r="Y168" s="222" t="s">
        <v>391</v>
      </c>
      <c r="Z168" s="212"/>
      <c r="AA168" s="212"/>
      <c r="AB168" s="212"/>
      <c r="AC168" s="212"/>
      <c r="AD168" s="212"/>
      <c r="AE168" s="212"/>
      <c r="AF168" s="212"/>
      <c r="AG168" s="212" t="s">
        <v>2008</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5">
      <c r="A169" s="241">
        <v>103</v>
      </c>
      <c r="B169" s="242" t="s">
        <v>2228</v>
      </c>
      <c r="C169" s="252" t="s">
        <v>2229</v>
      </c>
      <c r="D169" s="243" t="s">
        <v>585</v>
      </c>
      <c r="E169" s="244">
        <v>4</v>
      </c>
      <c r="F169" s="245"/>
      <c r="G169" s="246">
        <f>ROUND(E169*F169,2)</f>
        <v>0</v>
      </c>
      <c r="H169" s="245"/>
      <c r="I169" s="246">
        <f>ROUND(E169*H169,2)</f>
        <v>0</v>
      </c>
      <c r="J169" s="245"/>
      <c r="K169" s="246">
        <f>ROUND(E169*J169,2)</f>
        <v>0</v>
      </c>
      <c r="L169" s="246">
        <v>21</v>
      </c>
      <c r="M169" s="246">
        <f>G169*(1+L169/100)</f>
        <v>0</v>
      </c>
      <c r="N169" s="244">
        <v>3.3E-4</v>
      </c>
      <c r="O169" s="244">
        <f>ROUND(E169*N169,2)</f>
        <v>0</v>
      </c>
      <c r="P169" s="244">
        <v>0</v>
      </c>
      <c r="Q169" s="244">
        <f>ROUND(E169*P169,2)</f>
        <v>0</v>
      </c>
      <c r="R169" s="246"/>
      <c r="S169" s="246" t="s">
        <v>435</v>
      </c>
      <c r="T169" s="247" t="s">
        <v>389</v>
      </c>
      <c r="U169" s="222">
        <v>0</v>
      </c>
      <c r="V169" s="222">
        <f>ROUND(E169*U169,2)</f>
        <v>0</v>
      </c>
      <c r="W169" s="222"/>
      <c r="X169" s="222" t="s">
        <v>604</v>
      </c>
      <c r="Y169" s="222" t="s">
        <v>391</v>
      </c>
      <c r="Z169" s="212"/>
      <c r="AA169" s="212"/>
      <c r="AB169" s="212"/>
      <c r="AC169" s="212"/>
      <c r="AD169" s="212"/>
      <c r="AE169" s="212"/>
      <c r="AF169" s="212"/>
      <c r="AG169" s="212" t="s">
        <v>2008</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5">
      <c r="A170" s="241">
        <v>104</v>
      </c>
      <c r="B170" s="242" t="s">
        <v>2230</v>
      </c>
      <c r="C170" s="252" t="s">
        <v>2231</v>
      </c>
      <c r="D170" s="243" t="s">
        <v>585</v>
      </c>
      <c r="E170" s="244">
        <v>8</v>
      </c>
      <c r="F170" s="245"/>
      <c r="G170" s="246">
        <f>ROUND(E170*F170,2)</f>
        <v>0</v>
      </c>
      <c r="H170" s="245"/>
      <c r="I170" s="246">
        <f>ROUND(E170*H170,2)</f>
        <v>0</v>
      </c>
      <c r="J170" s="245"/>
      <c r="K170" s="246">
        <f>ROUND(E170*J170,2)</f>
        <v>0</v>
      </c>
      <c r="L170" s="246">
        <v>21</v>
      </c>
      <c r="M170" s="246">
        <f>G170*(1+L170/100)</f>
        <v>0</v>
      </c>
      <c r="N170" s="244">
        <v>5.2999999999999998E-4</v>
      </c>
      <c r="O170" s="244">
        <f>ROUND(E170*N170,2)</f>
        <v>0</v>
      </c>
      <c r="P170" s="244">
        <v>0</v>
      </c>
      <c r="Q170" s="244">
        <f>ROUND(E170*P170,2)</f>
        <v>0</v>
      </c>
      <c r="R170" s="246"/>
      <c r="S170" s="246" t="s">
        <v>435</v>
      </c>
      <c r="T170" s="247" t="s">
        <v>389</v>
      </c>
      <c r="U170" s="222">
        <v>0</v>
      </c>
      <c r="V170" s="222">
        <f>ROUND(E170*U170,2)</f>
        <v>0</v>
      </c>
      <c r="W170" s="222"/>
      <c r="X170" s="222" t="s">
        <v>604</v>
      </c>
      <c r="Y170" s="222" t="s">
        <v>391</v>
      </c>
      <c r="Z170" s="212"/>
      <c r="AA170" s="212"/>
      <c r="AB170" s="212"/>
      <c r="AC170" s="212"/>
      <c r="AD170" s="212"/>
      <c r="AE170" s="212"/>
      <c r="AF170" s="212"/>
      <c r="AG170" s="212" t="s">
        <v>2008</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5">
      <c r="A171" s="241">
        <v>105</v>
      </c>
      <c r="B171" s="242" t="s">
        <v>2232</v>
      </c>
      <c r="C171" s="252" t="s">
        <v>2233</v>
      </c>
      <c r="D171" s="243" t="s">
        <v>585</v>
      </c>
      <c r="E171" s="244">
        <v>6</v>
      </c>
      <c r="F171" s="245"/>
      <c r="G171" s="246">
        <f>ROUND(E171*F171,2)</f>
        <v>0</v>
      </c>
      <c r="H171" s="245"/>
      <c r="I171" s="246">
        <f>ROUND(E171*H171,2)</f>
        <v>0</v>
      </c>
      <c r="J171" s="245"/>
      <c r="K171" s="246">
        <f>ROUND(E171*J171,2)</f>
        <v>0</v>
      </c>
      <c r="L171" s="246">
        <v>21</v>
      </c>
      <c r="M171" s="246">
        <f>G171*(1+L171/100)</f>
        <v>0</v>
      </c>
      <c r="N171" s="244">
        <v>7.3999999999999999E-4</v>
      </c>
      <c r="O171" s="244">
        <f>ROUND(E171*N171,2)</f>
        <v>0</v>
      </c>
      <c r="P171" s="244">
        <v>0</v>
      </c>
      <c r="Q171" s="244">
        <f>ROUND(E171*P171,2)</f>
        <v>0</v>
      </c>
      <c r="R171" s="246"/>
      <c r="S171" s="246" t="s">
        <v>435</v>
      </c>
      <c r="T171" s="247" t="s">
        <v>389</v>
      </c>
      <c r="U171" s="222">
        <v>0</v>
      </c>
      <c r="V171" s="222">
        <f>ROUND(E171*U171,2)</f>
        <v>0</v>
      </c>
      <c r="W171" s="222"/>
      <c r="X171" s="222" t="s">
        <v>604</v>
      </c>
      <c r="Y171" s="222" t="s">
        <v>391</v>
      </c>
      <c r="Z171" s="212"/>
      <c r="AA171" s="212"/>
      <c r="AB171" s="212"/>
      <c r="AC171" s="212"/>
      <c r="AD171" s="212"/>
      <c r="AE171" s="212"/>
      <c r="AF171" s="212"/>
      <c r="AG171" s="212" t="s">
        <v>2008</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5">
      <c r="A172" s="241">
        <v>106</v>
      </c>
      <c r="B172" s="242" t="s">
        <v>2234</v>
      </c>
      <c r="C172" s="252" t="s">
        <v>2235</v>
      </c>
      <c r="D172" s="243" t="s">
        <v>585</v>
      </c>
      <c r="E172" s="244">
        <v>1</v>
      </c>
      <c r="F172" s="245"/>
      <c r="G172" s="246">
        <f>ROUND(E172*F172,2)</f>
        <v>0</v>
      </c>
      <c r="H172" s="245"/>
      <c r="I172" s="246">
        <f>ROUND(E172*H172,2)</f>
        <v>0</v>
      </c>
      <c r="J172" s="245"/>
      <c r="K172" s="246">
        <f>ROUND(E172*J172,2)</f>
        <v>0</v>
      </c>
      <c r="L172" s="246">
        <v>21</v>
      </c>
      <c r="M172" s="246">
        <f>G172*(1+L172/100)</f>
        <v>0</v>
      </c>
      <c r="N172" s="244">
        <v>2.0000000000000001E-4</v>
      </c>
      <c r="O172" s="244">
        <f>ROUND(E172*N172,2)</f>
        <v>0</v>
      </c>
      <c r="P172" s="244">
        <v>0</v>
      </c>
      <c r="Q172" s="244">
        <f>ROUND(E172*P172,2)</f>
        <v>0</v>
      </c>
      <c r="R172" s="246"/>
      <c r="S172" s="246" t="s">
        <v>1990</v>
      </c>
      <c r="T172" s="247" t="s">
        <v>1991</v>
      </c>
      <c r="U172" s="222">
        <v>0</v>
      </c>
      <c r="V172" s="222">
        <f>ROUND(E172*U172,2)</f>
        <v>0</v>
      </c>
      <c r="W172" s="222"/>
      <c r="X172" s="222" t="s">
        <v>604</v>
      </c>
      <c r="Y172" s="222" t="s">
        <v>391</v>
      </c>
      <c r="Z172" s="212"/>
      <c r="AA172" s="212"/>
      <c r="AB172" s="212"/>
      <c r="AC172" s="212"/>
      <c r="AD172" s="212"/>
      <c r="AE172" s="212"/>
      <c r="AF172" s="212"/>
      <c r="AG172" s="212" t="s">
        <v>2008</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5">
      <c r="A173" s="241">
        <v>107</v>
      </c>
      <c r="B173" s="242" t="s">
        <v>2236</v>
      </c>
      <c r="C173" s="252" t="s">
        <v>2237</v>
      </c>
      <c r="D173" s="243" t="s">
        <v>585</v>
      </c>
      <c r="E173" s="244">
        <v>2</v>
      </c>
      <c r="F173" s="245"/>
      <c r="G173" s="246">
        <f>ROUND(E173*F173,2)</f>
        <v>0</v>
      </c>
      <c r="H173" s="245"/>
      <c r="I173" s="246">
        <f>ROUND(E173*H173,2)</f>
        <v>0</v>
      </c>
      <c r="J173" s="245"/>
      <c r="K173" s="246">
        <f>ROUND(E173*J173,2)</f>
        <v>0</v>
      </c>
      <c r="L173" s="246">
        <v>21</v>
      </c>
      <c r="M173" s="246">
        <f>G173*(1+L173/100)</f>
        <v>0</v>
      </c>
      <c r="N173" s="244">
        <v>2.9E-4</v>
      </c>
      <c r="O173" s="244">
        <f>ROUND(E173*N173,2)</f>
        <v>0</v>
      </c>
      <c r="P173" s="244">
        <v>0</v>
      </c>
      <c r="Q173" s="244">
        <f>ROUND(E173*P173,2)</f>
        <v>0</v>
      </c>
      <c r="R173" s="246"/>
      <c r="S173" s="246" t="s">
        <v>1990</v>
      </c>
      <c r="T173" s="247" t="s">
        <v>1991</v>
      </c>
      <c r="U173" s="222">
        <v>0</v>
      </c>
      <c r="V173" s="222">
        <f>ROUND(E173*U173,2)</f>
        <v>0</v>
      </c>
      <c r="W173" s="222"/>
      <c r="X173" s="222" t="s">
        <v>604</v>
      </c>
      <c r="Y173" s="222" t="s">
        <v>391</v>
      </c>
      <c r="Z173" s="212"/>
      <c r="AA173" s="212"/>
      <c r="AB173" s="212"/>
      <c r="AC173" s="212"/>
      <c r="AD173" s="212"/>
      <c r="AE173" s="212"/>
      <c r="AF173" s="212"/>
      <c r="AG173" s="212" t="s">
        <v>2008</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5">
      <c r="A174" s="241">
        <v>108</v>
      </c>
      <c r="B174" s="242" t="s">
        <v>2238</v>
      </c>
      <c r="C174" s="252" t="s">
        <v>2239</v>
      </c>
      <c r="D174" s="243" t="s">
        <v>585</v>
      </c>
      <c r="E174" s="244">
        <v>1</v>
      </c>
      <c r="F174" s="245"/>
      <c r="G174" s="246">
        <f>ROUND(E174*F174,2)</f>
        <v>0</v>
      </c>
      <c r="H174" s="245"/>
      <c r="I174" s="246">
        <f>ROUND(E174*H174,2)</f>
        <v>0</v>
      </c>
      <c r="J174" s="245"/>
      <c r="K174" s="246">
        <f>ROUND(E174*J174,2)</f>
        <v>0</v>
      </c>
      <c r="L174" s="246">
        <v>21</v>
      </c>
      <c r="M174" s="246">
        <f>G174*(1+L174/100)</f>
        <v>0</v>
      </c>
      <c r="N174" s="244">
        <v>4.0999999999999999E-4</v>
      </c>
      <c r="O174" s="244">
        <f>ROUND(E174*N174,2)</f>
        <v>0</v>
      </c>
      <c r="P174" s="244">
        <v>0</v>
      </c>
      <c r="Q174" s="244">
        <f>ROUND(E174*P174,2)</f>
        <v>0</v>
      </c>
      <c r="R174" s="246"/>
      <c r="S174" s="246" t="s">
        <v>1990</v>
      </c>
      <c r="T174" s="247" t="s">
        <v>1991</v>
      </c>
      <c r="U174" s="222">
        <v>0</v>
      </c>
      <c r="V174" s="222">
        <f>ROUND(E174*U174,2)</f>
        <v>0</v>
      </c>
      <c r="W174" s="222"/>
      <c r="X174" s="222" t="s">
        <v>604</v>
      </c>
      <c r="Y174" s="222" t="s">
        <v>391</v>
      </c>
      <c r="Z174" s="212"/>
      <c r="AA174" s="212"/>
      <c r="AB174" s="212"/>
      <c r="AC174" s="212"/>
      <c r="AD174" s="212"/>
      <c r="AE174" s="212"/>
      <c r="AF174" s="212"/>
      <c r="AG174" s="212" t="s">
        <v>2008</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5">
      <c r="A175" s="241">
        <v>109</v>
      </c>
      <c r="B175" s="242" t="s">
        <v>2240</v>
      </c>
      <c r="C175" s="252" t="s">
        <v>2241</v>
      </c>
      <c r="D175" s="243" t="s">
        <v>585</v>
      </c>
      <c r="E175" s="244">
        <v>1</v>
      </c>
      <c r="F175" s="245"/>
      <c r="G175" s="246">
        <f>ROUND(E175*F175,2)</f>
        <v>0</v>
      </c>
      <c r="H175" s="245"/>
      <c r="I175" s="246">
        <f>ROUND(E175*H175,2)</f>
        <v>0</v>
      </c>
      <c r="J175" s="245"/>
      <c r="K175" s="246">
        <f>ROUND(E175*J175,2)</f>
        <v>0</v>
      </c>
      <c r="L175" s="246">
        <v>21</v>
      </c>
      <c r="M175" s="246">
        <f>G175*(1+L175/100)</f>
        <v>0</v>
      </c>
      <c r="N175" s="244">
        <v>1.4999999999999999E-4</v>
      </c>
      <c r="O175" s="244">
        <f>ROUND(E175*N175,2)</f>
        <v>0</v>
      </c>
      <c r="P175" s="244">
        <v>0</v>
      </c>
      <c r="Q175" s="244">
        <f>ROUND(E175*P175,2)</f>
        <v>0</v>
      </c>
      <c r="R175" s="246"/>
      <c r="S175" s="246" t="s">
        <v>1990</v>
      </c>
      <c r="T175" s="247" t="s">
        <v>1991</v>
      </c>
      <c r="U175" s="222">
        <v>0</v>
      </c>
      <c r="V175" s="222">
        <f>ROUND(E175*U175,2)</f>
        <v>0</v>
      </c>
      <c r="W175" s="222"/>
      <c r="X175" s="222" t="s">
        <v>604</v>
      </c>
      <c r="Y175" s="222" t="s">
        <v>391</v>
      </c>
      <c r="Z175" s="212"/>
      <c r="AA175" s="212"/>
      <c r="AB175" s="212"/>
      <c r="AC175" s="212"/>
      <c r="AD175" s="212"/>
      <c r="AE175" s="212"/>
      <c r="AF175" s="212"/>
      <c r="AG175" s="212" t="s">
        <v>2008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5">
      <c r="A176" s="241">
        <v>110</v>
      </c>
      <c r="B176" s="242" t="s">
        <v>2242</v>
      </c>
      <c r="C176" s="252" t="s">
        <v>2243</v>
      </c>
      <c r="D176" s="243" t="s">
        <v>585</v>
      </c>
      <c r="E176" s="244">
        <v>2</v>
      </c>
      <c r="F176" s="245"/>
      <c r="G176" s="246">
        <f>ROUND(E176*F176,2)</f>
        <v>0</v>
      </c>
      <c r="H176" s="245"/>
      <c r="I176" s="246">
        <f>ROUND(E176*H176,2)</f>
        <v>0</v>
      </c>
      <c r="J176" s="245"/>
      <c r="K176" s="246">
        <f>ROUND(E176*J176,2)</f>
        <v>0</v>
      </c>
      <c r="L176" s="246">
        <v>21</v>
      </c>
      <c r="M176" s="246">
        <f>G176*(1+L176/100)</f>
        <v>0</v>
      </c>
      <c r="N176" s="244">
        <v>5.0000000000000001E-4</v>
      </c>
      <c r="O176" s="244">
        <f>ROUND(E176*N176,2)</f>
        <v>0</v>
      </c>
      <c r="P176" s="244">
        <v>0</v>
      </c>
      <c r="Q176" s="244">
        <f>ROUND(E176*P176,2)</f>
        <v>0</v>
      </c>
      <c r="R176" s="246"/>
      <c r="S176" s="246" t="s">
        <v>1990</v>
      </c>
      <c r="T176" s="247" t="s">
        <v>1991</v>
      </c>
      <c r="U176" s="222">
        <v>0</v>
      </c>
      <c r="V176" s="222">
        <f>ROUND(E176*U176,2)</f>
        <v>0</v>
      </c>
      <c r="W176" s="222"/>
      <c r="X176" s="222" t="s">
        <v>604</v>
      </c>
      <c r="Y176" s="222" t="s">
        <v>391</v>
      </c>
      <c r="Z176" s="212"/>
      <c r="AA176" s="212"/>
      <c r="AB176" s="212"/>
      <c r="AC176" s="212"/>
      <c r="AD176" s="212"/>
      <c r="AE176" s="212"/>
      <c r="AF176" s="212"/>
      <c r="AG176" s="212" t="s">
        <v>2008</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5">
      <c r="A177" s="241">
        <v>111</v>
      </c>
      <c r="B177" s="242" t="s">
        <v>2244</v>
      </c>
      <c r="C177" s="252" t="s">
        <v>2245</v>
      </c>
      <c r="D177" s="243" t="s">
        <v>585</v>
      </c>
      <c r="E177" s="244">
        <v>1</v>
      </c>
      <c r="F177" s="245"/>
      <c r="G177" s="246">
        <f>ROUND(E177*F177,2)</f>
        <v>0</v>
      </c>
      <c r="H177" s="245"/>
      <c r="I177" s="246">
        <f>ROUND(E177*H177,2)</f>
        <v>0</v>
      </c>
      <c r="J177" s="245"/>
      <c r="K177" s="246">
        <f>ROUND(E177*J177,2)</f>
        <v>0</v>
      </c>
      <c r="L177" s="246">
        <v>21</v>
      </c>
      <c r="M177" s="246">
        <f>G177*(1+L177/100)</f>
        <v>0</v>
      </c>
      <c r="N177" s="244">
        <v>8.0000000000000004E-4</v>
      </c>
      <c r="O177" s="244">
        <f>ROUND(E177*N177,2)</f>
        <v>0</v>
      </c>
      <c r="P177" s="244">
        <v>0</v>
      </c>
      <c r="Q177" s="244">
        <f>ROUND(E177*P177,2)</f>
        <v>0</v>
      </c>
      <c r="R177" s="246"/>
      <c r="S177" s="246" t="s">
        <v>1990</v>
      </c>
      <c r="T177" s="247" t="s">
        <v>1991</v>
      </c>
      <c r="U177" s="222">
        <v>0</v>
      </c>
      <c r="V177" s="222">
        <f>ROUND(E177*U177,2)</f>
        <v>0</v>
      </c>
      <c r="W177" s="222"/>
      <c r="X177" s="222" t="s">
        <v>604</v>
      </c>
      <c r="Y177" s="222" t="s">
        <v>391</v>
      </c>
      <c r="Z177" s="212"/>
      <c r="AA177" s="212"/>
      <c r="AB177" s="212"/>
      <c r="AC177" s="212"/>
      <c r="AD177" s="212"/>
      <c r="AE177" s="212"/>
      <c r="AF177" s="212"/>
      <c r="AG177" s="212" t="s">
        <v>2008</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5">
      <c r="A178" s="234">
        <v>112</v>
      </c>
      <c r="B178" s="235" t="s">
        <v>2246</v>
      </c>
      <c r="C178" s="253" t="s">
        <v>2247</v>
      </c>
      <c r="D178" s="236" t="s">
        <v>2048</v>
      </c>
      <c r="E178" s="237">
        <v>1</v>
      </c>
      <c r="F178" s="238"/>
      <c r="G178" s="239">
        <f>ROUND(E178*F178,2)</f>
        <v>0</v>
      </c>
      <c r="H178" s="238"/>
      <c r="I178" s="239">
        <f>ROUND(E178*H178,2)</f>
        <v>0</v>
      </c>
      <c r="J178" s="238"/>
      <c r="K178" s="239">
        <f>ROUND(E178*J178,2)</f>
        <v>0</v>
      </c>
      <c r="L178" s="239">
        <v>21</v>
      </c>
      <c r="M178" s="239">
        <f>G178*(1+L178/100)</f>
        <v>0</v>
      </c>
      <c r="N178" s="237">
        <v>0</v>
      </c>
      <c r="O178" s="237">
        <f>ROUND(E178*N178,2)</f>
        <v>0</v>
      </c>
      <c r="P178" s="237">
        <v>0</v>
      </c>
      <c r="Q178" s="237">
        <f>ROUND(E178*P178,2)</f>
        <v>0</v>
      </c>
      <c r="R178" s="239"/>
      <c r="S178" s="239" t="s">
        <v>435</v>
      </c>
      <c r="T178" s="240" t="s">
        <v>389</v>
      </c>
      <c r="U178" s="222">
        <v>0</v>
      </c>
      <c r="V178" s="222">
        <f>ROUND(E178*U178,2)</f>
        <v>0</v>
      </c>
      <c r="W178" s="222"/>
      <c r="X178" s="222" t="s">
        <v>604</v>
      </c>
      <c r="Y178" s="222" t="s">
        <v>391</v>
      </c>
      <c r="Z178" s="212"/>
      <c r="AA178" s="212"/>
      <c r="AB178" s="212"/>
      <c r="AC178" s="212"/>
      <c r="AD178" s="212"/>
      <c r="AE178" s="212"/>
      <c r="AF178" s="212"/>
      <c r="AG178" s="212" t="s">
        <v>2008</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2" x14ac:dyDescent="0.25">
      <c r="A179" s="219"/>
      <c r="B179" s="220"/>
      <c r="C179" s="254" t="s">
        <v>1995</v>
      </c>
      <c r="D179" s="248"/>
      <c r="E179" s="248"/>
      <c r="F179" s="248"/>
      <c r="G179" s="248"/>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395</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5">
      <c r="A180" s="219"/>
      <c r="B180" s="220"/>
      <c r="C180" s="255" t="s">
        <v>2248</v>
      </c>
      <c r="D180" s="250"/>
      <c r="E180" s="250"/>
      <c r="F180" s="250"/>
      <c r="G180" s="250"/>
      <c r="H180" s="222"/>
      <c r="I180" s="222"/>
      <c r="J180" s="222"/>
      <c r="K180" s="222"/>
      <c r="L180" s="222"/>
      <c r="M180" s="222"/>
      <c r="N180" s="221"/>
      <c r="O180" s="221"/>
      <c r="P180" s="221"/>
      <c r="Q180" s="221"/>
      <c r="R180" s="222"/>
      <c r="S180" s="222"/>
      <c r="T180" s="222"/>
      <c r="U180" s="222"/>
      <c r="V180" s="222"/>
      <c r="W180" s="222"/>
      <c r="X180" s="222"/>
      <c r="Y180" s="222"/>
      <c r="Z180" s="212"/>
      <c r="AA180" s="212"/>
      <c r="AB180" s="212"/>
      <c r="AC180" s="212"/>
      <c r="AD180" s="212"/>
      <c r="AE180" s="212"/>
      <c r="AF180" s="212"/>
      <c r="AG180" s="212" t="s">
        <v>395</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5">
      <c r="A181" s="234">
        <v>113</v>
      </c>
      <c r="B181" s="235" t="s">
        <v>2249</v>
      </c>
      <c r="C181" s="253" t="s">
        <v>2250</v>
      </c>
      <c r="D181" s="236" t="s">
        <v>2048</v>
      </c>
      <c r="E181" s="237">
        <v>1</v>
      </c>
      <c r="F181" s="238"/>
      <c r="G181" s="239">
        <f>ROUND(E181*F181,2)</f>
        <v>0</v>
      </c>
      <c r="H181" s="238"/>
      <c r="I181" s="239">
        <f>ROUND(E181*H181,2)</f>
        <v>0</v>
      </c>
      <c r="J181" s="238"/>
      <c r="K181" s="239">
        <f>ROUND(E181*J181,2)</f>
        <v>0</v>
      </c>
      <c r="L181" s="239">
        <v>21</v>
      </c>
      <c r="M181" s="239">
        <f>G181*(1+L181/100)</f>
        <v>0</v>
      </c>
      <c r="N181" s="237">
        <v>0</v>
      </c>
      <c r="O181" s="237">
        <f>ROUND(E181*N181,2)</f>
        <v>0</v>
      </c>
      <c r="P181" s="237">
        <v>0</v>
      </c>
      <c r="Q181" s="237">
        <f>ROUND(E181*P181,2)</f>
        <v>0</v>
      </c>
      <c r="R181" s="239"/>
      <c r="S181" s="239" t="s">
        <v>435</v>
      </c>
      <c r="T181" s="240" t="s">
        <v>389</v>
      </c>
      <c r="U181" s="222">
        <v>0</v>
      </c>
      <c r="V181" s="222">
        <f>ROUND(E181*U181,2)</f>
        <v>0</v>
      </c>
      <c r="W181" s="222"/>
      <c r="X181" s="222" t="s">
        <v>604</v>
      </c>
      <c r="Y181" s="222" t="s">
        <v>391</v>
      </c>
      <c r="Z181" s="212"/>
      <c r="AA181" s="212"/>
      <c r="AB181" s="212"/>
      <c r="AC181" s="212"/>
      <c r="AD181" s="212"/>
      <c r="AE181" s="212"/>
      <c r="AF181" s="212"/>
      <c r="AG181" s="212" t="s">
        <v>2008</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2" x14ac:dyDescent="0.25">
      <c r="A182" s="219"/>
      <c r="B182" s="220"/>
      <c r="C182" s="254" t="s">
        <v>1995</v>
      </c>
      <c r="D182" s="248"/>
      <c r="E182" s="248"/>
      <c r="F182" s="248"/>
      <c r="G182" s="248"/>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395</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5">
      <c r="A183" s="219"/>
      <c r="B183" s="220"/>
      <c r="C183" s="255" t="s">
        <v>2251</v>
      </c>
      <c r="D183" s="250"/>
      <c r="E183" s="250"/>
      <c r="F183" s="250"/>
      <c r="G183" s="250"/>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395</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5">
      <c r="A184" s="234">
        <v>114</v>
      </c>
      <c r="B184" s="235" t="s">
        <v>2252</v>
      </c>
      <c r="C184" s="253" t="s">
        <v>2253</v>
      </c>
      <c r="D184" s="236" t="s">
        <v>2048</v>
      </c>
      <c r="E184" s="237">
        <v>2</v>
      </c>
      <c r="F184" s="238"/>
      <c r="G184" s="239">
        <f>ROUND(E184*F184,2)</f>
        <v>0</v>
      </c>
      <c r="H184" s="238"/>
      <c r="I184" s="239">
        <f>ROUND(E184*H184,2)</f>
        <v>0</v>
      </c>
      <c r="J184" s="238"/>
      <c r="K184" s="239">
        <f>ROUND(E184*J184,2)</f>
        <v>0</v>
      </c>
      <c r="L184" s="239">
        <v>21</v>
      </c>
      <c r="M184" s="239">
        <f>G184*(1+L184/100)</f>
        <v>0</v>
      </c>
      <c r="N184" s="237">
        <v>0</v>
      </c>
      <c r="O184" s="237">
        <f>ROUND(E184*N184,2)</f>
        <v>0</v>
      </c>
      <c r="P184" s="237">
        <v>0</v>
      </c>
      <c r="Q184" s="237">
        <f>ROUND(E184*P184,2)</f>
        <v>0</v>
      </c>
      <c r="R184" s="239"/>
      <c r="S184" s="239" t="s">
        <v>435</v>
      </c>
      <c r="T184" s="240" t="s">
        <v>389</v>
      </c>
      <c r="U184" s="222">
        <v>0</v>
      </c>
      <c r="V184" s="222">
        <f>ROUND(E184*U184,2)</f>
        <v>0</v>
      </c>
      <c r="W184" s="222"/>
      <c r="X184" s="222" t="s">
        <v>604</v>
      </c>
      <c r="Y184" s="222" t="s">
        <v>391</v>
      </c>
      <c r="Z184" s="212"/>
      <c r="AA184" s="212"/>
      <c r="AB184" s="212"/>
      <c r="AC184" s="212"/>
      <c r="AD184" s="212"/>
      <c r="AE184" s="212"/>
      <c r="AF184" s="212"/>
      <c r="AG184" s="212" t="s">
        <v>2008</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5">
      <c r="A185" s="219"/>
      <c r="B185" s="220"/>
      <c r="C185" s="254" t="s">
        <v>1995</v>
      </c>
      <c r="D185" s="248"/>
      <c r="E185" s="248"/>
      <c r="F185" s="248"/>
      <c r="G185" s="248"/>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395</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5">
      <c r="A186" s="241">
        <v>115</v>
      </c>
      <c r="B186" s="242" t="s">
        <v>2254</v>
      </c>
      <c r="C186" s="252" t="s">
        <v>2255</v>
      </c>
      <c r="D186" s="243" t="s">
        <v>2048</v>
      </c>
      <c r="E186" s="244">
        <v>8</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435</v>
      </c>
      <c r="T186" s="247" t="s">
        <v>389</v>
      </c>
      <c r="U186" s="222">
        <v>0</v>
      </c>
      <c r="V186" s="222">
        <f>ROUND(E186*U186,2)</f>
        <v>0</v>
      </c>
      <c r="W186" s="222"/>
      <c r="X186" s="222" t="s">
        <v>604</v>
      </c>
      <c r="Y186" s="222" t="s">
        <v>391</v>
      </c>
      <c r="Z186" s="212"/>
      <c r="AA186" s="212"/>
      <c r="AB186" s="212"/>
      <c r="AC186" s="212"/>
      <c r="AD186" s="212"/>
      <c r="AE186" s="212"/>
      <c r="AF186" s="212"/>
      <c r="AG186" s="212" t="s">
        <v>2008</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5">
      <c r="A187" s="241">
        <v>116</v>
      </c>
      <c r="B187" s="242" t="s">
        <v>2256</v>
      </c>
      <c r="C187" s="252" t="s">
        <v>2257</v>
      </c>
      <c r="D187" s="243" t="s">
        <v>2048</v>
      </c>
      <c r="E187" s="244">
        <v>1</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435</v>
      </c>
      <c r="T187" s="247" t="s">
        <v>389</v>
      </c>
      <c r="U187" s="222">
        <v>0</v>
      </c>
      <c r="V187" s="222">
        <f>ROUND(E187*U187,2)</f>
        <v>0</v>
      </c>
      <c r="W187" s="222"/>
      <c r="X187" s="222" t="s">
        <v>604</v>
      </c>
      <c r="Y187" s="222" t="s">
        <v>391</v>
      </c>
      <c r="Z187" s="212"/>
      <c r="AA187" s="212"/>
      <c r="AB187" s="212"/>
      <c r="AC187" s="212"/>
      <c r="AD187" s="212"/>
      <c r="AE187" s="212"/>
      <c r="AF187" s="212"/>
      <c r="AG187" s="212" t="s">
        <v>2008</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5">
      <c r="A188" s="241">
        <v>117</v>
      </c>
      <c r="B188" s="242" t="s">
        <v>2258</v>
      </c>
      <c r="C188" s="252" t="s">
        <v>2259</v>
      </c>
      <c r="D188" s="243" t="s">
        <v>2048</v>
      </c>
      <c r="E188" s="244">
        <v>1</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435</v>
      </c>
      <c r="T188" s="247" t="s">
        <v>389</v>
      </c>
      <c r="U188" s="222">
        <v>0</v>
      </c>
      <c r="V188" s="222">
        <f>ROUND(E188*U188,2)</f>
        <v>0</v>
      </c>
      <c r="W188" s="222"/>
      <c r="X188" s="222" t="s">
        <v>604</v>
      </c>
      <c r="Y188" s="222" t="s">
        <v>391</v>
      </c>
      <c r="Z188" s="212"/>
      <c r="AA188" s="212"/>
      <c r="AB188" s="212"/>
      <c r="AC188" s="212"/>
      <c r="AD188" s="212"/>
      <c r="AE188" s="212"/>
      <c r="AF188" s="212"/>
      <c r="AG188" s="212" t="s">
        <v>2008</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5">
      <c r="A189" s="241">
        <v>118</v>
      </c>
      <c r="B189" s="242" t="s">
        <v>2260</v>
      </c>
      <c r="C189" s="252" t="s">
        <v>2261</v>
      </c>
      <c r="D189" s="243" t="s">
        <v>2048</v>
      </c>
      <c r="E189" s="244">
        <v>2</v>
      </c>
      <c r="F189" s="245"/>
      <c r="G189" s="246">
        <f>ROUND(E189*F189,2)</f>
        <v>0</v>
      </c>
      <c r="H189" s="245"/>
      <c r="I189" s="246">
        <f>ROUND(E189*H189,2)</f>
        <v>0</v>
      </c>
      <c r="J189" s="245"/>
      <c r="K189" s="246">
        <f>ROUND(E189*J189,2)</f>
        <v>0</v>
      </c>
      <c r="L189" s="246">
        <v>21</v>
      </c>
      <c r="M189" s="246">
        <f>G189*(1+L189/100)</f>
        <v>0</v>
      </c>
      <c r="N189" s="244">
        <v>0</v>
      </c>
      <c r="O189" s="244">
        <f>ROUND(E189*N189,2)</f>
        <v>0</v>
      </c>
      <c r="P189" s="244">
        <v>0</v>
      </c>
      <c r="Q189" s="244">
        <f>ROUND(E189*P189,2)</f>
        <v>0</v>
      </c>
      <c r="R189" s="246"/>
      <c r="S189" s="246" t="s">
        <v>435</v>
      </c>
      <c r="T189" s="247" t="s">
        <v>389</v>
      </c>
      <c r="U189" s="222">
        <v>0</v>
      </c>
      <c r="V189" s="222">
        <f>ROUND(E189*U189,2)</f>
        <v>0</v>
      </c>
      <c r="W189" s="222"/>
      <c r="X189" s="222" t="s">
        <v>604</v>
      </c>
      <c r="Y189" s="222" t="s">
        <v>391</v>
      </c>
      <c r="Z189" s="212"/>
      <c r="AA189" s="212"/>
      <c r="AB189" s="212"/>
      <c r="AC189" s="212"/>
      <c r="AD189" s="212"/>
      <c r="AE189" s="212"/>
      <c r="AF189" s="212"/>
      <c r="AG189" s="212" t="s">
        <v>2008</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5">
      <c r="A190" s="241">
        <v>119</v>
      </c>
      <c r="B190" s="242" t="s">
        <v>2262</v>
      </c>
      <c r="C190" s="252" t="s">
        <v>2263</v>
      </c>
      <c r="D190" s="243" t="s">
        <v>2048</v>
      </c>
      <c r="E190" s="244">
        <v>1</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435</v>
      </c>
      <c r="T190" s="247" t="s">
        <v>389</v>
      </c>
      <c r="U190" s="222">
        <v>0</v>
      </c>
      <c r="V190" s="222">
        <f>ROUND(E190*U190,2)</f>
        <v>0</v>
      </c>
      <c r="W190" s="222"/>
      <c r="X190" s="222" t="s">
        <v>604</v>
      </c>
      <c r="Y190" s="222" t="s">
        <v>391</v>
      </c>
      <c r="Z190" s="212"/>
      <c r="AA190" s="212"/>
      <c r="AB190" s="212"/>
      <c r="AC190" s="212"/>
      <c r="AD190" s="212"/>
      <c r="AE190" s="212"/>
      <c r="AF190" s="212"/>
      <c r="AG190" s="212" t="s">
        <v>2008</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5">
      <c r="A191" s="234">
        <v>120</v>
      </c>
      <c r="B191" s="235" t="s">
        <v>2264</v>
      </c>
      <c r="C191" s="253" t="s">
        <v>2265</v>
      </c>
      <c r="D191" s="236" t="s">
        <v>585</v>
      </c>
      <c r="E191" s="237">
        <v>1</v>
      </c>
      <c r="F191" s="238"/>
      <c r="G191" s="239">
        <f>ROUND(E191*F191,2)</f>
        <v>0</v>
      </c>
      <c r="H191" s="238"/>
      <c r="I191" s="239">
        <f>ROUND(E191*H191,2)</f>
        <v>0</v>
      </c>
      <c r="J191" s="238"/>
      <c r="K191" s="239">
        <f>ROUND(E191*J191,2)</f>
        <v>0</v>
      </c>
      <c r="L191" s="239">
        <v>21</v>
      </c>
      <c r="M191" s="239">
        <f>G191*(1+L191/100)</f>
        <v>0</v>
      </c>
      <c r="N191" s="237">
        <v>1E-3</v>
      </c>
      <c r="O191" s="237">
        <f>ROUND(E191*N191,2)</f>
        <v>0</v>
      </c>
      <c r="P191" s="237">
        <v>0</v>
      </c>
      <c r="Q191" s="237">
        <f>ROUND(E191*P191,2)</f>
        <v>0</v>
      </c>
      <c r="R191" s="239"/>
      <c r="S191" s="239" t="s">
        <v>435</v>
      </c>
      <c r="T191" s="240" t="s">
        <v>389</v>
      </c>
      <c r="U191" s="222">
        <v>0</v>
      </c>
      <c r="V191" s="222">
        <f>ROUND(E191*U191,2)</f>
        <v>0</v>
      </c>
      <c r="W191" s="222"/>
      <c r="X191" s="222" t="s">
        <v>604</v>
      </c>
      <c r="Y191" s="222" t="s">
        <v>391</v>
      </c>
      <c r="Z191" s="212"/>
      <c r="AA191" s="212"/>
      <c r="AB191" s="212"/>
      <c r="AC191" s="212"/>
      <c r="AD191" s="212"/>
      <c r="AE191" s="212"/>
      <c r="AF191" s="212"/>
      <c r="AG191" s="212" t="s">
        <v>2008</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5">
      <c r="A192" s="219"/>
      <c r="B192" s="220"/>
      <c r="C192" s="254" t="s">
        <v>1995</v>
      </c>
      <c r="D192" s="248"/>
      <c r="E192" s="248"/>
      <c r="F192" s="248"/>
      <c r="G192" s="248"/>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395</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5">
      <c r="A193" s="219"/>
      <c r="B193" s="220"/>
      <c r="C193" s="255" t="s">
        <v>2266</v>
      </c>
      <c r="D193" s="250"/>
      <c r="E193" s="250"/>
      <c r="F193" s="250"/>
      <c r="G193" s="250"/>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395</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5">
      <c r="A194" s="241">
        <v>121</v>
      </c>
      <c r="B194" s="242" t="s">
        <v>2267</v>
      </c>
      <c r="C194" s="252" t="s">
        <v>2268</v>
      </c>
      <c r="D194" s="243" t="s">
        <v>2048</v>
      </c>
      <c r="E194" s="244">
        <v>4</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435</v>
      </c>
      <c r="T194" s="247" t="s">
        <v>389</v>
      </c>
      <c r="U194" s="222">
        <v>0</v>
      </c>
      <c r="V194" s="222">
        <f>ROUND(E194*U194,2)</f>
        <v>0</v>
      </c>
      <c r="W194" s="222"/>
      <c r="X194" s="222" t="s">
        <v>604</v>
      </c>
      <c r="Y194" s="222" t="s">
        <v>391</v>
      </c>
      <c r="Z194" s="212"/>
      <c r="AA194" s="212"/>
      <c r="AB194" s="212"/>
      <c r="AC194" s="212"/>
      <c r="AD194" s="212"/>
      <c r="AE194" s="212"/>
      <c r="AF194" s="212"/>
      <c r="AG194" s="212" t="s">
        <v>2008</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5">
      <c r="A195" s="241">
        <v>122</v>
      </c>
      <c r="B195" s="242" t="s">
        <v>2269</v>
      </c>
      <c r="C195" s="252" t="s">
        <v>2270</v>
      </c>
      <c r="D195" s="243" t="s">
        <v>2048</v>
      </c>
      <c r="E195" s="244">
        <v>4</v>
      </c>
      <c r="F195" s="245"/>
      <c r="G195" s="246">
        <f>ROUND(E195*F195,2)</f>
        <v>0</v>
      </c>
      <c r="H195" s="245"/>
      <c r="I195" s="246">
        <f>ROUND(E195*H195,2)</f>
        <v>0</v>
      </c>
      <c r="J195" s="245"/>
      <c r="K195" s="246">
        <f>ROUND(E195*J195,2)</f>
        <v>0</v>
      </c>
      <c r="L195" s="246">
        <v>21</v>
      </c>
      <c r="M195" s="246">
        <f>G195*(1+L195/100)</f>
        <v>0</v>
      </c>
      <c r="N195" s="244">
        <v>0</v>
      </c>
      <c r="O195" s="244">
        <f>ROUND(E195*N195,2)</f>
        <v>0</v>
      </c>
      <c r="P195" s="244">
        <v>0</v>
      </c>
      <c r="Q195" s="244">
        <f>ROUND(E195*P195,2)</f>
        <v>0</v>
      </c>
      <c r="R195" s="246"/>
      <c r="S195" s="246" t="s">
        <v>435</v>
      </c>
      <c r="T195" s="247" t="s">
        <v>389</v>
      </c>
      <c r="U195" s="222">
        <v>0</v>
      </c>
      <c r="V195" s="222">
        <f>ROUND(E195*U195,2)</f>
        <v>0</v>
      </c>
      <c r="W195" s="222"/>
      <c r="X195" s="222" t="s">
        <v>604</v>
      </c>
      <c r="Y195" s="222" t="s">
        <v>391</v>
      </c>
      <c r="Z195" s="212"/>
      <c r="AA195" s="212"/>
      <c r="AB195" s="212"/>
      <c r="AC195" s="212"/>
      <c r="AD195" s="212"/>
      <c r="AE195" s="212"/>
      <c r="AF195" s="212"/>
      <c r="AG195" s="212" t="s">
        <v>2008</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5">
      <c r="A196" s="241">
        <v>123</v>
      </c>
      <c r="B196" s="242" t="s">
        <v>2271</v>
      </c>
      <c r="C196" s="252" t="s">
        <v>2272</v>
      </c>
      <c r="D196" s="243" t="s">
        <v>2048</v>
      </c>
      <c r="E196" s="244">
        <v>2</v>
      </c>
      <c r="F196" s="245"/>
      <c r="G196" s="246">
        <f>ROUND(E196*F196,2)</f>
        <v>0</v>
      </c>
      <c r="H196" s="245"/>
      <c r="I196" s="246">
        <f>ROUND(E196*H196,2)</f>
        <v>0</v>
      </c>
      <c r="J196" s="245"/>
      <c r="K196" s="246">
        <f>ROUND(E196*J196,2)</f>
        <v>0</v>
      </c>
      <c r="L196" s="246">
        <v>21</v>
      </c>
      <c r="M196" s="246">
        <f>G196*(1+L196/100)</f>
        <v>0</v>
      </c>
      <c r="N196" s="244">
        <v>3.0000000000000001E-3</v>
      </c>
      <c r="O196" s="244">
        <f>ROUND(E196*N196,2)</f>
        <v>0.01</v>
      </c>
      <c r="P196" s="244">
        <v>0</v>
      </c>
      <c r="Q196" s="244">
        <f>ROUND(E196*P196,2)</f>
        <v>0</v>
      </c>
      <c r="R196" s="246"/>
      <c r="S196" s="246" t="s">
        <v>435</v>
      </c>
      <c r="T196" s="247" t="s">
        <v>389</v>
      </c>
      <c r="U196" s="222">
        <v>0</v>
      </c>
      <c r="V196" s="222">
        <f>ROUND(E196*U196,2)</f>
        <v>0</v>
      </c>
      <c r="W196" s="222"/>
      <c r="X196" s="222" t="s">
        <v>604</v>
      </c>
      <c r="Y196" s="222" t="s">
        <v>391</v>
      </c>
      <c r="Z196" s="212"/>
      <c r="AA196" s="212"/>
      <c r="AB196" s="212"/>
      <c r="AC196" s="212"/>
      <c r="AD196" s="212"/>
      <c r="AE196" s="212"/>
      <c r="AF196" s="212"/>
      <c r="AG196" s="212" t="s">
        <v>2008</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20.399999999999999" outlineLevel="1" x14ac:dyDescent="0.25">
      <c r="A197" s="234">
        <v>124</v>
      </c>
      <c r="B197" s="235" t="s">
        <v>2273</v>
      </c>
      <c r="C197" s="253" t="s">
        <v>2274</v>
      </c>
      <c r="D197" s="236" t="s">
        <v>2048</v>
      </c>
      <c r="E197" s="237">
        <v>1</v>
      </c>
      <c r="F197" s="238"/>
      <c r="G197" s="239">
        <f>ROUND(E197*F197,2)</f>
        <v>0</v>
      </c>
      <c r="H197" s="238"/>
      <c r="I197" s="239">
        <f>ROUND(E197*H197,2)</f>
        <v>0</v>
      </c>
      <c r="J197" s="238"/>
      <c r="K197" s="239">
        <f>ROUND(E197*J197,2)</f>
        <v>0</v>
      </c>
      <c r="L197" s="239">
        <v>21</v>
      </c>
      <c r="M197" s="239">
        <f>G197*(1+L197/100)</f>
        <v>0</v>
      </c>
      <c r="N197" s="237">
        <v>3.0000000000000001E-3</v>
      </c>
      <c r="O197" s="237">
        <f>ROUND(E197*N197,2)</f>
        <v>0</v>
      </c>
      <c r="P197" s="237">
        <v>0</v>
      </c>
      <c r="Q197" s="237">
        <f>ROUND(E197*P197,2)</f>
        <v>0</v>
      </c>
      <c r="R197" s="239"/>
      <c r="S197" s="239" t="s">
        <v>435</v>
      </c>
      <c r="T197" s="240" t="s">
        <v>389</v>
      </c>
      <c r="U197" s="222">
        <v>0</v>
      </c>
      <c r="V197" s="222">
        <f>ROUND(E197*U197,2)</f>
        <v>0</v>
      </c>
      <c r="W197" s="222"/>
      <c r="X197" s="222" t="s">
        <v>604</v>
      </c>
      <c r="Y197" s="222" t="s">
        <v>391</v>
      </c>
      <c r="Z197" s="212"/>
      <c r="AA197" s="212"/>
      <c r="AB197" s="212"/>
      <c r="AC197" s="212"/>
      <c r="AD197" s="212"/>
      <c r="AE197" s="212"/>
      <c r="AF197" s="212"/>
      <c r="AG197" s="212" t="s">
        <v>2008</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5">
      <c r="A198" s="219"/>
      <c r="B198" s="220"/>
      <c r="C198" s="254" t="s">
        <v>1995</v>
      </c>
      <c r="D198" s="248"/>
      <c r="E198" s="248"/>
      <c r="F198" s="248"/>
      <c r="G198" s="248"/>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395</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5">
      <c r="A199" s="219"/>
      <c r="B199" s="220"/>
      <c r="C199" s="255" t="s">
        <v>2275</v>
      </c>
      <c r="D199" s="250"/>
      <c r="E199" s="250"/>
      <c r="F199" s="250"/>
      <c r="G199" s="250"/>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395</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x14ac:dyDescent="0.25">
      <c r="A200" s="227" t="s">
        <v>383</v>
      </c>
      <c r="B200" s="228" t="s">
        <v>323</v>
      </c>
      <c r="C200" s="251" t="s">
        <v>324</v>
      </c>
      <c r="D200" s="229"/>
      <c r="E200" s="230"/>
      <c r="F200" s="231"/>
      <c r="G200" s="231">
        <f>SUMIF(AG201:AG213,"&lt;&gt;NOR",G201:G213)</f>
        <v>0</v>
      </c>
      <c r="H200" s="231"/>
      <c r="I200" s="231">
        <f>SUM(I201:I213)</f>
        <v>0</v>
      </c>
      <c r="J200" s="231"/>
      <c r="K200" s="231">
        <f>SUM(K201:K213)</f>
        <v>0</v>
      </c>
      <c r="L200" s="231"/>
      <c r="M200" s="231">
        <f>SUM(M201:M213)</f>
        <v>0</v>
      </c>
      <c r="N200" s="230"/>
      <c r="O200" s="230">
        <f>SUM(O201:O213)</f>
        <v>0.1</v>
      </c>
      <c r="P200" s="230"/>
      <c r="Q200" s="230">
        <f>SUM(Q201:Q213)</f>
        <v>0</v>
      </c>
      <c r="R200" s="231"/>
      <c r="S200" s="231"/>
      <c r="T200" s="232"/>
      <c r="U200" s="226"/>
      <c r="V200" s="226">
        <f>SUM(V201:V213)</f>
        <v>0</v>
      </c>
      <c r="W200" s="226"/>
      <c r="X200" s="226"/>
      <c r="Y200" s="226"/>
      <c r="AG200" t="s">
        <v>384</v>
      </c>
    </row>
    <row r="201" spans="1:60" outlineLevel="1" x14ac:dyDescent="0.25">
      <c r="A201" s="241">
        <v>125</v>
      </c>
      <c r="B201" s="242" t="s">
        <v>2276</v>
      </c>
      <c r="C201" s="252" t="s">
        <v>2277</v>
      </c>
      <c r="D201" s="243" t="s">
        <v>585</v>
      </c>
      <c r="E201" s="244">
        <v>4</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1990</v>
      </c>
      <c r="T201" s="247" t="s">
        <v>1991</v>
      </c>
      <c r="U201" s="222">
        <v>0</v>
      </c>
      <c r="V201" s="222">
        <f>ROUND(E201*U201,2)</f>
        <v>0</v>
      </c>
      <c r="W201" s="222"/>
      <c r="X201" s="222" t="s">
        <v>449</v>
      </c>
      <c r="Y201" s="222" t="s">
        <v>391</v>
      </c>
      <c r="Z201" s="212"/>
      <c r="AA201" s="212"/>
      <c r="AB201" s="212"/>
      <c r="AC201" s="212"/>
      <c r="AD201" s="212"/>
      <c r="AE201" s="212"/>
      <c r="AF201" s="212"/>
      <c r="AG201" s="212" t="s">
        <v>1999</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5">
      <c r="A202" s="241">
        <v>126</v>
      </c>
      <c r="B202" s="242" t="s">
        <v>2278</v>
      </c>
      <c r="C202" s="252" t="s">
        <v>2279</v>
      </c>
      <c r="D202" s="243" t="s">
        <v>585</v>
      </c>
      <c r="E202" s="244">
        <v>3</v>
      </c>
      <c r="F202" s="245"/>
      <c r="G202" s="246">
        <f>ROUND(E202*F202,2)</f>
        <v>0</v>
      </c>
      <c r="H202" s="245"/>
      <c r="I202" s="246">
        <f>ROUND(E202*H202,2)</f>
        <v>0</v>
      </c>
      <c r="J202" s="245"/>
      <c r="K202" s="246">
        <f>ROUND(E202*J202,2)</f>
        <v>0</v>
      </c>
      <c r="L202" s="246">
        <v>21</v>
      </c>
      <c r="M202" s="246">
        <f>G202*(1+L202/100)</f>
        <v>0</v>
      </c>
      <c r="N202" s="244">
        <v>0</v>
      </c>
      <c r="O202" s="244">
        <f>ROUND(E202*N202,2)</f>
        <v>0</v>
      </c>
      <c r="P202" s="244">
        <v>0</v>
      </c>
      <c r="Q202" s="244">
        <f>ROUND(E202*P202,2)</f>
        <v>0</v>
      </c>
      <c r="R202" s="246"/>
      <c r="S202" s="246" t="s">
        <v>1990</v>
      </c>
      <c r="T202" s="247" t="s">
        <v>1991</v>
      </c>
      <c r="U202" s="222">
        <v>0</v>
      </c>
      <c r="V202" s="222">
        <f>ROUND(E202*U202,2)</f>
        <v>0</v>
      </c>
      <c r="W202" s="222"/>
      <c r="X202" s="222" t="s">
        <v>449</v>
      </c>
      <c r="Y202" s="222" t="s">
        <v>391</v>
      </c>
      <c r="Z202" s="212"/>
      <c r="AA202" s="212"/>
      <c r="AB202" s="212"/>
      <c r="AC202" s="212"/>
      <c r="AD202" s="212"/>
      <c r="AE202" s="212"/>
      <c r="AF202" s="212"/>
      <c r="AG202" s="212" t="s">
        <v>1999</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5">
      <c r="A203" s="241">
        <v>127</v>
      </c>
      <c r="B203" s="242" t="s">
        <v>2280</v>
      </c>
      <c r="C203" s="252" t="s">
        <v>2281</v>
      </c>
      <c r="D203" s="243" t="s">
        <v>585</v>
      </c>
      <c r="E203" s="244">
        <v>1</v>
      </c>
      <c r="F203" s="245"/>
      <c r="G203" s="246">
        <f>ROUND(E203*F203,2)</f>
        <v>0</v>
      </c>
      <c r="H203" s="245"/>
      <c r="I203" s="246">
        <f>ROUND(E203*H203,2)</f>
        <v>0</v>
      </c>
      <c r="J203" s="245"/>
      <c r="K203" s="246">
        <f>ROUND(E203*J203,2)</f>
        <v>0</v>
      </c>
      <c r="L203" s="246">
        <v>21</v>
      </c>
      <c r="M203" s="246">
        <f>G203*(1+L203/100)</f>
        <v>0</v>
      </c>
      <c r="N203" s="244">
        <v>0</v>
      </c>
      <c r="O203" s="244">
        <f>ROUND(E203*N203,2)</f>
        <v>0</v>
      </c>
      <c r="P203" s="244">
        <v>0</v>
      </c>
      <c r="Q203" s="244">
        <f>ROUND(E203*P203,2)</f>
        <v>0</v>
      </c>
      <c r="R203" s="246"/>
      <c r="S203" s="246" t="s">
        <v>1990</v>
      </c>
      <c r="T203" s="247" t="s">
        <v>1991</v>
      </c>
      <c r="U203" s="222">
        <v>0</v>
      </c>
      <c r="V203" s="222">
        <f>ROUND(E203*U203,2)</f>
        <v>0</v>
      </c>
      <c r="W203" s="222"/>
      <c r="X203" s="222" t="s">
        <v>449</v>
      </c>
      <c r="Y203" s="222" t="s">
        <v>391</v>
      </c>
      <c r="Z203" s="212"/>
      <c r="AA203" s="212"/>
      <c r="AB203" s="212"/>
      <c r="AC203" s="212"/>
      <c r="AD203" s="212"/>
      <c r="AE203" s="212"/>
      <c r="AF203" s="212"/>
      <c r="AG203" s="212" t="s">
        <v>1999</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41">
        <v>128</v>
      </c>
      <c r="B204" s="242" t="s">
        <v>2282</v>
      </c>
      <c r="C204" s="252" t="s">
        <v>2283</v>
      </c>
      <c r="D204" s="243" t="s">
        <v>562</v>
      </c>
      <c r="E204" s="244">
        <v>9.6000000000000002E-2</v>
      </c>
      <c r="F204" s="245"/>
      <c r="G204" s="246">
        <f>ROUND(E204*F204,2)</f>
        <v>0</v>
      </c>
      <c r="H204" s="245"/>
      <c r="I204" s="246">
        <f>ROUND(E204*H204,2)</f>
        <v>0</v>
      </c>
      <c r="J204" s="245"/>
      <c r="K204" s="246">
        <f>ROUND(E204*J204,2)</f>
        <v>0</v>
      </c>
      <c r="L204" s="246">
        <v>21</v>
      </c>
      <c r="M204" s="246">
        <f>G204*(1+L204/100)</f>
        <v>0</v>
      </c>
      <c r="N204" s="244">
        <v>0</v>
      </c>
      <c r="O204" s="244">
        <f>ROUND(E204*N204,2)</f>
        <v>0</v>
      </c>
      <c r="P204" s="244">
        <v>0</v>
      </c>
      <c r="Q204" s="244">
        <f>ROUND(E204*P204,2)</f>
        <v>0</v>
      </c>
      <c r="R204" s="246"/>
      <c r="S204" s="246" t="s">
        <v>1990</v>
      </c>
      <c r="T204" s="247" t="s">
        <v>1991</v>
      </c>
      <c r="U204" s="222">
        <v>0</v>
      </c>
      <c r="V204" s="222">
        <f>ROUND(E204*U204,2)</f>
        <v>0</v>
      </c>
      <c r="W204" s="222"/>
      <c r="X204" s="222" t="s">
        <v>449</v>
      </c>
      <c r="Y204" s="222" t="s">
        <v>391</v>
      </c>
      <c r="Z204" s="212"/>
      <c r="AA204" s="212"/>
      <c r="AB204" s="212"/>
      <c r="AC204" s="212"/>
      <c r="AD204" s="212"/>
      <c r="AE204" s="212"/>
      <c r="AF204" s="212"/>
      <c r="AG204" s="212" t="s">
        <v>1999</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1" x14ac:dyDescent="0.25">
      <c r="A205" s="234">
        <v>129</v>
      </c>
      <c r="B205" s="235" t="s">
        <v>2284</v>
      </c>
      <c r="C205" s="253" t="s">
        <v>2285</v>
      </c>
      <c r="D205" s="236" t="s">
        <v>585</v>
      </c>
      <c r="E205" s="237">
        <v>1</v>
      </c>
      <c r="F205" s="238"/>
      <c r="G205" s="239">
        <f>ROUND(E205*F205,2)</f>
        <v>0</v>
      </c>
      <c r="H205" s="238"/>
      <c r="I205" s="239">
        <f>ROUND(E205*H205,2)</f>
        <v>0</v>
      </c>
      <c r="J205" s="238"/>
      <c r="K205" s="239">
        <f>ROUND(E205*J205,2)</f>
        <v>0</v>
      </c>
      <c r="L205" s="239">
        <v>21</v>
      </c>
      <c r="M205" s="239">
        <f>G205*(1+L205/100)</f>
        <v>0</v>
      </c>
      <c r="N205" s="237">
        <v>1.35E-2</v>
      </c>
      <c r="O205" s="237">
        <f>ROUND(E205*N205,2)</f>
        <v>0.01</v>
      </c>
      <c r="P205" s="237">
        <v>0</v>
      </c>
      <c r="Q205" s="237">
        <f>ROUND(E205*P205,2)</f>
        <v>0</v>
      </c>
      <c r="R205" s="239"/>
      <c r="S205" s="239" t="s">
        <v>435</v>
      </c>
      <c r="T205" s="240" t="s">
        <v>389</v>
      </c>
      <c r="U205" s="222">
        <v>0</v>
      </c>
      <c r="V205" s="222">
        <f>ROUND(E205*U205,2)</f>
        <v>0</v>
      </c>
      <c r="W205" s="222"/>
      <c r="X205" s="222" t="s">
        <v>604</v>
      </c>
      <c r="Y205" s="222" t="s">
        <v>391</v>
      </c>
      <c r="Z205" s="212"/>
      <c r="AA205" s="212"/>
      <c r="AB205" s="212"/>
      <c r="AC205" s="212"/>
      <c r="AD205" s="212"/>
      <c r="AE205" s="212"/>
      <c r="AF205" s="212"/>
      <c r="AG205" s="212" t="s">
        <v>2008</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5">
      <c r="A206" s="219"/>
      <c r="B206" s="220"/>
      <c r="C206" s="254" t="s">
        <v>1995</v>
      </c>
      <c r="D206" s="248"/>
      <c r="E206" s="248"/>
      <c r="F206" s="248"/>
      <c r="G206" s="248"/>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395</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5">
      <c r="A207" s="219"/>
      <c r="B207" s="220"/>
      <c r="C207" s="255" t="s">
        <v>2286</v>
      </c>
      <c r="D207" s="250"/>
      <c r="E207" s="250"/>
      <c r="F207" s="250"/>
      <c r="G207" s="250"/>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395</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1" x14ac:dyDescent="0.25">
      <c r="A208" s="234">
        <v>130</v>
      </c>
      <c r="B208" s="235" t="s">
        <v>2287</v>
      </c>
      <c r="C208" s="253" t="s">
        <v>2288</v>
      </c>
      <c r="D208" s="236" t="s">
        <v>585</v>
      </c>
      <c r="E208" s="237">
        <v>2</v>
      </c>
      <c r="F208" s="238"/>
      <c r="G208" s="239">
        <f>ROUND(E208*F208,2)</f>
        <v>0</v>
      </c>
      <c r="H208" s="238"/>
      <c r="I208" s="239">
        <f>ROUND(E208*H208,2)</f>
        <v>0</v>
      </c>
      <c r="J208" s="238"/>
      <c r="K208" s="239">
        <f>ROUND(E208*J208,2)</f>
        <v>0</v>
      </c>
      <c r="L208" s="239">
        <v>21</v>
      </c>
      <c r="M208" s="239">
        <f>G208*(1+L208/100)</f>
        <v>0</v>
      </c>
      <c r="N208" s="237">
        <v>2.3E-2</v>
      </c>
      <c r="O208" s="237">
        <f>ROUND(E208*N208,2)</f>
        <v>0.05</v>
      </c>
      <c r="P208" s="237">
        <v>0</v>
      </c>
      <c r="Q208" s="237">
        <f>ROUND(E208*P208,2)</f>
        <v>0</v>
      </c>
      <c r="R208" s="239"/>
      <c r="S208" s="239" t="s">
        <v>435</v>
      </c>
      <c r="T208" s="240" t="s">
        <v>389</v>
      </c>
      <c r="U208" s="222">
        <v>0</v>
      </c>
      <c r="V208" s="222">
        <f>ROUND(E208*U208,2)</f>
        <v>0</v>
      </c>
      <c r="W208" s="222"/>
      <c r="X208" s="222" t="s">
        <v>604</v>
      </c>
      <c r="Y208" s="222" t="s">
        <v>391</v>
      </c>
      <c r="Z208" s="212"/>
      <c r="AA208" s="212"/>
      <c r="AB208" s="212"/>
      <c r="AC208" s="212"/>
      <c r="AD208" s="212"/>
      <c r="AE208" s="212"/>
      <c r="AF208" s="212"/>
      <c r="AG208" s="212" t="s">
        <v>2008</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5">
      <c r="A209" s="219"/>
      <c r="B209" s="220"/>
      <c r="C209" s="254" t="s">
        <v>1995</v>
      </c>
      <c r="D209" s="248"/>
      <c r="E209" s="248"/>
      <c r="F209" s="248"/>
      <c r="G209" s="248"/>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395</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5">
      <c r="A210" s="219"/>
      <c r="B210" s="220"/>
      <c r="C210" s="255" t="s">
        <v>2286</v>
      </c>
      <c r="D210" s="250"/>
      <c r="E210" s="250"/>
      <c r="F210" s="250"/>
      <c r="G210" s="250"/>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395</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5">
      <c r="A211" s="234">
        <v>131</v>
      </c>
      <c r="B211" s="235" t="s">
        <v>2289</v>
      </c>
      <c r="C211" s="253" t="s">
        <v>2290</v>
      </c>
      <c r="D211" s="236" t="s">
        <v>2048</v>
      </c>
      <c r="E211" s="237">
        <v>1</v>
      </c>
      <c r="F211" s="238"/>
      <c r="G211" s="239">
        <f>ROUND(E211*F211,2)</f>
        <v>0</v>
      </c>
      <c r="H211" s="238"/>
      <c r="I211" s="239">
        <f>ROUND(E211*H211,2)</f>
        <v>0</v>
      </c>
      <c r="J211" s="238"/>
      <c r="K211" s="239">
        <f>ROUND(E211*J211,2)</f>
        <v>0</v>
      </c>
      <c r="L211" s="239">
        <v>21</v>
      </c>
      <c r="M211" s="239">
        <f>G211*(1+L211/100)</f>
        <v>0</v>
      </c>
      <c r="N211" s="237">
        <v>3.6179999999999997E-2</v>
      </c>
      <c r="O211" s="237">
        <f>ROUND(E211*N211,2)</f>
        <v>0.04</v>
      </c>
      <c r="P211" s="237">
        <v>0</v>
      </c>
      <c r="Q211" s="237">
        <f>ROUND(E211*P211,2)</f>
        <v>0</v>
      </c>
      <c r="R211" s="239"/>
      <c r="S211" s="239" t="s">
        <v>435</v>
      </c>
      <c r="T211" s="240" t="s">
        <v>389</v>
      </c>
      <c r="U211" s="222">
        <v>0</v>
      </c>
      <c r="V211" s="222">
        <f>ROUND(E211*U211,2)</f>
        <v>0</v>
      </c>
      <c r="W211" s="222"/>
      <c r="X211" s="222" t="s">
        <v>604</v>
      </c>
      <c r="Y211" s="222" t="s">
        <v>391</v>
      </c>
      <c r="Z211" s="212"/>
      <c r="AA211" s="212"/>
      <c r="AB211" s="212"/>
      <c r="AC211" s="212"/>
      <c r="AD211" s="212"/>
      <c r="AE211" s="212"/>
      <c r="AF211" s="212"/>
      <c r="AG211" s="212" t="s">
        <v>2008</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2" x14ac:dyDescent="0.25">
      <c r="A212" s="219"/>
      <c r="B212" s="220"/>
      <c r="C212" s="254" t="s">
        <v>1995</v>
      </c>
      <c r="D212" s="248"/>
      <c r="E212" s="248"/>
      <c r="F212" s="248"/>
      <c r="G212" s="248"/>
      <c r="H212" s="222"/>
      <c r="I212" s="222"/>
      <c r="J212" s="222"/>
      <c r="K212" s="222"/>
      <c r="L212" s="222"/>
      <c r="M212" s="222"/>
      <c r="N212" s="221"/>
      <c r="O212" s="221"/>
      <c r="P212" s="221"/>
      <c r="Q212" s="221"/>
      <c r="R212" s="222"/>
      <c r="S212" s="222"/>
      <c r="T212" s="222"/>
      <c r="U212" s="222"/>
      <c r="V212" s="222"/>
      <c r="W212" s="222"/>
      <c r="X212" s="222"/>
      <c r="Y212" s="222"/>
      <c r="Z212" s="212"/>
      <c r="AA212" s="212"/>
      <c r="AB212" s="212"/>
      <c r="AC212" s="212"/>
      <c r="AD212" s="212"/>
      <c r="AE212" s="212"/>
      <c r="AF212" s="212"/>
      <c r="AG212" s="212" t="s">
        <v>395</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3" x14ac:dyDescent="0.25">
      <c r="A213" s="219"/>
      <c r="B213" s="220"/>
      <c r="C213" s="255" t="s">
        <v>2286</v>
      </c>
      <c r="D213" s="250"/>
      <c r="E213" s="250"/>
      <c r="F213" s="250"/>
      <c r="G213" s="250"/>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395</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x14ac:dyDescent="0.25">
      <c r="A214" s="227" t="s">
        <v>383</v>
      </c>
      <c r="B214" s="228" t="s">
        <v>333</v>
      </c>
      <c r="C214" s="251" t="s">
        <v>335</v>
      </c>
      <c r="D214" s="229"/>
      <c r="E214" s="230"/>
      <c r="F214" s="231"/>
      <c r="G214" s="231">
        <f>SUMIF(AG215:AG217,"&lt;&gt;NOR",G215:G217)</f>
        <v>0</v>
      </c>
      <c r="H214" s="231"/>
      <c r="I214" s="231">
        <f>SUM(I215:I217)</f>
        <v>0</v>
      </c>
      <c r="J214" s="231"/>
      <c r="K214" s="231">
        <f>SUM(K215:K217)</f>
        <v>0</v>
      </c>
      <c r="L214" s="231"/>
      <c r="M214" s="231">
        <f>SUM(M215:M217)</f>
        <v>0</v>
      </c>
      <c r="N214" s="230"/>
      <c r="O214" s="230">
        <f>SUM(O215:O217)</f>
        <v>0</v>
      </c>
      <c r="P214" s="230"/>
      <c r="Q214" s="230">
        <f>SUM(Q215:Q217)</f>
        <v>0</v>
      </c>
      <c r="R214" s="231"/>
      <c r="S214" s="231"/>
      <c r="T214" s="232"/>
      <c r="U214" s="226"/>
      <c r="V214" s="226">
        <f>SUM(V215:V217)</f>
        <v>0</v>
      </c>
      <c r="W214" s="226"/>
      <c r="X214" s="226"/>
      <c r="Y214" s="226"/>
      <c r="AG214" t="s">
        <v>384</v>
      </c>
    </row>
    <row r="215" spans="1:60" outlineLevel="1" x14ac:dyDescent="0.25">
      <c r="A215" s="241">
        <v>132</v>
      </c>
      <c r="B215" s="242" t="s">
        <v>2291</v>
      </c>
      <c r="C215" s="252" t="s">
        <v>2292</v>
      </c>
      <c r="D215" s="243" t="s">
        <v>1075</v>
      </c>
      <c r="E215" s="244">
        <v>25</v>
      </c>
      <c r="F215" s="245"/>
      <c r="G215" s="246">
        <f>ROUND(E215*F215,2)</f>
        <v>0</v>
      </c>
      <c r="H215" s="245"/>
      <c r="I215" s="246">
        <f>ROUND(E215*H215,2)</f>
        <v>0</v>
      </c>
      <c r="J215" s="245"/>
      <c r="K215" s="246">
        <f>ROUND(E215*J215,2)</f>
        <v>0</v>
      </c>
      <c r="L215" s="246">
        <v>21</v>
      </c>
      <c r="M215" s="246">
        <f>G215*(1+L215/100)</f>
        <v>0</v>
      </c>
      <c r="N215" s="244">
        <v>0</v>
      </c>
      <c r="O215" s="244">
        <f>ROUND(E215*N215,2)</f>
        <v>0</v>
      </c>
      <c r="P215" s="244">
        <v>0</v>
      </c>
      <c r="Q215" s="244">
        <f>ROUND(E215*P215,2)</f>
        <v>0</v>
      </c>
      <c r="R215" s="246"/>
      <c r="S215" s="246" t="s">
        <v>435</v>
      </c>
      <c r="T215" s="247" t="s">
        <v>389</v>
      </c>
      <c r="U215" s="222">
        <v>0</v>
      </c>
      <c r="V215" s="222">
        <f>ROUND(E215*U215,2)</f>
        <v>0</v>
      </c>
      <c r="W215" s="222"/>
      <c r="X215" s="222" t="s">
        <v>449</v>
      </c>
      <c r="Y215" s="222" t="s">
        <v>391</v>
      </c>
      <c r="Z215" s="212"/>
      <c r="AA215" s="212"/>
      <c r="AB215" s="212"/>
      <c r="AC215" s="212"/>
      <c r="AD215" s="212"/>
      <c r="AE215" s="212"/>
      <c r="AF215" s="212"/>
      <c r="AG215" s="212" t="s">
        <v>1999</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5">
      <c r="A216" s="241">
        <v>133</v>
      </c>
      <c r="B216" s="242" t="s">
        <v>2293</v>
      </c>
      <c r="C216" s="252" t="s">
        <v>2294</v>
      </c>
      <c r="D216" s="243" t="s">
        <v>562</v>
      </c>
      <c r="E216" s="244">
        <v>2.5000000000000001E-2</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1990</v>
      </c>
      <c r="T216" s="247" t="s">
        <v>1991</v>
      </c>
      <c r="U216" s="222">
        <v>0</v>
      </c>
      <c r="V216" s="222">
        <f>ROUND(E216*U216,2)</f>
        <v>0</v>
      </c>
      <c r="W216" s="222"/>
      <c r="X216" s="222" t="s">
        <v>449</v>
      </c>
      <c r="Y216" s="222" t="s">
        <v>391</v>
      </c>
      <c r="Z216" s="212"/>
      <c r="AA216" s="212"/>
      <c r="AB216" s="212"/>
      <c r="AC216" s="212"/>
      <c r="AD216" s="212"/>
      <c r="AE216" s="212"/>
      <c r="AF216" s="212"/>
      <c r="AG216" s="212" t="s">
        <v>1999</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5">
      <c r="A217" s="234">
        <v>134</v>
      </c>
      <c r="B217" s="235" t="s">
        <v>2295</v>
      </c>
      <c r="C217" s="253" t="s">
        <v>2296</v>
      </c>
      <c r="D217" s="236" t="s">
        <v>1075</v>
      </c>
      <c r="E217" s="237">
        <v>25</v>
      </c>
      <c r="F217" s="238"/>
      <c r="G217" s="239">
        <f>ROUND(E217*F217,2)</f>
        <v>0</v>
      </c>
      <c r="H217" s="238"/>
      <c r="I217" s="239">
        <f>ROUND(E217*H217,2)</f>
        <v>0</v>
      </c>
      <c r="J217" s="238"/>
      <c r="K217" s="239">
        <f>ROUND(E217*J217,2)</f>
        <v>0</v>
      </c>
      <c r="L217" s="239">
        <v>21</v>
      </c>
      <c r="M217" s="239">
        <f>G217*(1+L217/100)</f>
        <v>0</v>
      </c>
      <c r="N217" s="237">
        <v>0</v>
      </c>
      <c r="O217" s="237">
        <f>ROUND(E217*N217,2)</f>
        <v>0</v>
      </c>
      <c r="P217" s="237">
        <v>0</v>
      </c>
      <c r="Q217" s="237">
        <f>ROUND(E217*P217,2)</f>
        <v>0</v>
      </c>
      <c r="R217" s="239"/>
      <c r="S217" s="239" t="s">
        <v>435</v>
      </c>
      <c r="T217" s="240" t="s">
        <v>389</v>
      </c>
      <c r="U217" s="222">
        <v>0</v>
      </c>
      <c r="V217" s="222">
        <f>ROUND(E217*U217,2)</f>
        <v>0</v>
      </c>
      <c r="W217" s="222"/>
      <c r="X217" s="222" t="s">
        <v>604</v>
      </c>
      <c r="Y217" s="222" t="s">
        <v>391</v>
      </c>
      <c r="Z217" s="212"/>
      <c r="AA217" s="212"/>
      <c r="AB217" s="212"/>
      <c r="AC217" s="212"/>
      <c r="AD217" s="212"/>
      <c r="AE217" s="212"/>
      <c r="AF217" s="212"/>
      <c r="AG217" s="212" t="s">
        <v>2008</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x14ac:dyDescent="0.25">
      <c r="A218" s="3"/>
      <c r="B218" s="4"/>
      <c r="C218" s="256"/>
      <c r="D218" s="6"/>
      <c r="E218" s="3"/>
      <c r="F218" s="3"/>
      <c r="G218" s="3"/>
      <c r="H218" s="3"/>
      <c r="I218" s="3"/>
      <c r="J218" s="3"/>
      <c r="K218" s="3"/>
      <c r="L218" s="3"/>
      <c r="M218" s="3"/>
      <c r="N218" s="3"/>
      <c r="O218" s="3"/>
      <c r="P218" s="3"/>
      <c r="Q218" s="3"/>
      <c r="R218" s="3"/>
      <c r="S218" s="3"/>
      <c r="T218" s="3"/>
      <c r="U218" s="3"/>
      <c r="V218" s="3"/>
      <c r="W218" s="3"/>
      <c r="X218" s="3"/>
      <c r="Y218" s="3"/>
      <c r="AE218">
        <v>12</v>
      </c>
      <c r="AF218">
        <v>21</v>
      </c>
      <c r="AG218" t="s">
        <v>369</v>
      </c>
    </row>
    <row r="219" spans="1:60" x14ac:dyDescent="0.25">
      <c r="A219" s="215"/>
      <c r="B219" s="216" t="s">
        <v>29</v>
      </c>
      <c r="C219" s="257"/>
      <c r="D219" s="217"/>
      <c r="E219" s="218"/>
      <c r="F219" s="218"/>
      <c r="G219" s="233">
        <f>G8+G13+G27+G48+G76+G117+G144+G200+G214</f>
        <v>0</v>
      </c>
      <c r="H219" s="3"/>
      <c r="I219" s="3"/>
      <c r="J219" s="3"/>
      <c r="K219" s="3"/>
      <c r="L219" s="3"/>
      <c r="M219" s="3"/>
      <c r="N219" s="3"/>
      <c r="O219" s="3"/>
      <c r="P219" s="3"/>
      <c r="Q219" s="3"/>
      <c r="R219" s="3"/>
      <c r="S219" s="3"/>
      <c r="T219" s="3"/>
      <c r="U219" s="3"/>
      <c r="V219" s="3"/>
      <c r="W219" s="3"/>
      <c r="X219" s="3"/>
      <c r="Y219" s="3"/>
      <c r="AE219">
        <f>SUMIF(L7:L217,AE218,G7:G217)</f>
        <v>0</v>
      </c>
      <c r="AF219">
        <f>SUMIF(L7:L217,AF218,G7:G217)</f>
        <v>0</v>
      </c>
      <c r="AG219" t="s">
        <v>440</v>
      </c>
    </row>
    <row r="220" spans="1:60" x14ac:dyDescent="0.25">
      <c r="A220" s="259" t="s">
        <v>1936</v>
      </c>
      <c r="B220" s="259"/>
      <c r="C220" s="256"/>
      <c r="D220" s="6"/>
      <c r="E220" s="3"/>
      <c r="F220" s="3"/>
      <c r="G220" s="3"/>
      <c r="H220" s="3"/>
      <c r="I220" s="3"/>
      <c r="J220" s="3"/>
      <c r="K220" s="3"/>
      <c r="L220" s="3"/>
      <c r="M220" s="3"/>
      <c r="N220" s="3"/>
      <c r="O220" s="3"/>
      <c r="P220" s="3"/>
      <c r="Q220" s="3"/>
      <c r="R220" s="3"/>
      <c r="S220" s="3"/>
      <c r="T220" s="3"/>
      <c r="U220" s="3"/>
      <c r="V220" s="3"/>
      <c r="W220" s="3"/>
      <c r="X220" s="3"/>
      <c r="Y220" s="3"/>
    </row>
    <row r="221" spans="1:60" x14ac:dyDescent="0.25">
      <c r="A221" s="3"/>
      <c r="B221" s="4" t="s">
        <v>1937</v>
      </c>
      <c r="C221" s="256" t="s">
        <v>1938</v>
      </c>
      <c r="D221" s="6"/>
      <c r="E221" s="3"/>
      <c r="F221" s="3"/>
      <c r="G221" s="3"/>
      <c r="H221" s="3"/>
      <c r="I221" s="3"/>
      <c r="J221" s="3"/>
      <c r="K221" s="3"/>
      <c r="L221" s="3"/>
      <c r="M221" s="3"/>
      <c r="N221" s="3"/>
      <c r="O221" s="3"/>
      <c r="P221" s="3"/>
      <c r="Q221" s="3"/>
      <c r="R221" s="3"/>
      <c r="S221" s="3"/>
      <c r="T221" s="3"/>
      <c r="U221" s="3"/>
      <c r="V221" s="3"/>
      <c r="W221" s="3"/>
      <c r="X221" s="3"/>
      <c r="Y221" s="3"/>
      <c r="AG221" t="s">
        <v>1939</v>
      </c>
    </row>
    <row r="222" spans="1:60" x14ac:dyDescent="0.25">
      <c r="A222" s="3"/>
      <c r="B222" s="4" t="s">
        <v>1940</v>
      </c>
      <c r="C222" s="256" t="s">
        <v>1941</v>
      </c>
      <c r="D222" s="6"/>
      <c r="E222" s="3"/>
      <c r="F222" s="3"/>
      <c r="G222" s="3"/>
      <c r="H222" s="3"/>
      <c r="I222" s="3"/>
      <c r="J222" s="3"/>
      <c r="K222" s="3"/>
      <c r="L222" s="3"/>
      <c r="M222" s="3"/>
      <c r="N222" s="3"/>
      <c r="O222" s="3"/>
      <c r="P222" s="3"/>
      <c r="Q222" s="3"/>
      <c r="R222" s="3"/>
      <c r="S222" s="3"/>
      <c r="T222" s="3"/>
      <c r="U222" s="3"/>
      <c r="V222" s="3"/>
      <c r="W222" s="3"/>
      <c r="X222" s="3"/>
      <c r="Y222" s="3"/>
      <c r="AG222" t="s">
        <v>1942</v>
      </c>
    </row>
    <row r="223" spans="1:60" x14ac:dyDescent="0.25">
      <c r="A223" s="3"/>
      <c r="B223" s="4"/>
      <c r="C223" s="256" t="s">
        <v>1943</v>
      </c>
      <c r="D223" s="6"/>
      <c r="E223" s="3"/>
      <c r="F223" s="3"/>
      <c r="G223" s="3"/>
      <c r="H223" s="3"/>
      <c r="I223" s="3"/>
      <c r="J223" s="3"/>
      <c r="K223" s="3"/>
      <c r="L223" s="3"/>
      <c r="M223" s="3"/>
      <c r="N223" s="3"/>
      <c r="O223" s="3"/>
      <c r="P223" s="3"/>
      <c r="Q223" s="3"/>
      <c r="R223" s="3"/>
      <c r="S223" s="3"/>
      <c r="T223" s="3"/>
      <c r="U223" s="3"/>
      <c r="V223" s="3"/>
      <c r="W223" s="3"/>
      <c r="X223" s="3"/>
      <c r="Y223" s="3"/>
      <c r="AG223" t="s">
        <v>1944</v>
      </c>
    </row>
    <row r="224" spans="1:60" x14ac:dyDescent="0.25">
      <c r="A224" s="3"/>
      <c r="B224" s="4"/>
      <c r="C224" s="256"/>
      <c r="D224" s="6"/>
      <c r="E224" s="3"/>
      <c r="F224" s="3"/>
      <c r="G224" s="3"/>
      <c r="H224" s="3"/>
      <c r="I224" s="3"/>
      <c r="J224" s="3"/>
      <c r="K224" s="3"/>
      <c r="L224" s="3"/>
      <c r="M224" s="3"/>
      <c r="N224" s="3"/>
      <c r="O224" s="3"/>
      <c r="P224" s="3"/>
      <c r="Q224" s="3"/>
      <c r="R224" s="3"/>
      <c r="S224" s="3"/>
      <c r="T224" s="3"/>
      <c r="U224" s="3"/>
      <c r="V224" s="3"/>
      <c r="W224" s="3"/>
      <c r="X224" s="3"/>
      <c r="Y224" s="3"/>
    </row>
    <row r="225" spans="3:33" x14ac:dyDescent="0.25">
      <c r="C225" s="258"/>
      <c r="D225" s="10"/>
      <c r="AG225" t="s">
        <v>442</v>
      </c>
    </row>
    <row r="226" spans="3:33" x14ac:dyDescent="0.25">
      <c r="D226" s="10"/>
    </row>
    <row r="227" spans="3:33" x14ac:dyDescent="0.25">
      <c r="D227" s="10"/>
    </row>
    <row r="228" spans="3:33" x14ac:dyDescent="0.25">
      <c r="D228" s="10"/>
    </row>
    <row r="229" spans="3:33" x14ac:dyDescent="0.25">
      <c r="D229" s="10"/>
    </row>
    <row r="230" spans="3:33" x14ac:dyDescent="0.25">
      <c r="D230" s="10"/>
    </row>
    <row r="231" spans="3:33" x14ac:dyDescent="0.25">
      <c r="D231" s="10"/>
    </row>
    <row r="232" spans="3:33" x14ac:dyDescent="0.25">
      <c r="D232" s="10"/>
    </row>
    <row r="233" spans="3:33" x14ac:dyDescent="0.25">
      <c r="D233" s="10"/>
    </row>
    <row r="234" spans="3:33" x14ac:dyDescent="0.25">
      <c r="D234" s="10"/>
    </row>
    <row r="235" spans="3:33" x14ac:dyDescent="0.25">
      <c r="D235" s="10"/>
    </row>
    <row r="236" spans="3:33" x14ac:dyDescent="0.25">
      <c r="D236" s="10"/>
    </row>
    <row r="237" spans="3:33" x14ac:dyDescent="0.25">
      <c r="D237" s="10"/>
    </row>
    <row r="238" spans="3:33" x14ac:dyDescent="0.25">
      <c r="D238" s="10"/>
    </row>
    <row r="239" spans="3:33" x14ac:dyDescent="0.25">
      <c r="D239" s="10"/>
    </row>
    <row r="240" spans="3: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JwEyQ7IPzMyreSXslwrWsXWQQboosRM0ApxOi9NZVWlvrwxftqOUFVtxF4cPwUQE0ILbkJ4e3K+uxEAqOnq9Q==" saltValue="GiK54Sk/9belaKKqiQpygw==" spinCount="100000" sheet="1" formatRows="0"/>
  <mergeCells count="70">
    <mergeCell ref="C206:G206"/>
    <mergeCell ref="C207:G207"/>
    <mergeCell ref="C209:G209"/>
    <mergeCell ref="C210:G210"/>
    <mergeCell ref="C212:G212"/>
    <mergeCell ref="C213:G213"/>
    <mergeCell ref="C183:G183"/>
    <mergeCell ref="C185:G185"/>
    <mergeCell ref="C192:G192"/>
    <mergeCell ref="C193:G193"/>
    <mergeCell ref="C198:G198"/>
    <mergeCell ref="C199:G199"/>
    <mergeCell ref="C137:G137"/>
    <mergeCell ref="C139:G139"/>
    <mergeCell ref="C140:G140"/>
    <mergeCell ref="C179:G179"/>
    <mergeCell ref="C180:G180"/>
    <mergeCell ref="C182:G182"/>
    <mergeCell ref="C109:G109"/>
    <mergeCell ref="C111:G111"/>
    <mergeCell ref="C112:G112"/>
    <mergeCell ref="C115:G115"/>
    <mergeCell ref="C116:G116"/>
    <mergeCell ref="C136:G136"/>
    <mergeCell ref="C101:G101"/>
    <mergeCell ref="C102:G102"/>
    <mergeCell ref="C103:G103"/>
    <mergeCell ref="C105:G105"/>
    <mergeCell ref="C106:G106"/>
    <mergeCell ref="C108:G108"/>
    <mergeCell ref="C93:G93"/>
    <mergeCell ref="C94:G94"/>
    <mergeCell ref="C95:G95"/>
    <mergeCell ref="C97:G97"/>
    <mergeCell ref="C98:G98"/>
    <mergeCell ref="C99:G99"/>
    <mergeCell ref="C75:G75"/>
    <mergeCell ref="C83:G83"/>
    <mergeCell ref="C84:G84"/>
    <mergeCell ref="C89:G89"/>
    <mergeCell ref="C90:G90"/>
    <mergeCell ref="C91:G91"/>
    <mergeCell ref="C65:G65"/>
    <mergeCell ref="C67:G67"/>
    <mergeCell ref="C68:G68"/>
    <mergeCell ref="C70:G70"/>
    <mergeCell ref="C71:G71"/>
    <mergeCell ref="C73:G73"/>
    <mergeCell ref="C59:G59"/>
    <mergeCell ref="C60:G60"/>
    <mergeCell ref="C61:G61"/>
    <mergeCell ref="C62:G62"/>
    <mergeCell ref="C63:G63"/>
    <mergeCell ref="C64:G64"/>
    <mergeCell ref="C47:G47"/>
    <mergeCell ref="C54:G54"/>
    <mergeCell ref="C55:G55"/>
    <mergeCell ref="C56:G56"/>
    <mergeCell ref="C57:G57"/>
    <mergeCell ref="C58:G58"/>
    <mergeCell ref="A1:G1"/>
    <mergeCell ref="C2:G2"/>
    <mergeCell ref="C3:G3"/>
    <mergeCell ref="C4:G4"/>
    <mergeCell ref="A220:B220"/>
    <mergeCell ref="C11:G11"/>
    <mergeCell ref="C12:G12"/>
    <mergeCell ref="C43:G43"/>
    <mergeCell ref="C44:G44"/>
    <mergeCell ref="C46:G4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A321-A1A4-4CC9-BA31-8EE92A344840}">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76" customWidth="1"/>
    <col min="3" max="3" width="63.33203125" style="176"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197" t="s">
        <v>443</v>
      </c>
      <c r="B1" s="197"/>
      <c r="C1" s="197"/>
      <c r="D1" s="197"/>
      <c r="E1" s="197"/>
      <c r="F1" s="197"/>
      <c r="G1" s="197"/>
      <c r="AG1" t="s">
        <v>355</v>
      </c>
    </row>
    <row r="2" spans="1:60" ht="25.05" customHeight="1" x14ac:dyDescent="0.25">
      <c r="A2" s="198" t="s">
        <v>7</v>
      </c>
      <c r="B2" s="48" t="s">
        <v>44</v>
      </c>
      <c r="C2" s="201" t="s">
        <v>45</v>
      </c>
      <c r="D2" s="199"/>
      <c r="E2" s="199"/>
      <c r="F2" s="199"/>
      <c r="G2" s="200"/>
      <c r="AG2" t="s">
        <v>356</v>
      </c>
    </row>
    <row r="3" spans="1:60" ht="25.05" customHeight="1" x14ac:dyDescent="0.25">
      <c r="A3" s="198" t="s">
        <v>8</v>
      </c>
      <c r="B3" s="48" t="s">
        <v>62</v>
      </c>
      <c r="C3" s="201" t="s">
        <v>63</v>
      </c>
      <c r="D3" s="199"/>
      <c r="E3" s="199"/>
      <c r="F3" s="199"/>
      <c r="G3" s="200"/>
      <c r="AC3" s="176" t="s">
        <v>356</v>
      </c>
      <c r="AG3" t="s">
        <v>359</v>
      </c>
    </row>
    <row r="4" spans="1:60" ht="25.05" customHeight="1" x14ac:dyDescent="0.25">
      <c r="A4" s="202" t="s">
        <v>9</v>
      </c>
      <c r="B4" s="203" t="s">
        <v>72</v>
      </c>
      <c r="C4" s="204" t="s">
        <v>73</v>
      </c>
      <c r="D4" s="205"/>
      <c r="E4" s="205"/>
      <c r="F4" s="205"/>
      <c r="G4" s="206"/>
      <c r="AG4" t="s">
        <v>360</v>
      </c>
    </row>
    <row r="5" spans="1:60" x14ac:dyDescent="0.25">
      <c r="D5" s="10"/>
    </row>
    <row r="6" spans="1:60" ht="39.6" x14ac:dyDescent="0.25">
      <c r="A6" s="208" t="s">
        <v>361</v>
      </c>
      <c r="B6" s="210" t="s">
        <v>362</v>
      </c>
      <c r="C6" s="210" t="s">
        <v>363</v>
      </c>
      <c r="D6" s="209" t="s">
        <v>364</v>
      </c>
      <c r="E6" s="208" t="s">
        <v>365</v>
      </c>
      <c r="F6" s="207" t="s">
        <v>366</v>
      </c>
      <c r="G6" s="208" t="s">
        <v>29</v>
      </c>
      <c r="H6" s="211" t="s">
        <v>30</v>
      </c>
      <c r="I6" s="211" t="s">
        <v>367</v>
      </c>
      <c r="J6" s="211" t="s">
        <v>31</v>
      </c>
      <c r="K6" s="211" t="s">
        <v>368</v>
      </c>
      <c r="L6" s="211" t="s">
        <v>369</v>
      </c>
      <c r="M6" s="211" t="s">
        <v>370</v>
      </c>
      <c r="N6" s="211" t="s">
        <v>371</v>
      </c>
      <c r="O6" s="211" t="s">
        <v>372</v>
      </c>
      <c r="P6" s="211" t="s">
        <v>373</v>
      </c>
      <c r="Q6" s="211" t="s">
        <v>374</v>
      </c>
      <c r="R6" s="211" t="s">
        <v>375</v>
      </c>
      <c r="S6" s="211" t="s">
        <v>376</v>
      </c>
      <c r="T6" s="211" t="s">
        <v>377</v>
      </c>
      <c r="U6" s="211" t="s">
        <v>378</v>
      </c>
      <c r="V6" s="211" t="s">
        <v>379</v>
      </c>
      <c r="W6" s="211" t="s">
        <v>380</v>
      </c>
      <c r="X6" s="211" t="s">
        <v>381</v>
      </c>
      <c r="Y6" s="211" t="s">
        <v>382</v>
      </c>
    </row>
    <row r="7" spans="1:60" hidden="1" x14ac:dyDescent="0.25">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5">
      <c r="A8" s="227" t="s">
        <v>383</v>
      </c>
      <c r="B8" s="228" t="s">
        <v>289</v>
      </c>
      <c r="C8" s="251" t="s">
        <v>290</v>
      </c>
      <c r="D8" s="229"/>
      <c r="E8" s="230"/>
      <c r="F8" s="231"/>
      <c r="G8" s="231">
        <f>SUMIF(AG9:AG174,"&lt;&gt;NOR",G9:G174)</f>
        <v>0</v>
      </c>
      <c r="H8" s="231"/>
      <c r="I8" s="231">
        <f>SUM(I9:I174)</f>
        <v>0</v>
      </c>
      <c r="J8" s="231"/>
      <c r="K8" s="231">
        <f>SUM(K9:K174)</f>
        <v>0</v>
      </c>
      <c r="L8" s="231"/>
      <c r="M8" s="231">
        <f>SUM(M9:M174)</f>
        <v>0</v>
      </c>
      <c r="N8" s="230"/>
      <c r="O8" s="230">
        <f>SUM(O9:O174)</f>
        <v>1.6000000000000003</v>
      </c>
      <c r="P8" s="230"/>
      <c r="Q8" s="230">
        <f>SUM(Q9:Q174)</f>
        <v>0</v>
      </c>
      <c r="R8" s="231"/>
      <c r="S8" s="231"/>
      <c r="T8" s="232"/>
      <c r="U8" s="226"/>
      <c r="V8" s="226">
        <f>SUM(V9:V174)</f>
        <v>0</v>
      </c>
      <c r="W8" s="226"/>
      <c r="X8" s="226"/>
      <c r="Y8" s="226"/>
      <c r="AG8" t="s">
        <v>384</v>
      </c>
    </row>
    <row r="9" spans="1:60" outlineLevel="1" x14ac:dyDescent="0.25">
      <c r="A9" s="241">
        <v>1</v>
      </c>
      <c r="B9" s="242" t="s">
        <v>2298</v>
      </c>
      <c r="C9" s="252" t="s">
        <v>2299</v>
      </c>
      <c r="D9" s="243" t="s">
        <v>517</v>
      </c>
      <c r="E9" s="244">
        <v>40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435</v>
      </c>
      <c r="T9" s="247" t="s">
        <v>389</v>
      </c>
      <c r="U9" s="222">
        <v>0</v>
      </c>
      <c r="V9" s="222">
        <f>ROUND(E9*U9,2)</f>
        <v>0</v>
      </c>
      <c r="W9" s="222"/>
      <c r="X9" s="222" t="s">
        <v>449</v>
      </c>
      <c r="Y9" s="222" t="s">
        <v>391</v>
      </c>
      <c r="Z9" s="212"/>
      <c r="AA9" s="212"/>
      <c r="AB9" s="212"/>
      <c r="AC9" s="212"/>
      <c r="AD9" s="212"/>
      <c r="AE9" s="212"/>
      <c r="AF9" s="212"/>
      <c r="AG9" s="212" t="s">
        <v>1992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1">
        <v>2</v>
      </c>
      <c r="B10" s="242" t="s">
        <v>2300</v>
      </c>
      <c r="C10" s="252" t="s">
        <v>2301</v>
      </c>
      <c r="D10" s="243" t="s">
        <v>517</v>
      </c>
      <c r="E10" s="244">
        <v>15</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435</v>
      </c>
      <c r="T10" s="247" t="s">
        <v>389</v>
      </c>
      <c r="U10" s="222">
        <v>0</v>
      </c>
      <c r="V10" s="222">
        <f>ROUND(E10*U10,2)</f>
        <v>0</v>
      </c>
      <c r="W10" s="222"/>
      <c r="X10" s="222" t="s">
        <v>449</v>
      </c>
      <c r="Y10" s="222" t="s">
        <v>391</v>
      </c>
      <c r="Z10" s="212"/>
      <c r="AA10" s="212"/>
      <c r="AB10" s="212"/>
      <c r="AC10" s="212"/>
      <c r="AD10" s="212"/>
      <c r="AE10" s="212"/>
      <c r="AF10" s="212"/>
      <c r="AG10" s="212" t="s">
        <v>1992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1">
        <v>3</v>
      </c>
      <c r="B11" s="242" t="s">
        <v>2302</v>
      </c>
      <c r="C11" s="252" t="s">
        <v>2303</v>
      </c>
      <c r="D11" s="243" t="s">
        <v>2048</v>
      </c>
      <c r="E11" s="244">
        <v>6</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435</v>
      </c>
      <c r="T11" s="247" t="s">
        <v>389</v>
      </c>
      <c r="U11" s="222">
        <v>0</v>
      </c>
      <c r="V11" s="222">
        <f>ROUND(E11*U11,2)</f>
        <v>0</v>
      </c>
      <c r="W11" s="222"/>
      <c r="X11" s="222" t="s">
        <v>449</v>
      </c>
      <c r="Y11" s="222" t="s">
        <v>391</v>
      </c>
      <c r="Z11" s="212"/>
      <c r="AA11" s="212"/>
      <c r="AB11" s="212"/>
      <c r="AC11" s="212"/>
      <c r="AD11" s="212"/>
      <c r="AE11" s="212"/>
      <c r="AF11" s="212"/>
      <c r="AG11" s="212" t="s">
        <v>1992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1">
        <v>4</v>
      </c>
      <c r="B12" s="242" t="s">
        <v>2304</v>
      </c>
      <c r="C12" s="252" t="s">
        <v>2305</v>
      </c>
      <c r="D12" s="243" t="s">
        <v>506</v>
      </c>
      <c r="E12" s="244">
        <v>4.4999999999999998E-2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435</v>
      </c>
      <c r="T12" s="247" t="s">
        <v>389</v>
      </c>
      <c r="U12" s="222">
        <v>0</v>
      </c>
      <c r="V12" s="222">
        <f>ROUND(E12*U12,2)</f>
        <v>0</v>
      </c>
      <c r="W12" s="222"/>
      <c r="X12" s="222" t="s">
        <v>449</v>
      </c>
      <c r="Y12" s="222" t="s">
        <v>391</v>
      </c>
      <c r="Z12" s="212"/>
      <c r="AA12" s="212"/>
      <c r="AB12" s="212"/>
      <c r="AC12" s="212"/>
      <c r="AD12" s="212"/>
      <c r="AE12" s="212"/>
      <c r="AF12" s="212"/>
      <c r="AG12" s="212" t="s">
        <v>1992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1">
        <v>5</v>
      </c>
      <c r="B13" s="242" t="s">
        <v>2306</v>
      </c>
      <c r="C13" s="252" t="s">
        <v>2307</v>
      </c>
      <c r="D13" s="243" t="s">
        <v>517</v>
      </c>
      <c r="E13" s="244">
        <v>150</v>
      </c>
      <c r="F13" s="245"/>
      <c r="G13" s="246">
        <f>ROUND(E13*F13,2)</f>
        <v>0</v>
      </c>
      <c r="H13" s="245"/>
      <c r="I13" s="246">
        <f>ROUND(E13*H13,2)</f>
        <v>0</v>
      </c>
      <c r="J13" s="245"/>
      <c r="K13" s="246">
        <f>ROUND(E13*J13,2)</f>
        <v>0</v>
      </c>
      <c r="L13" s="246">
        <v>21</v>
      </c>
      <c r="M13" s="246">
        <f>G13*(1+L13/100)</f>
        <v>0</v>
      </c>
      <c r="N13" s="244">
        <v>1.4999999999999999E-4</v>
      </c>
      <c r="O13" s="244">
        <f>ROUND(E13*N13,2)</f>
        <v>0.02</v>
      </c>
      <c r="P13" s="244">
        <v>0</v>
      </c>
      <c r="Q13" s="244">
        <f>ROUND(E13*P13,2)</f>
        <v>0</v>
      </c>
      <c r="R13" s="246"/>
      <c r="S13" s="246" t="s">
        <v>435</v>
      </c>
      <c r="T13" s="247" t="s">
        <v>389</v>
      </c>
      <c r="U13" s="222">
        <v>0</v>
      </c>
      <c r="V13" s="222">
        <f>ROUND(E13*U13,2)</f>
        <v>0</v>
      </c>
      <c r="W13" s="222"/>
      <c r="X13" s="222" t="s">
        <v>449</v>
      </c>
      <c r="Y13" s="222" t="s">
        <v>391</v>
      </c>
      <c r="Z13" s="212"/>
      <c r="AA13" s="212"/>
      <c r="AB13" s="212"/>
      <c r="AC13" s="212"/>
      <c r="AD13" s="212"/>
      <c r="AE13" s="212"/>
      <c r="AF13" s="212"/>
      <c r="AG13" s="212" t="s">
        <v>1992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1">
        <v>6</v>
      </c>
      <c r="B14" s="242" t="s">
        <v>2308</v>
      </c>
      <c r="C14" s="252" t="s">
        <v>2309</v>
      </c>
      <c r="D14" s="243" t="s">
        <v>517</v>
      </c>
      <c r="E14" s="244">
        <v>55</v>
      </c>
      <c r="F14" s="245"/>
      <c r="G14" s="246">
        <f>ROUND(E14*F14,2)</f>
        <v>0</v>
      </c>
      <c r="H14" s="245"/>
      <c r="I14" s="246">
        <f>ROUND(E14*H14,2)</f>
        <v>0</v>
      </c>
      <c r="J14" s="245"/>
      <c r="K14" s="246">
        <f>ROUND(E14*J14,2)</f>
        <v>0</v>
      </c>
      <c r="L14" s="246">
        <v>21</v>
      </c>
      <c r="M14" s="246">
        <f>G14*(1+L14/100)</f>
        <v>0</v>
      </c>
      <c r="N14" s="244">
        <v>1.4999999999999999E-4</v>
      </c>
      <c r="O14" s="244">
        <f>ROUND(E14*N14,2)</f>
        <v>0.01</v>
      </c>
      <c r="P14" s="244">
        <v>0</v>
      </c>
      <c r="Q14" s="244">
        <f>ROUND(E14*P14,2)</f>
        <v>0</v>
      </c>
      <c r="R14" s="246"/>
      <c r="S14" s="246" t="s">
        <v>435</v>
      </c>
      <c r="T14" s="247" t="s">
        <v>389</v>
      </c>
      <c r="U14" s="222">
        <v>0</v>
      </c>
      <c r="V14" s="222">
        <f>ROUND(E14*U14,2)</f>
        <v>0</v>
      </c>
      <c r="W14" s="222"/>
      <c r="X14" s="222" t="s">
        <v>449</v>
      </c>
      <c r="Y14" s="222" t="s">
        <v>391</v>
      </c>
      <c r="Z14" s="212"/>
      <c r="AA14" s="212"/>
      <c r="AB14" s="212"/>
      <c r="AC14" s="212"/>
      <c r="AD14" s="212"/>
      <c r="AE14" s="212"/>
      <c r="AF14" s="212"/>
      <c r="AG14" s="212" t="s">
        <v>1992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1">
        <v>7</v>
      </c>
      <c r="B15" s="242" t="s">
        <v>1997</v>
      </c>
      <c r="C15" s="252" t="s">
        <v>1998</v>
      </c>
      <c r="D15" s="243" t="s">
        <v>506</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435</v>
      </c>
      <c r="T15" s="247" t="s">
        <v>389</v>
      </c>
      <c r="U15" s="222">
        <v>0</v>
      </c>
      <c r="V15" s="222">
        <f>ROUND(E15*U15,2)</f>
        <v>0</v>
      </c>
      <c r="W15" s="222"/>
      <c r="X15" s="222" t="s">
        <v>449</v>
      </c>
      <c r="Y15" s="222" t="s">
        <v>391</v>
      </c>
      <c r="Z15" s="212"/>
      <c r="AA15" s="212"/>
      <c r="AB15" s="212"/>
      <c r="AC15" s="212"/>
      <c r="AD15" s="212"/>
      <c r="AE15" s="212"/>
      <c r="AF15" s="212"/>
      <c r="AG15" s="212" t="s">
        <v>1992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1">
        <v>8</v>
      </c>
      <c r="B16" s="242" t="s">
        <v>2310</v>
      </c>
      <c r="C16" s="252" t="s">
        <v>2311</v>
      </c>
      <c r="D16" s="243" t="s">
        <v>506</v>
      </c>
      <c r="E16" s="244">
        <v>8</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435</v>
      </c>
      <c r="T16" s="247" t="s">
        <v>389</v>
      </c>
      <c r="U16" s="222">
        <v>0</v>
      </c>
      <c r="V16" s="222">
        <f>ROUND(E16*U16,2)</f>
        <v>0</v>
      </c>
      <c r="W16" s="222"/>
      <c r="X16" s="222" t="s">
        <v>449</v>
      </c>
      <c r="Y16" s="222" t="s">
        <v>391</v>
      </c>
      <c r="Z16" s="212"/>
      <c r="AA16" s="212"/>
      <c r="AB16" s="212"/>
      <c r="AC16" s="212"/>
      <c r="AD16" s="212"/>
      <c r="AE16" s="212"/>
      <c r="AF16" s="212"/>
      <c r="AG16" s="212" t="s">
        <v>1992</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1">
        <v>9</v>
      </c>
      <c r="B17" s="242" t="s">
        <v>2312</v>
      </c>
      <c r="C17" s="252" t="s">
        <v>2313</v>
      </c>
      <c r="D17" s="243" t="s">
        <v>506</v>
      </c>
      <c r="E17" s="244">
        <v>14</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435</v>
      </c>
      <c r="T17" s="247" t="s">
        <v>389</v>
      </c>
      <c r="U17" s="222">
        <v>0</v>
      </c>
      <c r="V17" s="222">
        <f>ROUND(E17*U17,2)</f>
        <v>0</v>
      </c>
      <c r="W17" s="222"/>
      <c r="X17" s="222" t="s">
        <v>449</v>
      </c>
      <c r="Y17" s="222" t="s">
        <v>391</v>
      </c>
      <c r="Z17" s="212"/>
      <c r="AA17" s="212"/>
      <c r="AB17" s="212"/>
      <c r="AC17" s="212"/>
      <c r="AD17" s="212"/>
      <c r="AE17" s="212"/>
      <c r="AF17" s="212"/>
      <c r="AG17" s="212" t="s">
        <v>1992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34">
        <v>10</v>
      </c>
      <c r="B18" s="235" t="s">
        <v>2314</v>
      </c>
      <c r="C18" s="253" t="s">
        <v>2315</v>
      </c>
      <c r="D18" s="236" t="s">
        <v>2048</v>
      </c>
      <c r="E18" s="237">
        <v>2</v>
      </c>
      <c r="F18" s="238"/>
      <c r="G18" s="239">
        <f>ROUND(E18*F18,2)</f>
        <v>0</v>
      </c>
      <c r="H18" s="238"/>
      <c r="I18" s="239">
        <f>ROUND(E18*H18,2)</f>
        <v>0</v>
      </c>
      <c r="J18" s="238"/>
      <c r="K18" s="239">
        <f>ROUND(E18*J18,2)</f>
        <v>0</v>
      </c>
      <c r="L18" s="239">
        <v>21</v>
      </c>
      <c r="M18" s="239">
        <f>G18*(1+L18/100)</f>
        <v>0</v>
      </c>
      <c r="N18" s="237">
        <v>0</v>
      </c>
      <c r="O18" s="237">
        <f>ROUND(E18*N18,2)</f>
        <v>0</v>
      </c>
      <c r="P18" s="237">
        <v>0</v>
      </c>
      <c r="Q18" s="237">
        <f>ROUND(E18*P18,2)</f>
        <v>0</v>
      </c>
      <c r="R18" s="239"/>
      <c r="S18" s="239" t="s">
        <v>435</v>
      </c>
      <c r="T18" s="240" t="s">
        <v>389</v>
      </c>
      <c r="U18" s="222">
        <v>0</v>
      </c>
      <c r="V18" s="222">
        <f>ROUND(E18*U18,2)</f>
        <v>0</v>
      </c>
      <c r="W18" s="222"/>
      <c r="X18" s="222" t="s">
        <v>449</v>
      </c>
      <c r="Y18" s="222" t="s">
        <v>391</v>
      </c>
      <c r="Z18" s="212"/>
      <c r="AA18" s="212"/>
      <c r="AB18" s="212"/>
      <c r="AC18" s="212"/>
      <c r="AD18" s="212"/>
      <c r="AE18" s="212"/>
      <c r="AF18" s="212"/>
      <c r="AG18" s="212" t="s">
        <v>1992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5">
      <c r="A19" s="219"/>
      <c r="B19" s="220"/>
      <c r="C19" s="254" t="s">
        <v>2316</v>
      </c>
      <c r="D19" s="248"/>
      <c r="E19" s="248"/>
      <c r="F19" s="248"/>
      <c r="G19" s="248"/>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395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1">
        <v>11</v>
      </c>
      <c r="B20" s="242" t="s">
        <v>2091</v>
      </c>
      <c r="C20" s="252" t="s">
        <v>2092</v>
      </c>
      <c r="D20" s="243" t="s">
        <v>434</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435</v>
      </c>
      <c r="T20" s="247" t="s">
        <v>389</v>
      </c>
      <c r="U20" s="222">
        <v>0</v>
      </c>
      <c r="V20" s="222">
        <f>ROUND(E20*U20,2)</f>
        <v>0</v>
      </c>
      <c r="W20" s="222"/>
      <c r="X20" s="222" t="s">
        <v>449</v>
      </c>
      <c r="Y20" s="222" t="s">
        <v>391</v>
      </c>
      <c r="Z20" s="212"/>
      <c r="AA20" s="212"/>
      <c r="AB20" s="212"/>
      <c r="AC20" s="212"/>
      <c r="AD20" s="212"/>
      <c r="AE20" s="212"/>
      <c r="AF20" s="212"/>
      <c r="AG20" s="212" t="s">
        <v>1992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1">
        <v>12</v>
      </c>
      <c r="B21" s="242" t="s">
        <v>2317</v>
      </c>
      <c r="C21" s="252" t="s">
        <v>2318</v>
      </c>
      <c r="D21" s="243" t="s">
        <v>585</v>
      </c>
      <c r="E21" s="244">
        <v>6</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435</v>
      </c>
      <c r="T21" s="247" t="s">
        <v>389</v>
      </c>
      <c r="U21" s="222">
        <v>0</v>
      </c>
      <c r="V21" s="222">
        <f>ROUND(E21*U21,2)</f>
        <v>0</v>
      </c>
      <c r="W21" s="222"/>
      <c r="X21" s="222" t="s">
        <v>449</v>
      </c>
      <c r="Y21" s="222" t="s">
        <v>391</v>
      </c>
      <c r="Z21" s="212"/>
      <c r="AA21" s="212"/>
      <c r="AB21" s="212"/>
      <c r="AC21" s="212"/>
      <c r="AD21" s="212"/>
      <c r="AE21" s="212"/>
      <c r="AF21" s="212"/>
      <c r="AG21" s="212" t="s">
        <v>1992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1">
        <v>13</v>
      </c>
      <c r="B22" s="242" t="s">
        <v>2319</v>
      </c>
      <c r="C22" s="252" t="s">
        <v>2320</v>
      </c>
      <c r="D22" s="243" t="s">
        <v>585</v>
      </c>
      <c r="E22" s="244">
        <v>8</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435</v>
      </c>
      <c r="T22" s="247" t="s">
        <v>389</v>
      </c>
      <c r="U22" s="222">
        <v>0</v>
      </c>
      <c r="V22" s="222">
        <f>ROUND(E22*U22,2)</f>
        <v>0</v>
      </c>
      <c r="W22" s="222"/>
      <c r="X22" s="222" t="s">
        <v>449</v>
      </c>
      <c r="Y22" s="222" t="s">
        <v>391</v>
      </c>
      <c r="Z22" s="212"/>
      <c r="AA22" s="212"/>
      <c r="AB22" s="212"/>
      <c r="AC22" s="212"/>
      <c r="AD22" s="212"/>
      <c r="AE22" s="212"/>
      <c r="AF22" s="212"/>
      <c r="AG22" s="212" t="s">
        <v>1992</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1">
        <v>14</v>
      </c>
      <c r="B23" s="242" t="s">
        <v>2321</v>
      </c>
      <c r="C23" s="252" t="s">
        <v>2322</v>
      </c>
      <c r="D23" s="243" t="s">
        <v>585</v>
      </c>
      <c r="E23" s="244">
        <v>9</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435</v>
      </c>
      <c r="T23" s="247" t="s">
        <v>389</v>
      </c>
      <c r="U23" s="222">
        <v>0</v>
      </c>
      <c r="V23" s="222">
        <f>ROUND(E23*U23,2)</f>
        <v>0</v>
      </c>
      <c r="W23" s="222"/>
      <c r="X23" s="222" t="s">
        <v>449</v>
      </c>
      <c r="Y23" s="222" t="s">
        <v>391</v>
      </c>
      <c r="Z23" s="212"/>
      <c r="AA23" s="212"/>
      <c r="AB23" s="212"/>
      <c r="AC23" s="212"/>
      <c r="AD23" s="212"/>
      <c r="AE23" s="212"/>
      <c r="AF23" s="212"/>
      <c r="AG23" s="212" t="s">
        <v>1992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1">
        <v>15</v>
      </c>
      <c r="B24" s="242" t="s">
        <v>2323</v>
      </c>
      <c r="C24" s="252" t="s">
        <v>2324</v>
      </c>
      <c r="D24" s="243" t="s">
        <v>585</v>
      </c>
      <c r="E24" s="244">
        <v>4</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435</v>
      </c>
      <c r="T24" s="247" t="s">
        <v>389</v>
      </c>
      <c r="U24" s="222">
        <v>0</v>
      </c>
      <c r="V24" s="222">
        <f>ROUND(E24*U24,2)</f>
        <v>0</v>
      </c>
      <c r="W24" s="222"/>
      <c r="X24" s="222" t="s">
        <v>449</v>
      </c>
      <c r="Y24" s="222" t="s">
        <v>391</v>
      </c>
      <c r="Z24" s="212"/>
      <c r="AA24" s="212"/>
      <c r="AB24" s="212"/>
      <c r="AC24" s="212"/>
      <c r="AD24" s="212"/>
      <c r="AE24" s="212"/>
      <c r="AF24" s="212"/>
      <c r="AG24" s="212" t="s">
        <v>1992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1">
        <v>16</v>
      </c>
      <c r="B25" s="242" t="s">
        <v>2325</v>
      </c>
      <c r="C25" s="252" t="s">
        <v>2326</v>
      </c>
      <c r="D25" s="243" t="s">
        <v>585</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435</v>
      </c>
      <c r="T25" s="247" t="s">
        <v>389</v>
      </c>
      <c r="U25" s="222">
        <v>0</v>
      </c>
      <c r="V25" s="222">
        <f>ROUND(E25*U25,2)</f>
        <v>0</v>
      </c>
      <c r="W25" s="222"/>
      <c r="X25" s="222" t="s">
        <v>449</v>
      </c>
      <c r="Y25" s="222" t="s">
        <v>391</v>
      </c>
      <c r="Z25" s="212"/>
      <c r="AA25" s="212"/>
      <c r="AB25" s="212"/>
      <c r="AC25" s="212"/>
      <c r="AD25" s="212"/>
      <c r="AE25" s="212"/>
      <c r="AF25" s="212"/>
      <c r="AG25" s="212" t="s">
        <v>1992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1">
        <v>17</v>
      </c>
      <c r="B26" s="242" t="s">
        <v>2327</v>
      </c>
      <c r="C26" s="252" t="s">
        <v>2328</v>
      </c>
      <c r="D26" s="243" t="s">
        <v>585</v>
      </c>
      <c r="E26" s="244">
        <v>6</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435</v>
      </c>
      <c r="T26" s="247" t="s">
        <v>389</v>
      </c>
      <c r="U26" s="222">
        <v>0</v>
      </c>
      <c r="V26" s="222">
        <f>ROUND(E26*U26,2)</f>
        <v>0</v>
      </c>
      <c r="W26" s="222"/>
      <c r="X26" s="222" t="s">
        <v>449</v>
      </c>
      <c r="Y26" s="222" t="s">
        <v>391</v>
      </c>
      <c r="Z26" s="212"/>
      <c r="AA26" s="212"/>
      <c r="AB26" s="212"/>
      <c r="AC26" s="212"/>
      <c r="AD26" s="212"/>
      <c r="AE26" s="212"/>
      <c r="AF26" s="212"/>
      <c r="AG26" s="212" t="s">
        <v>1992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0.399999999999999" outlineLevel="1" x14ac:dyDescent="0.25">
      <c r="A27" s="241">
        <v>18</v>
      </c>
      <c r="B27" s="242" t="s">
        <v>2329</v>
      </c>
      <c r="C27" s="252" t="s">
        <v>2330</v>
      </c>
      <c r="D27" s="243" t="s">
        <v>585</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435</v>
      </c>
      <c r="T27" s="247" t="s">
        <v>389</v>
      </c>
      <c r="U27" s="222">
        <v>0</v>
      </c>
      <c r="V27" s="222">
        <f>ROUND(E27*U27,2)</f>
        <v>0</v>
      </c>
      <c r="W27" s="222"/>
      <c r="X27" s="222" t="s">
        <v>449</v>
      </c>
      <c r="Y27" s="222" t="s">
        <v>391</v>
      </c>
      <c r="Z27" s="212"/>
      <c r="AA27" s="212"/>
      <c r="AB27" s="212"/>
      <c r="AC27" s="212"/>
      <c r="AD27" s="212"/>
      <c r="AE27" s="212"/>
      <c r="AF27" s="212"/>
      <c r="AG27" s="212" t="s">
        <v>1992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0.399999999999999" outlineLevel="1" x14ac:dyDescent="0.25">
      <c r="A28" s="241">
        <v>19</v>
      </c>
      <c r="B28" s="242" t="s">
        <v>2331</v>
      </c>
      <c r="C28" s="252" t="s">
        <v>2332</v>
      </c>
      <c r="D28" s="243" t="s">
        <v>585</v>
      </c>
      <c r="E28" s="244">
        <v>1</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435</v>
      </c>
      <c r="T28" s="247" t="s">
        <v>389</v>
      </c>
      <c r="U28" s="222">
        <v>0</v>
      </c>
      <c r="V28" s="222">
        <f>ROUND(E28*U28,2)</f>
        <v>0</v>
      </c>
      <c r="W28" s="222"/>
      <c r="X28" s="222" t="s">
        <v>449</v>
      </c>
      <c r="Y28" s="222" t="s">
        <v>391</v>
      </c>
      <c r="Z28" s="212"/>
      <c r="AA28" s="212"/>
      <c r="AB28" s="212"/>
      <c r="AC28" s="212"/>
      <c r="AD28" s="212"/>
      <c r="AE28" s="212"/>
      <c r="AF28" s="212"/>
      <c r="AG28" s="212" t="s">
        <v>1992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1">
        <v>20</v>
      </c>
      <c r="B29" s="242" t="s">
        <v>2333</v>
      </c>
      <c r="C29" s="252" t="s">
        <v>2334</v>
      </c>
      <c r="D29" s="243" t="s">
        <v>2048</v>
      </c>
      <c r="E29" s="244">
        <v>6</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435</v>
      </c>
      <c r="T29" s="247" t="s">
        <v>389</v>
      </c>
      <c r="U29" s="222">
        <v>0</v>
      </c>
      <c r="V29" s="222">
        <f>ROUND(E29*U29,2)</f>
        <v>0</v>
      </c>
      <c r="W29" s="222"/>
      <c r="X29" s="222" t="s">
        <v>449</v>
      </c>
      <c r="Y29" s="222" t="s">
        <v>391</v>
      </c>
      <c r="Z29" s="212"/>
      <c r="AA29" s="212"/>
      <c r="AB29" s="212"/>
      <c r="AC29" s="212"/>
      <c r="AD29" s="212"/>
      <c r="AE29" s="212"/>
      <c r="AF29" s="212"/>
      <c r="AG29" s="212" t="s">
        <v>1992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1">
        <v>21</v>
      </c>
      <c r="B30" s="242" t="s">
        <v>2335</v>
      </c>
      <c r="C30" s="252" t="s">
        <v>2336</v>
      </c>
      <c r="D30" s="243" t="s">
        <v>585</v>
      </c>
      <c r="E30" s="244">
        <v>9</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435</v>
      </c>
      <c r="T30" s="247" t="s">
        <v>389</v>
      </c>
      <c r="U30" s="222">
        <v>0</v>
      </c>
      <c r="V30" s="222">
        <f>ROUND(E30*U30,2)</f>
        <v>0</v>
      </c>
      <c r="W30" s="222"/>
      <c r="X30" s="222" t="s">
        <v>449</v>
      </c>
      <c r="Y30" s="222" t="s">
        <v>391</v>
      </c>
      <c r="Z30" s="212"/>
      <c r="AA30" s="212"/>
      <c r="AB30" s="212"/>
      <c r="AC30" s="212"/>
      <c r="AD30" s="212"/>
      <c r="AE30" s="212"/>
      <c r="AF30" s="212"/>
      <c r="AG30" s="212" t="s">
        <v>1992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0.399999999999999" outlineLevel="1" x14ac:dyDescent="0.25">
      <c r="A31" s="241">
        <v>22</v>
      </c>
      <c r="B31" s="242" t="s">
        <v>2337</v>
      </c>
      <c r="C31" s="252" t="s">
        <v>2338</v>
      </c>
      <c r="D31" s="243" t="s">
        <v>517</v>
      </c>
      <c r="E31" s="244">
        <v>8</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435</v>
      </c>
      <c r="T31" s="247" t="s">
        <v>389</v>
      </c>
      <c r="U31" s="222">
        <v>0</v>
      </c>
      <c r="V31" s="222">
        <f>ROUND(E31*U31,2)</f>
        <v>0</v>
      </c>
      <c r="W31" s="222"/>
      <c r="X31" s="222" t="s">
        <v>449</v>
      </c>
      <c r="Y31" s="222" t="s">
        <v>391</v>
      </c>
      <c r="Z31" s="212"/>
      <c r="AA31" s="212"/>
      <c r="AB31" s="212"/>
      <c r="AC31" s="212"/>
      <c r="AD31" s="212"/>
      <c r="AE31" s="212"/>
      <c r="AF31" s="212"/>
      <c r="AG31" s="212" t="s">
        <v>1992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0.399999999999999" outlineLevel="1" x14ac:dyDescent="0.25">
      <c r="A32" s="241">
        <v>23</v>
      </c>
      <c r="B32" s="242" t="s">
        <v>2339</v>
      </c>
      <c r="C32" s="252" t="s">
        <v>2340</v>
      </c>
      <c r="D32" s="243" t="s">
        <v>517</v>
      </c>
      <c r="E32" s="244">
        <v>19</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435</v>
      </c>
      <c r="T32" s="247" t="s">
        <v>389</v>
      </c>
      <c r="U32" s="222">
        <v>0</v>
      </c>
      <c r="V32" s="222">
        <f>ROUND(E32*U32,2)</f>
        <v>0</v>
      </c>
      <c r="W32" s="222"/>
      <c r="X32" s="222" t="s">
        <v>449</v>
      </c>
      <c r="Y32" s="222" t="s">
        <v>391</v>
      </c>
      <c r="Z32" s="212"/>
      <c r="AA32" s="212"/>
      <c r="AB32" s="212"/>
      <c r="AC32" s="212"/>
      <c r="AD32" s="212"/>
      <c r="AE32" s="212"/>
      <c r="AF32" s="212"/>
      <c r="AG32" s="212" t="s">
        <v>1992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0.399999999999999" outlineLevel="1" x14ac:dyDescent="0.25">
      <c r="A33" s="241">
        <v>24</v>
      </c>
      <c r="B33" s="242" t="s">
        <v>2341</v>
      </c>
      <c r="C33" s="252" t="s">
        <v>2342</v>
      </c>
      <c r="D33" s="243" t="s">
        <v>517</v>
      </c>
      <c r="E33" s="244">
        <v>81</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435</v>
      </c>
      <c r="T33" s="247" t="s">
        <v>389</v>
      </c>
      <c r="U33" s="222">
        <v>0</v>
      </c>
      <c r="V33" s="222">
        <f>ROUND(E33*U33,2)</f>
        <v>0</v>
      </c>
      <c r="W33" s="222"/>
      <c r="X33" s="222" t="s">
        <v>449</v>
      </c>
      <c r="Y33" s="222" t="s">
        <v>391</v>
      </c>
      <c r="Z33" s="212"/>
      <c r="AA33" s="212"/>
      <c r="AB33" s="212"/>
      <c r="AC33" s="212"/>
      <c r="AD33" s="212"/>
      <c r="AE33" s="212"/>
      <c r="AF33" s="212"/>
      <c r="AG33" s="212" t="s">
        <v>1992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0.399999999999999" outlineLevel="1" x14ac:dyDescent="0.25">
      <c r="A34" s="241">
        <v>25</v>
      </c>
      <c r="B34" s="242" t="s">
        <v>2343</v>
      </c>
      <c r="C34" s="252" t="s">
        <v>2344</v>
      </c>
      <c r="D34" s="243" t="s">
        <v>517</v>
      </c>
      <c r="E34" s="244">
        <v>12</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435</v>
      </c>
      <c r="T34" s="247" t="s">
        <v>389</v>
      </c>
      <c r="U34" s="222">
        <v>0</v>
      </c>
      <c r="V34" s="222">
        <f>ROUND(E34*U34,2)</f>
        <v>0</v>
      </c>
      <c r="W34" s="222"/>
      <c r="X34" s="222" t="s">
        <v>449</v>
      </c>
      <c r="Y34" s="222" t="s">
        <v>391</v>
      </c>
      <c r="Z34" s="212"/>
      <c r="AA34" s="212"/>
      <c r="AB34" s="212"/>
      <c r="AC34" s="212"/>
      <c r="AD34" s="212"/>
      <c r="AE34" s="212"/>
      <c r="AF34" s="212"/>
      <c r="AG34" s="212" t="s">
        <v>1992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0.399999999999999" outlineLevel="1" x14ac:dyDescent="0.25">
      <c r="A35" s="241">
        <v>26</v>
      </c>
      <c r="B35" s="242" t="s">
        <v>2345</v>
      </c>
      <c r="C35" s="252" t="s">
        <v>2346</v>
      </c>
      <c r="D35" s="243" t="s">
        <v>2048</v>
      </c>
      <c r="E35" s="244">
        <v>1</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435</v>
      </c>
      <c r="T35" s="247" t="s">
        <v>389</v>
      </c>
      <c r="U35" s="222">
        <v>0</v>
      </c>
      <c r="V35" s="222">
        <f>ROUND(E35*U35,2)</f>
        <v>0</v>
      </c>
      <c r="W35" s="222"/>
      <c r="X35" s="222" t="s">
        <v>449</v>
      </c>
      <c r="Y35" s="222" t="s">
        <v>391</v>
      </c>
      <c r="Z35" s="212"/>
      <c r="AA35" s="212"/>
      <c r="AB35" s="212"/>
      <c r="AC35" s="212"/>
      <c r="AD35" s="212"/>
      <c r="AE35" s="212"/>
      <c r="AF35" s="212"/>
      <c r="AG35" s="212" t="s">
        <v>1992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0.399999999999999" outlineLevel="1" x14ac:dyDescent="0.25">
      <c r="A36" s="241">
        <v>27</v>
      </c>
      <c r="B36" s="242" t="s">
        <v>2347</v>
      </c>
      <c r="C36" s="252" t="s">
        <v>2348</v>
      </c>
      <c r="D36" s="243" t="s">
        <v>517</v>
      </c>
      <c r="E36" s="244">
        <v>20</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435</v>
      </c>
      <c r="T36" s="247" t="s">
        <v>389</v>
      </c>
      <c r="U36" s="222">
        <v>0</v>
      </c>
      <c r="V36" s="222">
        <f>ROUND(E36*U36,2)</f>
        <v>0</v>
      </c>
      <c r="W36" s="222"/>
      <c r="X36" s="222" t="s">
        <v>449</v>
      </c>
      <c r="Y36" s="222" t="s">
        <v>391</v>
      </c>
      <c r="Z36" s="212"/>
      <c r="AA36" s="212"/>
      <c r="AB36" s="212"/>
      <c r="AC36" s="212"/>
      <c r="AD36" s="212"/>
      <c r="AE36" s="212"/>
      <c r="AF36" s="212"/>
      <c r="AG36" s="212" t="s">
        <v>1992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0.399999999999999" outlineLevel="1" x14ac:dyDescent="0.25">
      <c r="A37" s="241">
        <v>28</v>
      </c>
      <c r="B37" s="242" t="s">
        <v>2349</v>
      </c>
      <c r="C37" s="252" t="s">
        <v>2350</v>
      </c>
      <c r="D37" s="243" t="s">
        <v>517</v>
      </c>
      <c r="E37" s="244">
        <v>10</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435</v>
      </c>
      <c r="T37" s="247" t="s">
        <v>389</v>
      </c>
      <c r="U37" s="222">
        <v>0</v>
      </c>
      <c r="V37" s="222">
        <f>ROUND(E37*U37,2)</f>
        <v>0</v>
      </c>
      <c r="W37" s="222"/>
      <c r="X37" s="222" t="s">
        <v>449</v>
      </c>
      <c r="Y37" s="222" t="s">
        <v>391</v>
      </c>
      <c r="Z37" s="212"/>
      <c r="AA37" s="212"/>
      <c r="AB37" s="212"/>
      <c r="AC37" s="212"/>
      <c r="AD37" s="212"/>
      <c r="AE37" s="212"/>
      <c r="AF37" s="212"/>
      <c r="AG37" s="212" t="s">
        <v>1992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1">
        <v>29</v>
      </c>
      <c r="B38" s="242" t="s">
        <v>2351</v>
      </c>
      <c r="C38" s="252" t="s">
        <v>2352</v>
      </c>
      <c r="D38" s="243" t="s">
        <v>517</v>
      </c>
      <c r="E38" s="244">
        <v>27</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435</v>
      </c>
      <c r="T38" s="247" t="s">
        <v>389</v>
      </c>
      <c r="U38" s="222">
        <v>0</v>
      </c>
      <c r="V38" s="222">
        <f>ROUND(E38*U38,2)</f>
        <v>0</v>
      </c>
      <c r="W38" s="222"/>
      <c r="X38" s="222" t="s">
        <v>449</v>
      </c>
      <c r="Y38" s="222" t="s">
        <v>391</v>
      </c>
      <c r="Z38" s="212"/>
      <c r="AA38" s="212"/>
      <c r="AB38" s="212"/>
      <c r="AC38" s="212"/>
      <c r="AD38" s="212"/>
      <c r="AE38" s="212"/>
      <c r="AF38" s="212"/>
      <c r="AG38" s="212" t="s">
        <v>1992</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1">
        <v>30</v>
      </c>
      <c r="B39" s="242" t="s">
        <v>2353</v>
      </c>
      <c r="C39" s="252" t="s">
        <v>2354</v>
      </c>
      <c r="D39" s="243" t="s">
        <v>517</v>
      </c>
      <c r="E39" s="244">
        <v>81</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435</v>
      </c>
      <c r="T39" s="247" t="s">
        <v>389</v>
      </c>
      <c r="U39" s="222">
        <v>0</v>
      </c>
      <c r="V39" s="222">
        <f>ROUND(E39*U39,2)</f>
        <v>0</v>
      </c>
      <c r="W39" s="222"/>
      <c r="X39" s="222" t="s">
        <v>449</v>
      </c>
      <c r="Y39" s="222" t="s">
        <v>391</v>
      </c>
      <c r="Z39" s="212"/>
      <c r="AA39" s="212"/>
      <c r="AB39" s="212"/>
      <c r="AC39" s="212"/>
      <c r="AD39" s="212"/>
      <c r="AE39" s="212"/>
      <c r="AF39" s="212"/>
      <c r="AG39" s="212" t="s">
        <v>1992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1">
        <v>31</v>
      </c>
      <c r="B40" s="242" t="s">
        <v>2355</v>
      </c>
      <c r="C40" s="252" t="s">
        <v>2356</v>
      </c>
      <c r="D40" s="243" t="s">
        <v>517</v>
      </c>
      <c r="E40" s="244">
        <v>3</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435</v>
      </c>
      <c r="T40" s="247" t="s">
        <v>389</v>
      </c>
      <c r="U40" s="222">
        <v>0</v>
      </c>
      <c r="V40" s="222">
        <f>ROUND(E40*U40,2)</f>
        <v>0</v>
      </c>
      <c r="W40" s="222"/>
      <c r="X40" s="222" t="s">
        <v>449</v>
      </c>
      <c r="Y40" s="222" t="s">
        <v>391</v>
      </c>
      <c r="Z40" s="212"/>
      <c r="AA40" s="212"/>
      <c r="AB40" s="212"/>
      <c r="AC40" s="212"/>
      <c r="AD40" s="212"/>
      <c r="AE40" s="212"/>
      <c r="AF40" s="212"/>
      <c r="AG40" s="212" t="s">
        <v>1992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1">
        <v>32</v>
      </c>
      <c r="B41" s="242" t="s">
        <v>2357</v>
      </c>
      <c r="C41" s="252" t="s">
        <v>2358</v>
      </c>
      <c r="D41" s="243" t="s">
        <v>517</v>
      </c>
      <c r="E41" s="244">
        <v>6</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435</v>
      </c>
      <c r="T41" s="247" t="s">
        <v>389</v>
      </c>
      <c r="U41" s="222">
        <v>0</v>
      </c>
      <c r="V41" s="222">
        <f>ROUND(E41*U41,2)</f>
        <v>0</v>
      </c>
      <c r="W41" s="222"/>
      <c r="X41" s="222" t="s">
        <v>449</v>
      </c>
      <c r="Y41" s="222" t="s">
        <v>391</v>
      </c>
      <c r="Z41" s="212"/>
      <c r="AA41" s="212"/>
      <c r="AB41" s="212"/>
      <c r="AC41" s="212"/>
      <c r="AD41" s="212"/>
      <c r="AE41" s="212"/>
      <c r="AF41" s="212"/>
      <c r="AG41" s="212" t="s">
        <v>1992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0.399999999999999" outlineLevel="1" x14ac:dyDescent="0.25">
      <c r="A42" s="241">
        <v>33</v>
      </c>
      <c r="B42" s="242" t="s">
        <v>2359</v>
      </c>
      <c r="C42" s="252" t="s">
        <v>2360</v>
      </c>
      <c r="D42" s="243" t="s">
        <v>2048</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435</v>
      </c>
      <c r="T42" s="247" t="s">
        <v>389</v>
      </c>
      <c r="U42" s="222">
        <v>0</v>
      </c>
      <c r="V42" s="222">
        <f>ROUND(E42*U42,2)</f>
        <v>0</v>
      </c>
      <c r="W42" s="222"/>
      <c r="X42" s="222" t="s">
        <v>449</v>
      </c>
      <c r="Y42" s="222" t="s">
        <v>391</v>
      </c>
      <c r="Z42" s="212"/>
      <c r="AA42" s="212"/>
      <c r="AB42" s="212"/>
      <c r="AC42" s="212"/>
      <c r="AD42" s="212"/>
      <c r="AE42" s="212"/>
      <c r="AF42" s="212"/>
      <c r="AG42" s="212" t="s">
        <v>1992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1">
        <v>34</v>
      </c>
      <c r="B43" s="242" t="s">
        <v>2361</v>
      </c>
      <c r="C43" s="252" t="s">
        <v>2362</v>
      </c>
      <c r="D43" s="243" t="s">
        <v>2048</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435</v>
      </c>
      <c r="T43" s="247" t="s">
        <v>389</v>
      </c>
      <c r="U43" s="222">
        <v>0</v>
      </c>
      <c r="V43" s="222">
        <f>ROUND(E43*U43,2)</f>
        <v>0</v>
      </c>
      <c r="W43" s="222"/>
      <c r="X43" s="222" t="s">
        <v>449</v>
      </c>
      <c r="Y43" s="222" t="s">
        <v>391</v>
      </c>
      <c r="Z43" s="212"/>
      <c r="AA43" s="212"/>
      <c r="AB43" s="212"/>
      <c r="AC43" s="212"/>
      <c r="AD43" s="212"/>
      <c r="AE43" s="212"/>
      <c r="AF43" s="212"/>
      <c r="AG43" s="212" t="s">
        <v>1992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1">
        <v>35</v>
      </c>
      <c r="B44" s="242" t="s">
        <v>2363</v>
      </c>
      <c r="C44" s="252" t="s">
        <v>2364</v>
      </c>
      <c r="D44" s="243" t="s">
        <v>2048</v>
      </c>
      <c r="E44" s="244">
        <v>3</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435</v>
      </c>
      <c r="T44" s="247" t="s">
        <v>389</v>
      </c>
      <c r="U44" s="222">
        <v>0</v>
      </c>
      <c r="V44" s="222">
        <f>ROUND(E44*U44,2)</f>
        <v>0</v>
      </c>
      <c r="W44" s="222"/>
      <c r="X44" s="222" t="s">
        <v>449</v>
      </c>
      <c r="Y44" s="222" t="s">
        <v>391</v>
      </c>
      <c r="Z44" s="212"/>
      <c r="AA44" s="212"/>
      <c r="AB44" s="212"/>
      <c r="AC44" s="212"/>
      <c r="AD44" s="212"/>
      <c r="AE44" s="212"/>
      <c r="AF44" s="212"/>
      <c r="AG44" s="212" t="s">
        <v>1992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1">
        <v>36</v>
      </c>
      <c r="B45" s="242" t="s">
        <v>2365</v>
      </c>
      <c r="C45" s="252" t="s">
        <v>2366</v>
      </c>
      <c r="D45" s="243" t="s">
        <v>2048</v>
      </c>
      <c r="E45" s="244">
        <v>3</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435</v>
      </c>
      <c r="T45" s="247" t="s">
        <v>389</v>
      </c>
      <c r="U45" s="222">
        <v>0</v>
      </c>
      <c r="V45" s="222">
        <f>ROUND(E45*U45,2)</f>
        <v>0</v>
      </c>
      <c r="W45" s="222"/>
      <c r="X45" s="222" t="s">
        <v>449</v>
      </c>
      <c r="Y45" s="222" t="s">
        <v>391</v>
      </c>
      <c r="Z45" s="212"/>
      <c r="AA45" s="212"/>
      <c r="AB45" s="212"/>
      <c r="AC45" s="212"/>
      <c r="AD45" s="212"/>
      <c r="AE45" s="212"/>
      <c r="AF45" s="212"/>
      <c r="AG45" s="212" t="s">
        <v>1992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1">
        <v>37</v>
      </c>
      <c r="B46" s="242" t="s">
        <v>2367</v>
      </c>
      <c r="C46" s="252" t="s">
        <v>2368</v>
      </c>
      <c r="D46" s="243" t="s">
        <v>2048</v>
      </c>
      <c r="E46" s="244">
        <v>4</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435</v>
      </c>
      <c r="T46" s="247" t="s">
        <v>389</v>
      </c>
      <c r="U46" s="222">
        <v>0</v>
      </c>
      <c r="V46" s="222">
        <f>ROUND(E46*U46,2)</f>
        <v>0</v>
      </c>
      <c r="W46" s="222"/>
      <c r="X46" s="222" t="s">
        <v>449</v>
      </c>
      <c r="Y46" s="222" t="s">
        <v>391</v>
      </c>
      <c r="Z46" s="212"/>
      <c r="AA46" s="212"/>
      <c r="AB46" s="212"/>
      <c r="AC46" s="212"/>
      <c r="AD46" s="212"/>
      <c r="AE46" s="212"/>
      <c r="AF46" s="212"/>
      <c r="AG46" s="212" t="s">
        <v>1992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1">
        <v>38</v>
      </c>
      <c r="B47" s="242" t="s">
        <v>2369</v>
      </c>
      <c r="C47" s="252" t="s">
        <v>2370</v>
      </c>
      <c r="D47" s="243" t="s">
        <v>2048</v>
      </c>
      <c r="E47" s="244">
        <v>3</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435</v>
      </c>
      <c r="T47" s="247" t="s">
        <v>389</v>
      </c>
      <c r="U47" s="222">
        <v>0</v>
      </c>
      <c r="V47" s="222">
        <f>ROUND(E47*U47,2)</f>
        <v>0</v>
      </c>
      <c r="W47" s="222"/>
      <c r="X47" s="222" t="s">
        <v>449</v>
      </c>
      <c r="Y47" s="222" t="s">
        <v>391</v>
      </c>
      <c r="Z47" s="212"/>
      <c r="AA47" s="212"/>
      <c r="AB47" s="212"/>
      <c r="AC47" s="212"/>
      <c r="AD47" s="212"/>
      <c r="AE47" s="212"/>
      <c r="AF47" s="212"/>
      <c r="AG47" s="212" t="s">
        <v>1992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0.399999999999999" outlineLevel="1" x14ac:dyDescent="0.25">
      <c r="A48" s="241">
        <v>39</v>
      </c>
      <c r="B48" s="242" t="s">
        <v>2371</v>
      </c>
      <c r="C48" s="252" t="s">
        <v>2372</v>
      </c>
      <c r="D48" s="243" t="s">
        <v>2048</v>
      </c>
      <c r="E48" s="244">
        <v>4</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435</v>
      </c>
      <c r="T48" s="247" t="s">
        <v>389</v>
      </c>
      <c r="U48" s="222">
        <v>0</v>
      </c>
      <c r="V48" s="222">
        <f>ROUND(E48*U48,2)</f>
        <v>0</v>
      </c>
      <c r="W48" s="222"/>
      <c r="X48" s="222" t="s">
        <v>449</v>
      </c>
      <c r="Y48" s="222" t="s">
        <v>391</v>
      </c>
      <c r="Z48" s="212"/>
      <c r="AA48" s="212"/>
      <c r="AB48" s="212"/>
      <c r="AC48" s="212"/>
      <c r="AD48" s="212"/>
      <c r="AE48" s="212"/>
      <c r="AF48" s="212"/>
      <c r="AG48" s="212" t="s">
        <v>1992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1">
        <v>40</v>
      </c>
      <c r="B49" s="242" t="s">
        <v>2373</v>
      </c>
      <c r="C49" s="252" t="s">
        <v>2374</v>
      </c>
      <c r="D49" s="243" t="s">
        <v>2048</v>
      </c>
      <c r="E49" s="244">
        <v>22</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435</v>
      </c>
      <c r="T49" s="247" t="s">
        <v>389</v>
      </c>
      <c r="U49" s="222">
        <v>0</v>
      </c>
      <c r="V49" s="222">
        <f>ROUND(E49*U49,2)</f>
        <v>0</v>
      </c>
      <c r="W49" s="222"/>
      <c r="X49" s="222" t="s">
        <v>449</v>
      </c>
      <c r="Y49" s="222" t="s">
        <v>391</v>
      </c>
      <c r="Z49" s="212"/>
      <c r="AA49" s="212"/>
      <c r="AB49" s="212"/>
      <c r="AC49" s="212"/>
      <c r="AD49" s="212"/>
      <c r="AE49" s="212"/>
      <c r="AF49" s="212"/>
      <c r="AG49" s="212" t="s">
        <v>1992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1">
        <v>41</v>
      </c>
      <c r="B50" s="242" t="s">
        <v>2375</v>
      </c>
      <c r="C50" s="252" t="s">
        <v>2376</v>
      </c>
      <c r="D50" s="243" t="s">
        <v>1989</v>
      </c>
      <c r="E50" s="244">
        <v>12</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435</v>
      </c>
      <c r="T50" s="247" t="s">
        <v>389</v>
      </c>
      <c r="U50" s="222">
        <v>0</v>
      </c>
      <c r="V50" s="222">
        <f>ROUND(E50*U50,2)</f>
        <v>0</v>
      </c>
      <c r="W50" s="222"/>
      <c r="X50" s="222" t="s">
        <v>449</v>
      </c>
      <c r="Y50" s="222" t="s">
        <v>391</v>
      </c>
      <c r="Z50" s="212"/>
      <c r="AA50" s="212"/>
      <c r="AB50" s="212"/>
      <c r="AC50" s="212"/>
      <c r="AD50" s="212"/>
      <c r="AE50" s="212"/>
      <c r="AF50" s="212"/>
      <c r="AG50" s="212" t="s">
        <v>1992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34">
        <v>42</v>
      </c>
      <c r="B51" s="235" t="s">
        <v>2377</v>
      </c>
      <c r="C51" s="253" t="s">
        <v>2378</v>
      </c>
      <c r="D51" s="236" t="s">
        <v>1989</v>
      </c>
      <c r="E51" s="237">
        <v>1</v>
      </c>
      <c r="F51" s="238"/>
      <c r="G51" s="239">
        <f>ROUND(E51*F51,2)</f>
        <v>0</v>
      </c>
      <c r="H51" s="238"/>
      <c r="I51" s="239">
        <f>ROUND(E51*H51,2)</f>
        <v>0</v>
      </c>
      <c r="J51" s="238"/>
      <c r="K51" s="239">
        <f>ROUND(E51*J51,2)</f>
        <v>0</v>
      </c>
      <c r="L51" s="239">
        <v>21</v>
      </c>
      <c r="M51" s="239">
        <f>G51*(1+L51/100)</f>
        <v>0</v>
      </c>
      <c r="N51" s="237">
        <v>0</v>
      </c>
      <c r="O51" s="237">
        <f>ROUND(E51*N51,2)</f>
        <v>0</v>
      </c>
      <c r="P51" s="237">
        <v>0</v>
      </c>
      <c r="Q51" s="237">
        <f>ROUND(E51*P51,2)</f>
        <v>0</v>
      </c>
      <c r="R51" s="239"/>
      <c r="S51" s="239" t="s">
        <v>435</v>
      </c>
      <c r="T51" s="240" t="s">
        <v>389</v>
      </c>
      <c r="U51" s="222">
        <v>0</v>
      </c>
      <c r="V51" s="222">
        <f>ROUND(E51*U51,2)</f>
        <v>0</v>
      </c>
      <c r="W51" s="222"/>
      <c r="X51" s="222" t="s">
        <v>449</v>
      </c>
      <c r="Y51" s="222" t="s">
        <v>391</v>
      </c>
      <c r="Z51" s="212"/>
      <c r="AA51" s="212"/>
      <c r="AB51" s="212"/>
      <c r="AC51" s="212"/>
      <c r="AD51" s="212"/>
      <c r="AE51" s="212"/>
      <c r="AF51" s="212"/>
      <c r="AG51" s="212" t="s">
        <v>1992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5">
      <c r="A52" s="219"/>
      <c r="B52" s="220"/>
      <c r="C52" s="254" t="s">
        <v>2379</v>
      </c>
      <c r="D52" s="248"/>
      <c r="E52" s="248"/>
      <c r="F52" s="248"/>
      <c r="G52" s="248"/>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395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34">
        <v>43</v>
      </c>
      <c r="B53" s="235" t="s">
        <v>2380</v>
      </c>
      <c r="C53" s="253" t="s">
        <v>2381</v>
      </c>
      <c r="D53" s="236" t="s">
        <v>1989</v>
      </c>
      <c r="E53" s="237">
        <v>32</v>
      </c>
      <c r="F53" s="238"/>
      <c r="G53" s="239">
        <f>ROUND(E53*F53,2)</f>
        <v>0</v>
      </c>
      <c r="H53" s="238"/>
      <c r="I53" s="239">
        <f>ROUND(E53*H53,2)</f>
        <v>0</v>
      </c>
      <c r="J53" s="238"/>
      <c r="K53" s="239">
        <f>ROUND(E53*J53,2)</f>
        <v>0</v>
      </c>
      <c r="L53" s="239">
        <v>21</v>
      </c>
      <c r="M53" s="239">
        <f>G53*(1+L53/100)</f>
        <v>0</v>
      </c>
      <c r="N53" s="237">
        <v>0</v>
      </c>
      <c r="O53" s="237">
        <f>ROUND(E53*N53,2)</f>
        <v>0</v>
      </c>
      <c r="P53" s="237">
        <v>0</v>
      </c>
      <c r="Q53" s="237">
        <f>ROUND(E53*P53,2)</f>
        <v>0</v>
      </c>
      <c r="R53" s="239"/>
      <c r="S53" s="239" t="s">
        <v>435</v>
      </c>
      <c r="T53" s="240" t="s">
        <v>389</v>
      </c>
      <c r="U53" s="222">
        <v>0</v>
      </c>
      <c r="V53" s="222">
        <f>ROUND(E53*U53,2)</f>
        <v>0</v>
      </c>
      <c r="W53" s="222"/>
      <c r="X53" s="222" t="s">
        <v>449</v>
      </c>
      <c r="Y53" s="222" t="s">
        <v>391</v>
      </c>
      <c r="Z53" s="212"/>
      <c r="AA53" s="212"/>
      <c r="AB53" s="212"/>
      <c r="AC53" s="212"/>
      <c r="AD53" s="212"/>
      <c r="AE53" s="212"/>
      <c r="AF53" s="212"/>
      <c r="AG53" s="212" t="s">
        <v>1992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5">
      <c r="A54" s="219"/>
      <c r="B54" s="220"/>
      <c r="C54" s="254" t="s">
        <v>2382</v>
      </c>
      <c r="D54" s="248"/>
      <c r="E54" s="248"/>
      <c r="F54" s="248"/>
      <c r="G54" s="248"/>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395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1">
        <v>44</v>
      </c>
      <c r="B55" s="242" t="s">
        <v>2383</v>
      </c>
      <c r="C55" s="252" t="s">
        <v>2384</v>
      </c>
      <c r="D55" s="243" t="s">
        <v>506</v>
      </c>
      <c r="E55" s="244">
        <v>2</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435</v>
      </c>
      <c r="T55" s="247" t="s">
        <v>389</v>
      </c>
      <c r="U55" s="222">
        <v>0</v>
      </c>
      <c r="V55" s="222">
        <f>ROUND(E55*U55,2)</f>
        <v>0</v>
      </c>
      <c r="W55" s="222"/>
      <c r="X55" s="222" t="s">
        <v>449</v>
      </c>
      <c r="Y55" s="222" t="s">
        <v>391</v>
      </c>
      <c r="Z55" s="212"/>
      <c r="AA55" s="212"/>
      <c r="AB55" s="212"/>
      <c r="AC55" s="212"/>
      <c r="AD55" s="212"/>
      <c r="AE55" s="212"/>
      <c r="AF55" s="212"/>
      <c r="AG55" s="212" t="s">
        <v>1992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1">
        <v>45</v>
      </c>
      <c r="B56" s="242" t="s">
        <v>2385</v>
      </c>
      <c r="C56" s="252" t="s">
        <v>2386</v>
      </c>
      <c r="D56" s="243" t="s">
        <v>562</v>
      </c>
      <c r="E56" s="244">
        <v>1.6</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435</v>
      </c>
      <c r="T56" s="247" t="s">
        <v>389</v>
      </c>
      <c r="U56" s="222">
        <v>0</v>
      </c>
      <c r="V56" s="222">
        <f>ROUND(E56*U56,2)</f>
        <v>0</v>
      </c>
      <c r="W56" s="222"/>
      <c r="X56" s="222" t="s">
        <v>449</v>
      </c>
      <c r="Y56" s="222" t="s">
        <v>391</v>
      </c>
      <c r="Z56" s="212"/>
      <c r="AA56" s="212"/>
      <c r="AB56" s="212"/>
      <c r="AC56" s="212"/>
      <c r="AD56" s="212"/>
      <c r="AE56" s="212"/>
      <c r="AF56" s="212"/>
      <c r="AG56" s="212" t="s">
        <v>1992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1">
        <v>46</v>
      </c>
      <c r="B57" s="242" t="s">
        <v>2387</v>
      </c>
      <c r="C57" s="252" t="s">
        <v>2388</v>
      </c>
      <c r="D57" s="243" t="s">
        <v>2048</v>
      </c>
      <c r="E57" s="244">
        <v>1</v>
      </c>
      <c r="F57" s="245"/>
      <c r="G57" s="246">
        <f>ROUND(E57*F57,2)</f>
        <v>0</v>
      </c>
      <c r="H57" s="245"/>
      <c r="I57" s="246">
        <f>ROUND(E57*H57,2)</f>
        <v>0</v>
      </c>
      <c r="J57" s="245"/>
      <c r="K57" s="246">
        <f>ROUND(E57*J57,2)</f>
        <v>0</v>
      </c>
      <c r="L57" s="246">
        <v>21</v>
      </c>
      <c r="M57" s="246">
        <f>G57*(1+L57/100)</f>
        <v>0</v>
      </c>
      <c r="N57" s="244">
        <v>8.0000000000000002E-3</v>
      </c>
      <c r="O57" s="244">
        <f>ROUND(E57*N57,2)</f>
        <v>0.01</v>
      </c>
      <c r="P57" s="244">
        <v>0</v>
      </c>
      <c r="Q57" s="244">
        <f>ROUND(E57*P57,2)</f>
        <v>0</v>
      </c>
      <c r="R57" s="246"/>
      <c r="S57" s="246" t="s">
        <v>435</v>
      </c>
      <c r="T57" s="247" t="s">
        <v>389</v>
      </c>
      <c r="U57" s="222">
        <v>0</v>
      </c>
      <c r="V57" s="222">
        <f>ROUND(E57*U57,2)</f>
        <v>0</v>
      </c>
      <c r="W57" s="222"/>
      <c r="X57" s="222" t="s">
        <v>2389</v>
      </c>
      <c r="Y57" s="222" t="s">
        <v>391</v>
      </c>
      <c r="Z57" s="212"/>
      <c r="AA57" s="212"/>
      <c r="AB57" s="212"/>
      <c r="AC57" s="212"/>
      <c r="AD57" s="212"/>
      <c r="AE57" s="212"/>
      <c r="AF57" s="212"/>
      <c r="AG57" s="212" t="s">
        <v>2390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34">
        <v>47</v>
      </c>
      <c r="B58" s="235" t="s">
        <v>2391</v>
      </c>
      <c r="C58" s="253" t="s">
        <v>2392</v>
      </c>
      <c r="D58" s="236" t="s">
        <v>2048</v>
      </c>
      <c r="E58" s="237">
        <v>18</v>
      </c>
      <c r="F58" s="238"/>
      <c r="G58" s="239">
        <f>ROUND(E58*F58,2)</f>
        <v>0</v>
      </c>
      <c r="H58" s="238"/>
      <c r="I58" s="239">
        <f>ROUND(E58*H58,2)</f>
        <v>0</v>
      </c>
      <c r="J58" s="238"/>
      <c r="K58" s="239">
        <f>ROUND(E58*J58,2)</f>
        <v>0</v>
      </c>
      <c r="L58" s="239">
        <v>21</v>
      </c>
      <c r="M58" s="239">
        <f>G58*(1+L58/100)</f>
        <v>0</v>
      </c>
      <c r="N58" s="237">
        <v>0</v>
      </c>
      <c r="O58" s="237">
        <f>ROUND(E58*N58,2)</f>
        <v>0</v>
      </c>
      <c r="P58" s="237">
        <v>0</v>
      </c>
      <c r="Q58" s="237">
        <f>ROUND(E58*P58,2)</f>
        <v>0</v>
      </c>
      <c r="R58" s="239"/>
      <c r="S58" s="239" t="s">
        <v>435</v>
      </c>
      <c r="T58" s="240" t="s">
        <v>389</v>
      </c>
      <c r="U58" s="222">
        <v>0</v>
      </c>
      <c r="V58" s="222">
        <f>ROUND(E58*U58,2)</f>
        <v>0</v>
      </c>
      <c r="W58" s="222"/>
      <c r="X58" s="222" t="s">
        <v>604</v>
      </c>
      <c r="Y58" s="222" t="s">
        <v>391</v>
      </c>
      <c r="Z58" s="212"/>
      <c r="AA58" s="212"/>
      <c r="AB58" s="212"/>
      <c r="AC58" s="212"/>
      <c r="AD58" s="212"/>
      <c r="AE58" s="212"/>
      <c r="AF58" s="212"/>
      <c r="AG58" s="212" t="s">
        <v>2008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5">
      <c r="A59" s="219"/>
      <c r="B59" s="220"/>
      <c r="C59" s="254" t="s">
        <v>2393</v>
      </c>
      <c r="D59" s="248"/>
      <c r="E59" s="248"/>
      <c r="F59" s="248"/>
      <c r="G59" s="248"/>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395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1">
        <v>48</v>
      </c>
      <c r="B60" s="242" t="s">
        <v>2394</v>
      </c>
      <c r="C60" s="252" t="s">
        <v>2395</v>
      </c>
      <c r="D60" s="243" t="s">
        <v>517</v>
      </c>
      <c r="E60" s="244">
        <v>15</v>
      </c>
      <c r="F60" s="245"/>
      <c r="G60" s="246">
        <f>ROUND(E60*F60,2)</f>
        <v>0</v>
      </c>
      <c r="H60" s="245"/>
      <c r="I60" s="246">
        <f>ROUND(E60*H60,2)</f>
        <v>0</v>
      </c>
      <c r="J60" s="245"/>
      <c r="K60" s="246">
        <f>ROUND(E60*J60,2)</f>
        <v>0</v>
      </c>
      <c r="L60" s="246">
        <v>21</v>
      </c>
      <c r="M60" s="246">
        <f>G60*(1+L60/100)</f>
        <v>0</v>
      </c>
      <c r="N60" s="244">
        <v>1.2999999999999999E-4</v>
      </c>
      <c r="O60" s="244">
        <f>ROUND(E60*N60,2)</f>
        <v>0</v>
      </c>
      <c r="P60" s="244">
        <v>0</v>
      </c>
      <c r="Q60" s="244">
        <f>ROUND(E60*P60,2)</f>
        <v>0</v>
      </c>
      <c r="R60" s="246"/>
      <c r="S60" s="246" t="s">
        <v>435</v>
      </c>
      <c r="T60" s="247" t="s">
        <v>389</v>
      </c>
      <c r="U60" s="222">
        <v>0</v>
      </c>
      <c r="V60" s="222">
        <f>ROUND(E60*U60,2)</f>
        <v>0</v>
      </c>
      <c r="W60" s="222"/>
      <c r="X60" s="222" t="s">
        <v>604</v>
      </c>
      <c r="Y60" s="222" t="s">
        <v>391</v>
      </c>
      <c r="Z60" s="212"/>
      <c r="AA60" s="212"/>
      <c r="AB60" s="212"/>
      <c r="AC60" s="212"/>
      <c r="AD60" s="212"/>
      <c r="AE60" s="212"/>
      <c r="AF60" s="212"/>
      <c r="AG60" s="212" t="s">
        <v>2008</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1">
        <v>49</v>
      </c>
      <c r="B61" s="242" t="s">
        <v>2396</v>
      </c>
      <c r="C61" s="252" t="s">
        <v>2397</v>
      </c>
      <c r="D61" s="243" t="s">
        <v>517</v>
      </c>
      <c r="E61" s="244">
        <v>40</v>
      </c>
      <c r="F61" s="245"/>
      <c r="G61" s="246">
        <f>ROUND(E61*F61,2)</f>
        <v>0</v>
      </c>
      <c r="H61" s="245"/>
      <c r="I61" s="246">
        <f>ROUND(E61*H61,2)</f>
        <v>0</v>
      </c>
      <c r="J61" s="245"/>
      <c r="K61" s="246">
        <f>ROUND(E61*J61,2)</f>
        <v>0</v>
      </c>
      <c r="L61" s="246">
        <v>21</v>
      </c>
      <c r="M61" s="246">
        <f>G61*(1+L61/100)</f>
        <v>0</v>
      </c>
      <c r="N61" s="244">
        <v>1.4999999999999999E-4</v>
      </c>
      <c r="O61" s="244">
        <f>ROUND(E61*N61,2)</f>
        <v>0.01</v>
      </c>
      <c r="P61" s="244">
        <v>0</v>
      </c>
      <c r="Q61" s="244">
        <f>ROUND(E61*P61,2)</f>
        <v>0</v>
      </c>
      <c r="R61" s="246"/>
      <c r="S61" s="246" t="s">
        <v>435</v>
      </c>
      <c r="T61" s="247" t="s">
        <v>389</v>
      </c>
      <c r="U61" s="222">
        <v>0</v>
      </c>
      <c r="V61" s="222">
        <f>ROUND(E61*U61,2)</f>
        <v>0</v>
      </c>
      <c r="W61" s="222"/>
      <c r="X61" s="222" t="s">
        <v>604</v>
      </c>
      <c r="Y61" s="222" t="s">
        <v>391</v>
      </c>
      <c r="Z61" s="212"/>
      <c r="AA61" s="212"/>
      <c r="AB61" s="212"/>
      <c r="AC61" s="212"/>
      <c r="AD61" s="212"/>
      <c r="AE61" s="212"/>
      <c r="AF61" s="212"/>
      <c r="AG61" s="212" t="s">
        <v>2008</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34">
        <v>50</v>
      </c>
      <c r="B62" s="235" t="s">
        <v>2398</v>
      </c>
      <c r="C62" s="253" t="s">
        <v>2399</v>
      </c>
      <c r="D62" s="236" t="s">
        <v>517</v>
      </c>
      <c r="E62" s="237">
        <v>150</v>
      </c>
      <c r="F62" s="238"/>
      <c r="G62" s="239">
        <f>ROUND(E62*F62,2)</f>
        <v>0</v>
      </c>
      <c r="H62" s="238"/>
      <c r="I62" s="239">
        <f>ROUND(E62*H62,2)</f>
        <v>0</v>
      </c>
      <c r="J62" s="238"/>
      <c r="K62" s="239">
        <f>ROUND(E62*J62,2)</f>
        <v>0</v>
      </c>
      <c r="L62" s="239">
        <v>21</v>
      </c>
      <c r="M62" s="239">
        <f>G62*(1+L62/100)</f>
        <v>0</v>
      </c>
      <c r="N62" s="237">
        <v>2.0000000000000002E-5</v>
      </c>
      <c r="O62" s="237">
        <f>ROUND(E62*N62,2)</f>
        <v>0</v>
      </c>
      <c r="P62" s="237">
        <v>0</v>
      </c>
      <c r="Q62" s="237">
        <f>ROUND(E62*P62,2)</f>
        <v>0</v>
      </c>
      <c r="R62" s="239"/>
      <c r="S62" s="239" t="s">
        <v>435</v>
      </c>
      <c r="T62" s="240" t="s">
        <v>389</v>
      </c>
      <c r="U62" s="222">
        <v>0</v>
      </c>
      <c r="V62" s="222">
        <f>ROUND(E62*U62,2)</f>
        <v>0</v>
      </c>
      <c r="W62" s="222"/>
      <c r="X62" s="222" t="s">
        <v>604</v>
      </c>
      <c r="Y62" s="222" t="s">
        <v>391</v>
      </c>
      <c r="Z62" s="212"/>
      <c r="AA62" s="212"/>
      <c r="AB62" s="212"/>
      <c r="AC62" s="212"/>
      <c r="AD62" s="212"/>
      <c r="AE62" s="212"/>
      <c r="AF62" s="212"/>
      <c r="AG62" s="212" t="s">
        <v>2008</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5">
      <c r="A63" s="219"/>
      <c r="B63" s="220"/>
      <c r="C63" s="254" t="s">
        <v>2400</v>
      </c>
      <c r="D63" s="248"/>
      <c r="E63" s="248"/>
      <c r="F63" s="248"/>
      <c r="G63" s="248"/>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395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4">
        <v>51</v>
      </c>
      <c r="B64" s="235" t="s">
        <v>2401</v>
      </c>
      <c r="C64" s="253" t="s">
        <v>2402</v>
      </c>
      <c r="D64" s="236" t="s">
        <v>517</v>
      </c>
      <c r="E64" s="237">
        <v>15</v>
      </c>
      <c r="F64" s="238"/>
      <c r="G64" s="239">
        <f>ROUND(E64*F64,2)</f>
        <v>0</v>
      </c>
      <c r="H64" s="238"/>
      <c r="I64" s="239">
        <f>ROUND(E64*H64,2)</f>
        <v>0</v>
      </c>
      <c r="J64" s="238"/>
      <c r="K64" s="239">
        <f>ROUND(E64*J64,2)</f>
        <v>0</v>
      </c>
      <c r="L64" s="239">
        <v>21</v>
      </c>
      <c r="M64" s="239">
        <f>G64*(1+L64/100)</f>
        <v>0</v>
      </c>
      <c r="N64" s="237">
        <v>5.0000000000000002E-5</v>
      </c>
      <c r="O64" s="237">
        <f>ROUND(E64*N64,2)</f>
        <v>0</v>
      </c>
      <c r="P64" s="237">
        <v>0</v>
      </c>
      <c r="Q64" s="237">
        <f>ROUND(E64*P64,2)</f>
        <v>0</v>
      </c>
      <c r="R64" s="239"/>
      <c r="S64" s="239" t="s">
        <v>435</v>
      </c>
      <c r="T64" s="240" t="s">
        <v>389</v>
      </c>
      <c r="U64" s="222">
        <v>0</v>
      </c>
      <c r="V64" s="222">
        <f>ROUND(E64*U64,2)</f>
        <v>0</v>
      </c>
      <c r="W64" s="222"/>
      <c r="X64" s="222" t="s">
        <v>604</v>
      </c>
      <c r="Y64" s="222" t="s">
        <v>391</v>
      </c>
      <c r="Z64" s="212"/>
      <c r="AA64" s="212"/>
      <c r="AB64" s="212"/>
      <c r="AC64" s="212"/>
      <c r="AD64" s="212"/>
      <c r="AE64" s="212"/>
      <c r="AF64" s="212"/>
      <c r="AG64" s="212" t="s">
        <v>2008</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5">
      <c r="A65" s="219"/>
      <c r="B65" s="220"/>
      <c r="C65" s="254" t="s">
        <v>2403</v>
      </c>
      <c r="D65" s="248"/>
      <c r="E65" s="248"/>
      <c r="F65" s="248"/>
      <c r="G65" s="248"/>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395</v>
      </c>
      <c r="AH65" s="212"/>
      <c r="AI65" s="212"/>
      <c r="AJ65" s="212"/>
      <c r="AK65" s="212"/>
      <c r="AL65" s="212"/>
      <c r="AM65" s="212"/>
      <c r="AN65" s="212"/>
      <c r="AO65" s="212"/>
      <c r="AP65" s="212"/>
      <c r="AQ65" s="212"/>
      <c r="AR65" s="212"/>
      <c r="AS65" s="212"/>
      <c r="AT65" s="212"/>
      <c r="AU65" s="212"/>
      <c r="AV65" s="212"/>
      <c r="AW65" s="212"/>
      <c r="AX65" s="212"/>
      <c r="AY65" s="212"/>
      <c r="AZ65" s="212"/>
      <c r="BA65" s="249" t="str">
        <f>C65</f>
        <v>pro vnitřní instalace, korugovaná, jednovrstvá, brání šíření plamene, mechanická odolnost 320 N, materiál PVC</v>
      </c>
      <c r="BB65" s="212"/>
      <c r="BC65" s="212"/>
      <c r="BD65" s="212"/>
      <c r="BE65" s="212"/>
      <c r="BF65" s="212"/>
      <c r="BG65" s="212"/>
      <c r="BH65" s="212"/>
    </row>
    <row r="66" spans="1:60" outlineLevel="1" x14ac:dyDescent="0.25">
      <c r="A66" s="241">
        <v>52</v>
      </c>
      <c r="B66" s="242" t="s">
        <v>2404</v>
      </c>
      <c r="C66" s="252" t="s">
        <v>2405</v>
      </c>
      <c r="D66" s="243" t="s">
        <v>2048</v>
      </c>
      <c r="E66" s="244">
        <v>6</v>
      </c>
      <c r="F66" s="245"/>
      <c r="G66" s="246">
        <f>ROUND(E66*F66,2)</f>
        <v>0</v>
      </c>
      <c r="H66" s="245"/>
      <c r="I66" s="246">
        <f>ROUND(E66*H66,2)</f>
        <v>0</v>
      </c>
      <c r="J66" s="245"/>
      <c r="K66" s="246">
        <f>ROUND(E66*J66,2)</f>
        <v>0</v>
      </c>
      <c r="L66" s="246">
        <v>21</v>
      </c>
      <c r="M66" s="246">
        <f>G66*(1+L66/100)</f>
        <v>0</v>
      </c>
      <c r="N66" s="244">
        <v>2.0000000000000002E-5</v>
      </c>
      <c r="O66" s="244">
        <f>ROUND(E66*N66,2)</f>
        <v>0</v>
      </c>
      <c r="P66" s="244">
        <v>0</v>
      </c>
      <c r="Q66" s="244">
        <f>ROUND(E66*P66,2)</f>
        <v>0</v>
      </c>
      <c r="R66" s="246"/>
      <c r="S66" s="246" t="s">
        <v>435</v>
      </c>
      <c r="T66" s="247" t="s">
        <v>389</v>
      </c>
      <c r="U66" s="222">
        <v>0</v>
      </c>
      <c r="V66" s="222">
        <f>ROUND(E66*U66,2)</f>
        <v>0</v>
      </c>
      <c r="W66" s="222"/>
      <c r="X66" s="222" t="s">
        <v>604</v>
      </c>
      <c r="Y66" s="222" t="s">
        <v>391</v>
      </c>
      <c r="Z66" s="212"/>
      <c r="AA66" s="212"/>
      <c r="AB66" s="212"/>
      <c r="AC66" s="212"/>
      <c r="AD66" s="212"/>
      <c r="AE66" s="212"/>
      <c r="AF66" s="212"/>
      <c r="AG66" s="212" t="s">
        <v>2008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1">
        <v>53</v>
      </c>
      <c r="B67" s="242" t="s">
        <v>2406</v>
      </c>
      <c r="C67" s="252" t="s">
        <v>2407</v>
      </c>
      <c r="D67" s="243" t="s">
        <v>517</v>
      </c>
      <c r="E67" s="244">
        <v>40</v>
      </c>
      <c r="F67" s="245"/>
      <c r="G67" s="246">
        <f>ROUND(E67*F67,2)</f>
        <v>0</v>
      </c>
      <c r="H67" s="245"/>
      <c r="I67" s="246">
        <f>ROUND(E67*H67,2)</f>
        <v>0</v>
      </c>
      <c r="J67" s="245"/>
      <c r="K67" s="246">
        <f>ROUND(E67*J67,2)</f>
        <v>0</v>
      </c>
      <c r="L67" s="246">
        <v>21</v>
      </c>
      <c r="M67" s="246">
        <f>G67*(1+L67/100)</f>
        <v>0</v>
      </c>
      <c r="N67" s="244">
        <v>3.0000000000000001E-5</v>
      </c>
      <c r="O67" s="244">
        <f>ROUND(E67*N67,2)</f>
        <v>0</v>
      </c>
      <c r="P67" s="244">
        <v>0</v>
      </c>
      <c r="Q67" s="244">
        <f>ROUND(E67*P67,2)</f>
        <v>0</v>
      </c>
      <c r="R67" s="246"/>
      <c r="S67" s="246" t="s">
        <v>435</v>
      </c>
      <c r="T67" s="247" t="s">
        <v>389</v>
      </c>
      <c r="U67" s="222">
        <v>0</v>
      </c>
      <c r="V67" s="222">
        <f>ROUND(E67*U67,2)</f>
        <v>0</v>
      </c>
      <c r="W67" s="222"/>
      <c r="X67" s="222" t="s">
        <v>604</v>
      </c>
      <c r="Y67" s="222" t="s">
        <v>391</v>
      </c>
      <c r="Z67" s="212"/>
      <c r="AA67" s="212"/>
      <c r="AB67" s="212"/>
      <c r="AC67" s="212"/>
      <c r="AD67" s="212"/>
      <c r="AE67" s="212"/>
      <c r="AF67" s="212"/>
      <c r="AG67" s="212" t="s">
        <v>2008</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34">
        <v>54</v>
      </c>
      <c r="B68" s="235" t="s">
        <v>2408</v>
      </c>
      <c r="C68" s="253" t="s">
        <v>2409</v>
      </c>
      <c r="D68" s="236" t="s">
        <v>2048</v>
      </c>
      <c r="E68" s="237">
        <v>1</v>
      </c>
      <c r="F68" s="238"/>
      <c r="G68" s="239">
        <f>ROUND(E68*F68,2)</f>
        <v>0</v>
      </c>
      <c r="H68" s="238"/>
      <c r="I68" s="239">
        <f>ROUND(E68*H68,2)</f>
        <v>0</v>
      </c>
      <c r="J68" s="238"/>
      <c r="K68" s="239">
        <f>ROUND(E68*J68,2)</f>
        <v>0</v>
      </c>
      <c r="L68" s="239">
        <v>21</v>
      </c>
      <c r="M68" s="239">
        <f>G68*(1+L68/100)</f>
        <v>0</v>
      </c>
      <c r="N68" s="237">
        <v>0.37</v>
      </c>
      <c r="O68" s="237">
        <f>ROUND(E68*N68,2)</f>
        <v>0.37</v>
      </c>
      <c r="P68" s="237">
        <v>0</v>
      </c>
      <c r="Q68" s="237">
        <f>ROUND(E68*P68,2)</f>
        <v>0</v>
      </c>
      <c r="R68" s="239"/>
      <c r="S68" s="239" t="s">
        <v>435</v>
      </c>
      <c r="T68" s="240" t="s">
        <v>389</v>
      </c>
      <c r="U68" s="222">
        <v>0</v>
      </c>
      <c r="V68" s="222">
        <f>ROUND(E68*U68,2)</f>
        <v>0</v>
      </c>
      <c r="W68" s="222"/>
      <c r="X68" s="222" t="s">
        <v>604</v>
      </c>
      <c r="Y68" s="222" t="s">
        <v>391</v>
      </c>
      <c r="Z68" s="212"/>
      <c r="AA68" s="212"/>
      <c r="AB68" s="212"/>
      <c r="AC68" s="212"/>
      <c r="AD68" s="212"/>
      <c r="AE68" s="212"/>
      <c r="AF68" s="212"/>
      <c r="AG68" s="212" t="s">
        <v>2008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72" outlineLevel="2" x14ac:dyDescent="0.25">
      <c r="A69" s="219"/>
      <c r="B69" s="220"/>
      <c r="C69" s="254" t="s">
        <v>2410</v>
      </c>
      <c r="D69" s="248"/>
      <c r="E69" s="248"/>
      <c r="F69" s="248"/>
      <c r="G69" s="248"/>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395</v>
      </c>
      <c r="AH69" s="212"/>
      <c r="AI69" s="212"/>
      <c r="AJ69" s="212"/>
      <c r="AK69" s="212"/>
      <c r="AL69" s="212"/>
      <c r="AM69" s="212"/>
      <c r="AN69" s="212"/>
      <c r="AO69" s="212"/>
      <c r="AP69" s="212"/>
      <c r="AQ69" s="212"/>
      <c r="AR69" s="212"/>
      <c r="AS69" s="212"/>
      <c r="AT69" s="212"/>
      <c r="AU69" s="212"/>
      <c r="AV69" s="212"/>
      <c r="AW69" s="212"/>
      <c r="AX69" s="212"/>
      <c r="AY69" s="212"/>
      <c r="AZ69" s="212"/>
      <c r="BA69" s="249" t="str">
        <f>C69</f>
        <v>Kompaktní vnitřní rekuperační VZT jednotka, vzd. výkon přívod/odvod 1760 m3/h, pext 350/400 Pa. Parapetní provedení. Přívodní část: pružná manžeta, uzavírací klapka, filtr ePM1 55% (F7), deskový protiproudý rekuperátor s by-passovou klapkou (účinnost 94%), přímý chladič - 1 okr./chladivo R32 - max. výkon 8,8 kW při tvyp=9°C, vodní ohřívač 5R - max. výkon 8,99 kW při 492 l/h, uvaž. spád 45/35 °C (okruh zdroje), ventilátor s EC motorem, pružná manžeta. Odvodní část: pružná manžeta, uzavírací klapka, filtr ePM10 50% (M5), deskový rekuperátor, ventilátor EC, pružná manžeta. Základový rám a  podstavné nohy. Vývody kondenzátu se sifony. Dle ErP 2016 a ErP 2018. Dodávka vč. MaR - viz níže. Profese ELE zajištuje silový přívod k RZV MaR. Profese ZTI zajišťuje odvod kondenzátu. Profese SLP zajistí propojení VZT prvků (VZT jednotka, smartboxy) v síti LAN vč. dodávky potřebnách prvků. Konfigurace jednotky, polohy napojovacích hrdel, klapek a dilatací viz det. ve výkresech a TZ.</v>
      </c>
      <c r="BB69" s="212"/>
      <c r="BC69" s="212"/>
      <c r="BD69" s="212"/>
      <c r="BE69" s="212"/>
      <c r="BF69" s="212"/>
      <c r="BG69" s="212"/>
      <c r="BH69" s="212"/>
    </row>
    <row r="70" spans="1:60" ht="41.4" outlineLevel="3" x14ac:dyDescent="0.25">
      <c r="A70" s="219"/>
      <c r="B70" s="220"/>
      <c r="C70" s="255" t="s">
        <v>2411</v>
      </c>
      <c r="D70" s="250"/>
      <c r="E70" s="250"/>
      <c r="F70" s="250"/>
      <c r="G70" s="250"/>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395</v>
      </c>
      <c r="AH70" s="212"/>
      <c r="AI70" s="212"/>
      <c r="AJ70" s="212"/>
      <c r="AK70" s="212"/>
      <c r="AL70" s="212"/>
      <c r="AM70" s="212"/>
      <c r="AN70" s="212"/>
      <c r="AO70" s="212"/>
      <c r="AP70" s="212"/>
      <c r="AQ70" s="212"/>
      <c r="AR70" s="212"/>
      <c r="AS70" s="212"/>
      <c r="AT70" s="212"/>
      <c r="AU70" s="212"/>
      <c r="AV70" s="212"/>
      <c r="AW70" s="212"/>
      <c r="AX70" s="212"/>
      <c r="AY70" s="212"/>
      <c r="AZ70" s="212"/>
      <c r="BA70" s="249" t="str">
        <f>C70</f>
        <v>Vč. příslušenství a MaR: 1x servopohon LM24A (by-passová klapka), 1x servopohon LF24 (uzavírací klapka e1), 1x servopohon LF24A  (uzavírací klapka i1), 3x vývod kondenzátu d32/40 (sifon, kulička), 1x regulační uzel s 3-cestným ventilem vč. servopohonu (montáž zajišťuje profese ÚT), 2x manostat filtru (0-500 Pa),1x  SW hlavní vypínač, 1x dotykový barevný ovládací panel, digitální regulace vč. ethernet připojení a expandéru, (router, switch s 8 porty zajišťuje profese SLP)</v>
      </c>
      <c r="BB70" s="212"/>
      <c r="BC70" s="212"/>
      <c r="BD70" s="212"/>
      <c r="BE70" s="212"/>
      <c r="BF70" s="212"/>
      <c r="BG70" s="212"/>
      <c r="BH70" s="212"/>
    </row>
    <row r="71" spans="1:60" outlineLevel="1" x14ac:dyDescent="0.25">
      <c r="A71" s="234">
        <v>55</v>
      </c>
      <c r="B71" s="235" t="s">
        <v>2412</v>
      </c>
      <c r="C71" s="253" t="s">
        <v>2413</v>
      </c>
      <c r="D71" s="236" t="s">
        <v>585</v>
      </c>
      <c r="E71" s="237">
        <v>1</v>
      </c>
      <c r="F71" s="238"/>
      <c r="G71" s="239">
        <f>ROUND(E71*F71,2)</f>
        <v>0</v>
      </c>
      <c r="H71" s="238"/>
      <c r="I71" s="239">
        <f>ROUND(E71*H71,2)</f>
        <v>0</v>
      </c>
      <c r="J71" s="238"/>
      <c r="K71" s="239">
        <f>ROUND(E71*J71,2)</f>
        <v>0</v>
      </c>
      <c r="L71" s="239">
        <v>21</v>
      </c>
      <c r="M71" s="239">
        <f>G71*(1+L71/100)</f>
        <v>0</v>
      </c>
      <c r="N71" s="237">
        <v>3.2000000000000001E-2</v>
      </c>
      <c r="O71" s="237">
        <f>ROUND(E71*N71,2)</f>
        <v>0.03</v>
      </c>
      <c r="P71" s="237">
        <v>0</v>
      </c>
      <c r="Q71" s="237">
        <f>ROUND(E71*P71,2)</f>
        <v>0</v>
      </c>
      <c r="R71" s="239"/>
      <c r="S71" s="239" t="s">
        <v>435</v>
      </c>
      <c r="T71" s="240" t="s">
        <v>389</v>
      </c>
      <c r="U71" s="222">
        <v>0</v>
      </c>
      <c r="V71" s="222">
        <f>ROUND(E71*U71,2)</f>
        <v>0</v>
      </c>
      <c r="W71" s="222"/>
      <c r="X71" s="222" t="s">
        <v>604</v>
      </c>
      <c r="Y71" s="222" t="s">
        <v>391</v>
      </c>
      <c r="Z71" s="212"/>
      <c r="AA71" s="212"/>
      <c r="AB71" s="212"/>
      <c r="AC71" s="212"/>
      <c r="AD71" s="212"/>
      <c r="AE71" s="212"/>
      <c r="AF71" s="212"/>
      <c r="AG71" s="212" t="s">
        <v>2008</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5">
      <c r="A72" s="219"/>
      <c r="B72" s="220"/>
      <c r="C72" s="254" t="s">
        <v>2414</v>
      </c>
      <c r="D72" s="248"/>
      <c r="E72" s="248"/>
      <c r="F72" s="248"/>
      <c r="G72" s="248"/>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395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0.399999999999999" outlineLevel="1" x14ac:dyDescent="0.25">
      <c r="A73" s="241">
        <v>56</v>
      </c>
      <c r="B73" s="242" t="s">
        <v>2415</v>
      </c>
      <c r="C73" s="252" t="s">
        <v>2416</v>
      </c>
      <c r="D73" s="243" t="s">
        <v>2048</v>
      </c>
      <c r="E73" s="244">
        <v>2</v>
      </c>
      <c r="F73" s="245"/>
      <c r="G73" s="246">
        <f>ROUND(E73*F73,2)</f>
        <v>0</v>
      </c>
      <c r="H73" s="245"/>
      <c r="I73" s="246">
        <f>ROUND(E73*H73,2)</f>
        <v>0</v>
      </c>
      <c r="J73" s="245"/>
      <c r="K73" s="246">
        <f>ROUND(E73*J73,2)</f>
        <v>0</v>
      </c>
      <c r="L73" s="246">
        <v>21</v>
      </c>
      <c r="M73" s="246">
        <f>G73*(1+L73/100)</f>
        <v>0</v>
      </c>
      <c r="N73" s="244">
        <v>4.7999999999999996E-3</v>
      </c>
      <c r="O73" s="244">
        <f>ROUND(E73*N73,2)</f>
        <v>0.01</v>
      </c>
      <c r="P73" s="244">
        <v>0</v>
      </c>
      <c r="Q73" s="244">
        <f>ROUND(E73*P73,2)</f>
        <v>0</v>
      </c>
      <c r="R73" s="246"/>
      <c r="S73" s="246" t="s">
        <v>435</v>
      </c>
      <c r="T73" s="247" t="s">
        <v>389</v>
      </c>
      <c r="U73" s="222">
        <v>0</v>
      </c>
      <c r="V73" s="222">
        <f>ROUND(E73*U73,2)</f>
        <v>0</v>
      </c>
      <c r="W73" s="222"/>
      <c r="X73" s="222" t="s">
        <v>604</v>
      </c>
      <c r="Y73" s="222" t="s">
        <v>391</v>
      </c>
      <c r="Z73" s="212"/>
      <c r="AA73" s="212"/>
      <c r="AB73" s="212"/>
      <c r="AC73" s="212"/>
      <c r="AD73" s="212"/>
      <c r="AE73" s="212"/>
      <c r="AF73" s="212"/>
      <c r="AG73" s="212" t="s">
        <v>2008</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1">
        <v>57</v>
      </c>
      <c r="B74" s="242" t="s">
        <v>2417</v>
      </c>
      <c r="C74" s="252" t="s">
        <v>2418</v>
      </c>
      <c r="D74" s="243" t="s">
        <v>585</v>
      </c>
      <c r="E74" s="244">
        <v>6</v>
      </c>
      <c r="F74" s="245"/>
      <c r="G74" s="246">
        <f>ROUND(E74*F74,2)</f>
        <v>0</v>
      </c>
      <c r="H74" s="245"/>
      <c r="I74" s="246">
        <f>ROUND(E74*H74,2)</f>
        <v>0</v>
      </c>
      <c r="J74" s="245"/>
      <c r="K74" s="246">
        <f>ROUND(E74*J74,2)</f>
        <v>0</v>
      </c>
      <c r="L74" s="246">
        <v>21</v>
      </c>
      <c r="M74" s="246">
        <f>G74*(1+L74/100)</f>
        <v>0</v>
      </c>
      <c r="N74" s="244">
        <v>2.0000000000000001E-4</v>
      </c>
      <c r="O74" s="244">
        <f>ROUND(E74*N74,2)</f>
        <v>0</v>
      </c>
      <c r="P74" s="244">
        <v>0</v>
      </c>
      <c r="Q74" s="244">
        <f>ROUND(E74*P74,2)</f>
        <v>0</v>
      </c>
      <c r="R74" s="246"/>
      <c r="S74" s="246" t="s">
        <v>435</v>
      </c>
      <c r="T74" s="247" t="s">
        <v>389</v>
      </c>
      <c r="U74" s="222">
        <v>0</v>
      </c>
      <c r="V74" s="222">
        <f>ROUND(E74*U74,2)</f>
        <v>0</v>
      </c>
      <c r="W74" s="222"/>
      <c r="X74" s="222" t="s">
        <v>604</v>
      </c>
      <c r="Y74" s="222" t="s">
        <v>391</v>
      </c>
      <c r="Z74" s="212"/>
      <c r="AA74" s="212"/>
      <c r="AB74" s="212"/>
      <c r="AC74" s="212"/>
      <c r="AD74" s="212"/>
      <c r="AE74" s="212"/>
      <c r="AF74" s="212"/>
      <c r="AG74" s="212" t="s">
        <v>2008</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41">
        <v>58</v>
      </c>
      <c r="B75" s="242" t="s">
        <v>2419</v>
      </c>
      <c r="C75" s="252" t="s">
        <v>2420</v>
      </c>
      <c r="D75" s="243" t="s">
        <v>585</v>
      </c>
      <c r="E75" s="244">
        <v>3</v>
      </c>
      <c r="F75" s="245"/>
      <c r="G75" s="246">
        <f>ROUND(E75*F75,2)</f>
        <v>0</v>
      </c>
      <c r="H75" s="245"/>
      <c r="I75" s="246">
        <f>ROUND(E75*H75,2)</f>
        <v>0</v>
      </c>
      <c r="J75" s="245"/>
      <c r="K75" s="246">
        <f>ROUND(E75*J75,2)</f>
        <v>0</v>
      </c>
      <c r="L75" s="246">
        <v>21</v>
      </c>
      <c r="M75" s="246">
        <f>G75*(1+L75/100)</f>
        <v>0</v>
      </c>
      <c r="N75" s="244">
        <v>2.9999999999999997E-4</v>
      </c>
      <c r="O75" s="244">
        <f>ROUND(E75*N75,2)</f>
        <v>0</v>
      </c>
      <c r="P75" s="244">
        <v>0</v>
      </c>
      <c r="Q75" s="244">
        <f>ROUND(E75*P75,2)</f>
        <v>0</v>
      </c>
      <c r="R75" s="246"/>
      <c r="S75" s="246" t="s">
        <v>435</v>
      </c>
      <c r="T75" s="247" t="s">
        <v>389</v>
      </c>
      <c r="U75" s="222">
        <v>0</v>
      </c>
      <c r="V75" s="222">
        <f>ROUND(E75*U75,2)</f>
        <v>0</v>
      </c>
      <c r="W75" s="222"/>
      <c r="X75" s="222" t="s">
        <v>604</v>
      </c>
      <c r="Y75" s="222" t="s">
        <v>391</v>
      </c>
      <c r="Z75" s="212"/>
      <c r="AA75" s="212"/>
      <c r="AB75" s="212"/>
      <c r="AC75" s="212"/>
      <c r="AD75" s="212"/>
      <c r="AE75" s="212"/>
      <c r="AF75" s="212"/>
      <c r="AG75" s="212" t="s">
        <v>2008</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41">
        <v>59</v>
      </c>
      <c r="B76" s="242" t="s">
        <v>2421</v>
      </c>
      <c r="C76" s="252" t="s">
        <v>2422</v>
      </c>
      <c r="D76" s="243" t="s">
        <v>585</v>
      </c>
      <c r="E76" s="244">
        <v>5</v>
      </c>
      <c r="F76" s="245"/>
      <c r="G76" s="246">
        <f>ROUND(E76*F76,2)</f>
        <v>0</v>
      </c>
      <c r="H76" s="245"/>
      <c r="I76" s="246">
        <f>ROUND(E76*H76,2)</f>
        <v>0</v>
      </c>
      <c r="J76" s="245"/>
      <c r="K76" s="246">
        <f>ROUND(E76*J76,2)</f>
        <v>0</v>
      </c>
      <c r="L76" s="246">
        <v>21</v>
      </c>
      <c r="M76" s="246">
        <f>G76*(1+L76/100)</f>
        <v>0</v>
      </c>
      <c r="N76" s="244">
        <v>4.0000000000000002E-4</v>
      </c>
      <c r="O76" s="244">
        <f>ROUND(E76*N76,2)</f>
        <v>0</v>
      </c>
      <c r="P76" s="244">
        <v>0</v>
      </c>
      <c r="Q76" s="244">
        <f>ROUND(E76*P76,2)</f>
        <v>0</v>
      </c>
      <c r="R76" s="246"/>
      <c r="S76" s="246" t="s">
        <v>435</v>
      </c>
      <c r="T76" s="247" t="s">
        <v>389</v>
      </c>
      <c r="U76" s="222">
        <v>0</v>
      </c>
      <c r="V76" s="222">
        <f>ROUND(E76*U76,2)</f>
        <v>0</v>
      </c>
      <c r="W76" s="222"/>
      <c r="X76" s="222" t="s">
        <v>604</v>
      </c>
      <c r="Y76" s="222" t="s">
        <v>391</v>
      </c>
      <c r="Z76" s="212"/>
      <c r="AA76" s="212"/>
      <c r="AB76" s="212"/>
      <c r="AC76" s="212"/>
      <c r="AD76" s="212"/>
      <c r="AE76" s="212"/>
      <c r="AF76" s="212"/>
      <c r="AG76" s="212" t="s">
        <v>2008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41">
        <v>60</v>
      </c>
      <c r="B77" s="242" t="s">
        <v>2423</v>
      </c>
      <c r="C77" s="252" t="s">
        <v>2424</v>
      </c>
      <c r="D77" s="243" t="s">
        <v>2048</v>
      </c>
      <c r="E77" s="244">
        <v>6</v>
      </c>
      <c r="F77" s="245"/>
      <c r="G77" s="246">
        <f>ROUND(E77*F77,2)</f>
        <v>0</v>
      </c>
      <c r="H77" s="245"/>
      <c r="I77" s="246">
        <f>ROUND(E77*H77,2)</f>
        <v>0</v>
      </c>
      <c r="J77" s="245"/>
      <c r="K77" s="246">
        <f>ROUND(E77*J77,2)</f>
        <v>0</v>
      </c>
      <c r="L77" s="246">
        <v>21</v>
      </c>
      <c r="M77" s="246">
        <f>G77*(1+L77/100)</f>
        <v>0</v>
      </c>
      <c r="N77" s="244">
        <v>2.2000000000000001E-3</v>
      </c>
      <c r="O77" s="244">
        <f>ROUND(E77*N77,2)</f>
        <v>0.01</v>
      </c>
      <c r="P77" s="244">
        <v>0</v>
      </c>
      <c r="Q77" s="244">
        <f>ROUND(E77*P77,2)</f>
        <v>0</v>
      </c>
      <c r="R77" s="246"/>
      <c r="S77" s="246" t="s">
        <v>435</v>
      </c>
      <c r="T77" s="247" t="s">
        <v>389</v>
      </c>
      <c r="U77" s="222">
        <v>0</v>
      </c>
      <c r="V77" s="222">
        <f>ROUND(E77*U77,2)</f>
        <v>0</v>
      </c>
      <c r="W77" s="222"/>
      <c r="X77" s="222" t="s">
        <v>604</v>
      </c>
      <c r="Y77" s="222" t="s">
        <v>391</v>
      </c>
      <c r="Z77" s="212"/>
      <c r="AA77" s="212"/>
      <c r="AB77" s="212"/>
      <c r="AC77" s="212"/>
      <c r="AD77" s="212"/>
      <c r="AE77" s="212"/>
      <c r="AF77" s="212"/>
      <c r="AG77" s="212" t="s">
        <v>2008</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1">
        <v>61</v>
      </c>
      <c r="B78" s="242" t="s">
        <v>2387</v>
      </c>
      <c r="C78" s="252" t="s">
        <v>2425</v>
      </c>
      <c r="D78" s="243" t="s">
        <v>2048</v>
      </c>
      <c r="E78" s="244">
        <v>2</v>
      </c>
      <c r="F78" s="245"/>
      <c r="G78" s="246">
        <f>ROUND(E78*F78,2)</f>
        <v>0</v>
      </c>
      <c r="H78" s="245"/>
      <c r="I78" s="246">
        <f>ROUND(E78*H78,2)</f>
        <v>0</v>
      </c>
      <c r="J78" s="245"/>
      <c r="K78" s="246">
        <f>ROUND(E78*J78,2)</f>
        <v>0</v>
      </c>
      <c r="L78" s="246">
        <v>21</v>
      </c>
      <c r="M78" s="246">
        <f>G78*(1+L78/100)</f>
        <v>0</v>
      </c>
      <c r="N78" s="244">
        <v>8.0000000000000002E-3</v>
      </c>
      <c r="O78" s="244">
        <f>ROUND(E78*N78,2)</f>
        <v>0.02</v>
      </c>
      <c r="P78" s="244">
        <v>0</v>
      </c>
      <c r="Q78" s="244">
        <f>ROUND(E78*P78,2)</f>
        <v>0</v>
      </c>
      <c r="R78" s="246"/>
      <c r="S78" s="246" t="s">
        <v>435</v>
      </c>
      <c r="T78" s="247" t="s">
        <v>389</v>
      </c>
      <c r="U78" s="222">
        <v>0</v>
      </c>
      <c r="V78" s="222">
        <f>ROUND(E78*U78,2)</f>
        <v>0</v>
      </c>
      <c r="W78" s="222"/>
      <c r="X78" s="222" t="s">
        <v>604</v>
      </c>
      <c r="Y78" s="222" t="s">
        <v>391</v>
      </c>
      <c r="Z78" s="212"/>
      <c r="AA78" s="212"/>
      <c r="AB78" s="212"/>
      <c r="AC78" s="212"/>
      <c r="AD78" s="212"/>
      <c r="AE78" s="212"/>
      <c r="AF78" s="212"/>
      <c r="AG78" s="212" t="s">
        <v>2008</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34">
        <v>62</v>
      </c>
      <c r="B79" s="235" t="s">
        <v>2426</v>
      </c>
      <c r="C79" s="253" t="s">
        <v>2427</v>
      </c>
      <c r="D79" s="236" t="s">
        <v>2048</v>
      </c>
      <c r="E79" s="237">
        <v>6</v>
      </c>
      <c r="F79" s="238"/>
      <c r="G79" s="239">
        <f>ROUND(E79*F79,2)</f>
        <v>0</v>
      </c>
      <c r="H79" s="238"/>
      <c r="I79" s="239">
        <f>ROUND(E79*H79,2)</f>
        <v>0</v>
      </c>
      <c r="J79" s="238"/>
      <c r="K79" s="239">
        <f>ROUND(E79*J79,2)</f>
        <v>0</v>
      </c>
      <c r="L79" s="239">
        <v>21</v>
      </c>
      <c r="M79" s="239">
        <f>G79*(1+L79/100)</f>
        <v>0</v>
      </c>
      <c r="N79" s="237">
        <v>5.9999999999999995E-4</v>
      </c>
      <c r="O79" s="237">
        <f>ROUND(E79*N79,2)</f>
        <v>0</v>
      </c>
      <c r="P79" s="237">
        <v>0</v>
      </c>
      <c r="Q79" s="237">
        <f>ROUND(E79*P79,2)</f>
        <v>0</v>
      </c>
      <c r="R79" s="239"/>
      <c r="S79" s="239" t="s">
        <v>435</v>
      </c>
      <c r="T79" s="240" t="s">
        <v>389</v>
      </c>
      <c r="U79" s="222">
        <v>0</v>
      </c>
      <c r="V79" s="222">
        <f>ROUND(E79*U79,2)</f>
        <v>0</v>
      </c>
      <c r="W79" s="222"/>
      <c r="X79" s="222" t="s">
        <v>604</v>
      </c>
      <c r="Y79" s="222" t="s">
        <v>391</v>
      </c>
      <c r="Z79" s="212"/>
      <c r="AA79" s="212"/>
      <c r="AB79" s="212"/>
      <c r="AC79" s="212"/>
      <c r="AD79" s="212"/>
      <c r="AE79" s="212"/>
      <c r="AF79" s="212"/>
      <c r="AG79" s="212" t="s">
        <v>2008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5">
      <c r="A80" s="219"/>
      <c r="B80" s="220"/>
      <c r="C80" s="254" t="s">
        <v>2428</v>
      </c>
      <c r="D80" s="248"/>
      <c r="E80" s="248"/>
      <c r="F80" s="248"/>
      <c r="G80" s="248"/>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395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5">
      <c r="A81" s="234">
        <v>63</v>
      </c>
      <c r="B81" s="235" t="s">
        <v>2429</v>
      </c>
      <c r="C81" s="253" t="s">
        <v>2430</v>
      </c>
      <c r="D81" s="236" t="s">
        <v>2048</v>
      </c>
      <c r="E81" s="237">
        <v>1</v>
      </c>
      <c r="F81" s="238"/>
      <c r="G81" s="239">
        <f>ROUND(E81*F81,2)</f>
        <v>0</v>
      </c>
      <c r="H81" s="238"/>
      <c r="I81" s="239">
        <f>ROUND(E81*H81,2)</f>
        <v>0</v>
      </c>
      <c r="J81" s="238"/>
      <c r="K81" s="239">
        <f>ROUND(E81*J81,2)</f>
        <v>0</v>
      </c>
      <c r="L81" s="239">
        <v>21</v>
      </c>
      <c r="M81" s="239">
        <f>G81*(1+L81/100)</f>
        <v>0</v>
      </c>
      <c r="N81" s="237">
        <v>2.5999999999999999E-3</v>
      </c>
      <c r="O81" s="237">
        <f>ROUND(E81*N81,2)</f>
        <v>0</v>
      </c>
      <c r="P81" s="237">
        <v>0</v>
      </c>
      <c r="Q81" s="237">
        <f>ROUND(E81*P81,2)</f>
        <v>0</v>
      </c>
      <c r="R81" s="239"/>
      <c r="S81" s="239" t="s">
        <v>435</v>
      </c>
      <c r="T81" s="240" t="s">
        <v>389</v>
      </c>
      <c r="U81" s="222">
        <v>0</v>
      </c>
      <c r="V81" s="222">
        <f>ROUND(E81*U81,2)</f>
        <v>0</v>
      </c>
      <c r="W81" s="222"/>
      <c r="X81" s="222" t="s">
        <v>604</v>
      </c>
      <c r="Y81" s="222" t="s">
        <v>391</v>
      </c>
      <c r="Z81" s="212"/>
      <c r="AA81" s="212"/>
      <c r="AB81" s="212"/>
      <c r="AC81" s="212"/>
      <c r="AD81" s="212"/>
      <c r="AE81" s="212"/>
      <c r="AF81" s="212"/>
      <c r="AG81" s="212" t="s">
        <v>2008</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5">
      <c r="A82" s="219"/>
      <c r="B82" s="220"/>
      <c r="C82" s="254" t="s">
        <v>2431</v>
      </c>
      <c r="D82" s="248"/>
      <c r="E82" s="248"/>
      <c r="F82" s="248"/>
      <c r="G82" s="248"/>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395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34">
        <v>64</v>
      </c>
      <c r="B83" s="235" t="s">
        <v>2432</v>
      </c>
      <c r="C83" s="253" t="s">
        <v>2433</v>
      </c>
      <c r="D83" s="236" t="s">
        <v>2048</v>
      </c>
      <c r="E83" s="237">
        <v>6</v>
      </c>
      <c r="F83" s="238"/>
      <c r="G83" s="239">
        <f>ROUND(E83*F83,2)</f>
        <v>0</v>
      </c>
      <c r="H83" s="238"/>
      <c r="I83" s="239">
        <f>ROUND(E83*H83,2)</f>
        <v>0</v>
      </c>
      <c r="J83" s="238"/>
      <c r="K83" s="239">
        <f>ROUND(E83*J83,2)</f>
        <v>0</v>
      </c>
      <c r="L83" s="239">
        <v>21</v>
      </c>
      <c r="M83" s="239">
        <f>G83*(1+L83/100)</f>
        <v>0</v>
      </c>
      <c r="N83" s="237">
        <v>2.2000000000000001E-3</v>
      </c>
      <c r="O83" s="237">
        <f>ROUND(E83*N83,2)</f>
        <v>0.01</v>
      </c>
      <c r="P83" s="237">
        <v>0</v>
      </c>
      <c r="Q83" s="237">
        <f>ROUND(E83*P83,2)</f>
        <v>0</v>
      </c>
      <c r="R83" s="239"/>
      <c r="S83" s="239" t="s">
        <v>435</v>
      </c>
      <c r="T83" s="240" t="s">
        <v>389</v>
      </c>
      <c r="U83" s="222">
        <v>0</v>
      </c>
      <c r="V83" s="222">
        <f>ROUND(E83*U83,2)</f>
        <v>0</v>
      </c>
      <c r="W83" s="222"/>
      <c r="X83" s="222" t="s">
        <v>604</v>
      </c>
      <c r="Y83" s="222" t="s">
        <v>391</v>
      </c>
      <c r="Z83" s="212"/>
      <c r="AA83" s="212"/>
      <c r="AB83" s="212"/>
      <c r="AC83" s="212"/>
      <c r="AD83" s="212"/>
      <c r="AE83" s="212"/>
      <c r="AF83" s="212"/>
      <c r="AG83" s="212" t="s">
        <v>2008</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5">
      <c r="A84" s="219"/>
      <c r="B84" s="220"/>
      <c r="C84" s="254" t="s">
        <v>2431</v>
      </c>
      <c r="D84" s="248"/>
      <c r="E84" s="248"/>
      <c r="F84" s="248"/>
      <c r="G84" s="248"/>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395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34">
        <v>65</v>
      </c>
      <c r="B85" s="235" t="s">
        <v>2434</v>
      </c>
      <c r="C85" s="253" t="s">
        <v>2435</v>
      </c>
      <c r="D85" s="236" t="s">
        <v>2048</v>
      </c>
      <c r="E85" s="237">
        <v>2</v>
      </c>
      <c r="F85" s="238"/>
      <c r="G85" s="239">
        <f>ROUND(E85*F85,2)</f>
        <v>0</v>
      </c>
      <c r="H85" s="238"/>
      <c r="I85" s="239">
        <f>ROUND(E85*H85,2)</f>
        <v>0</v>
      </c>
      <c r="J85" s="238"/>
      <c r="K85" s="239">
        <f>ROUND(E85*J85,2)</f>
        <v>0</v>
      </c>
      <c r="L85" s="239">
        <v>21</v>
      </c>
      <c r="M85" s="239">
        <f>G85*(1+L85/100)</f>
        <v>0</v>
      </c>
      <c r="N85" s="237">
        <v>2.8999999999999998E-3</v>
      </c>
      <c r="O85" s="237">
        <f>ROUND(E85*N85,2)</f>
        <v>0.01</v>
      </c>
      <c r="P85" s="237">
        <v>0</v>
      </c>
      <c r="Q85" s="237">
        <f>ROUND(E85*P85,2)</f>
        <v>0</v>
      </c>
      <c r="R85" s="239"/>
      <c r="S85" s="239" t="s">
        <v>435</v>
      </c>
      <c r="T85" s="240" t="s">
        <v>389</v>
      </c>
      <c r="U85" s="222">
        <v>0</v>
      </c>
      <c r="V85" s="222">
        <f>ROUND(E85*U85,2)</f>
        <v>0</v>
      </c>
      <c r="W85" s="222"/>
      <c r="X85" s="222" t="s">
        <v>604</v>
      </c>
      <c r="Y85" s="222" t="s">
        <v>391</v>
      </c>
      <c r="Z85" s="212"/>
      <c r="AA85" s="212"/>
      <c r="AB85" s="212"/>
      <c r="AC85" s="212"/>
      <c r="AD85" s="212"/>
      <c r="AE85" s="212"/>
      <c r="AF85" s="212"/>
      <c r="AG85" s="212" t="s">
        <v>2008</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5">
      <c r="A86" s="219"/>
      <c r="B86" s="220"/>
      <c r="C86" s="254" t="s">
        <v>2431</v>
      </c>
      <c r="D86" s="248"/>
      <c r="E86" s="248"/>
      <c r="F86" s="248"/>
      <c r="G86" s="248"/>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395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1">
        <v>66</v>
      </c>
      <c r="B87" s="242" t="s">
        <v>2436</v>
      </c>
      <c r="C87" s="252" t="s">
        <v>2437</v>
      </c>
      <c r="D87" s="243" t="s">
        <v>2048</v>
      </c>
      <c r="E87" s="244">
        <v>1</v>
      </c>
      <c r="F87" s="245"/>
      <c r="G87" s="246">
        <f>ROUND(E87*F87,2)</f>
        <v>0</v>
      </c>
      <c r="H87" s="245"/>
      <c r="I87" s="246">
        <f>ROUND(E87*H87,2)</f>
        <v>0</v>
      </c>
      <c r="J87" s="245"/>
      <c r="K87" s="246">
        <f>ROUND(E87*J87,2)</f>
        <v>0</v>
      </c>
      <c r="L87" s="246">
        <v>21</v>
      </c>
      <c r="M87" s="246">
        <f>G87*(1+L87/100)</f>
        <v>0</v>
      </c>
      <c r="N87" s="244">
        <v>6.9999999999999999E-4</v>
      </c>
      <c r="O87" s="244">
        <f>ROUND(E87*N87,2)</f>
        <v>0</v>
      </c>
      <c r="P87" s="244">
        <v>0</v>
      </c>
      <c r="Q87" s="244">
        <f>ROUND(E87*P87,2)</f>
        <v>0</v>
      </c>
      <c r="R87" s="246"/>
      <c r="S87" s="246" t="s">
        <v>435</v>
      </c>
      <c r="T87" s="247" t="s">
        <v>389</v>
      </c>
      <c r="U87" s="222">
        <v>0</v>
      </c>
      <c r="V87" s="222">
        <f>ROUND(E87*U87,2)</f>
        <v>0</v>
      </c>
      <c r="W87" s="222"/>
      <c r="X87" s="222" t="s">
        <v>604</v>
      </c>
      <c r="Y87" s="222" t="s">
        <v>391</v>
      </c>
      <c r="Z87" s="212"/>
      <c r="AA87" s="212"/>
      <c r="AB87" s="212"/>
      <c r="AC87" s="212"/>
      <c r="AD87" s="212"/>
      <c r="AE87" s="212"/>
      <c r="AF87" s="212"/>
      <c r="AG87" s="212" t="s">
        <v>2008</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1">
        <v>67</v>
      </c>
      <c r="B88" s="242" t="s">
        <v>2438</v>
      </c>
      <c r="C88" s="252" t="s">
        <v>2439</v>
      </c>
      <c r="D88" s="243" t="s">
        <v>517</v>
      </c>
      <c r="E88" s="244">
        <v>12</v>
      </c>
      <c r="F88" s="245"/>
      <c r="G88" s="246">
        <f>ROUND(E88*F88,2)</f>
        <v>0</v>
      </c>
      <c r="H88" s="245"/>
      <c r="I88" s="246">
        <f>ROUND(E88*H88,2)</f>
        <v>0</v>
      </c>
      <c r="J88" s="245"/>
      <c r="K88" s="246">
        <f>ROUND(E88*J88,2)</f>
        <v>0</v>
      </c>
      <c r="L88" s="246">
        <v>21</v>
      </c>
      <c r="M88" s="246">
        <f>G88*(1+L88/100)</f>
        <v>0</v>
      </c>
      <c r="N88" s="244">
        <v>1.5E-3</v>
      </c>
      <c r="O88" s="244">
        <f>ROUND(E88*N88,2)</f>
        <v>0.02</v>
      </c>
      <c r="P88" s="244">
        <v>0</v>
      </c>
      <c r="Q88" s="244">
        <f>ROUND(E88*P88,2)</f>
        <v>0</v>
      </c>
      <c r="R88" s="246"/>
      <c r="S88" s="246" t="s">
        <v>435</v>
      </c>
      <c r="T88" s="247" t="s">
        <v>389</v>
      </c>
      <c r="U88" s="222">
        <v>0</v>
      </c>
      <c r="V88" s="222">
        <f>ROUND(E88*U88,2)</f>
        <v>0</v>
      </c>
      <c r="W88" s="222"/>
      <c r="X88" s="222" t="s">
        <v>604</v>
      </c>
      <c r="Y88" s="222" t="s">
        <v>391</v>
      </c>
      <c r="Z88" s="212"/>
      <c r="AA88" s="212"/>
      <c r="AB88" s="212"/>
      <c r="AC88" s="212"/>
      <c r="AD88" s="212"/>
      <c r="AE88" s="212"/>
      <c r="AF88" s="212"/>
      <c r="AG88" s="212" t="s">
        <v>2008</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1">
        <v>68</v>
      </c>
      <c r="B89" s="242" t="s">
        <v>2440</v>
      </c>
      <c r="C89" s="252" t="s">
        <v>2441</v>
      </c>
      <c r="D89" s="243" t="s">
        <v>517</v>
      </c>
      <c r="E89" s="244">
        <v>30</v>
      </c>
      <c r="F89" s="245"/>
      <c r="G89" s="246">
        <f>ROUND(E89*F89,2)</f>
        <v>0</v>
      </c>
      <c r="H89" s="245"/>
      <c r="I89" s="246">
        <f>ROUND(E89*H89,2)</f>
        <v>0</v>
      </c>
      <c r="J89" s="245"/>
      <c r="K89" s="246">
        <f>ROUND(E89*J89,2)</f>
        <v>0</v>
      </c>
      <c r="L89" s="246">
        <v>21</v>
      </c>
      <c r="M89" s="246">
        <f>G89*(1+L89/100)</f>
        <v>0</v>
      </c>
      <c r="N89" s="244">
        <v>2.8E-3</v>
      </c>
      <c r="O89" s="244">
        <f>ROUND(E89*N89,2)</f>
        <v>0.08</v>
      </c>
      <c r="P89" s="244">
        <v>0</v>
      </c>
      <c r="Q89" s="244">
        <f>ROUND(E89*P89,2)</f>
        <v>0</v>
      </c>
      <c r="R89" s="246"/>
      <c r="S89" s="246" t="s">
        <v>435</v>
      </c>
      <c r="T89" s="247" t="s">
        <v>389</v>
      </c>
      <c r="U89" s="222">
        <v>0</v>
      </c>
      <c r="V89" s="222">
        <f>ROUND(E89*U89,2)</f>
        <v>0</v>
      </c>
      <c r="W89" s="222"/>
      <c r="X89" s="222" t="s">
        <v>604</v>
      </c>
      <c r="Y89" s="222" t="s">
        <v>391</v>
      </c>
      <c r="Z89" s="212"/>
      <c r="AA89" s="212"/>
      <c r="AB89" s="212"/>
      <c r="AC89" s="212"/>
      <c r="AD89" s="212"/>
      <c r="AE89" s="212"/>
      <c r="AF89" s="212"/>
      <c r="AG89" s="212" t="s">
        <v>2008</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34">
        <v>69</v>
      </c>
      <c r="B90" s="235" t="s">
        <v>2442</v>
      </c>
      <c r="C90" s="253" t="s">
        <v>2443</v>
      </c>
      <c r="D90" s="236" t="s">
        <v>2048</v>
      </c>
      <c r="E90" s="237">
        <v>5</v>
      </c>
      <c r="F90" s="238"/>
      <c r="G90" s="239">
        <f>ROUND(E90*F90,2)</f>
        <v>0</v>
      </c>
      <c r="H90" s="238"/>
      <c r="I90" s="239">
        <f>ROUND(E90*H90,2)</f>
        <v>0</v>
      </c>
      <c r="J90" s="238"/>
      <c r="K90" s="239">
        <f>ROUND(E90*J90,2)</f>
        <v>0</v>
      </c>
      <c r="L90" s="239">
        <v>21</v>
      </c>
      <c r="M90" s="239">
        <f>G90*(1+L90/100)</f>
        <v>0</v>
      </c>
      <c r="N90" s="237">
        <v>4.0000000000000002E-4</v>
      </c>
      <c r="O90" s="237">
        <f>ROUND(E90*N90,2)</f>
        <v>0</v>
      </c>
      <c r="P90" s="237">
        <v>0</v>
      </c>
      <c r="Q90" s="237">
        <f>ROUND(E90*P90,2)</f>
        <v>0</v>
      </c>
      <c r="R90" s="239"/>
      <c r="S90" s="239" t="s">
        <v>435</v>
      </c>
      <c r="T90" s="240" t="s">
        <v>389</v>
      </c>
      <c r="U90" s="222">
        <v>0</v>
      </c>
      <c r="V90" s="222">
        <f>ROUND(E90*U90,2)</f>
        <v>0</v>
      </c>
      <c r="W90" s="222"/>
      <c r="X90" s="222" t="s">
        <v>604</v>
      </c>
      <c r="Y90" s="222" t="s">
        <v>391</v>
      </c>
      <c r="Z90" s="212"/>
      <c r="AA90" s="212"/>
      <c r="AB90" s="212"/>
      <c r="AC90" s="212"/>
      <c r="AD90" s="212"/>
      <c r="AE90" s="212"/>
      <c r="AF90" s="212"/>
      <c r="AG90" s="212" t="s">
        <v>2008</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5">
      <c r="A91" s="219"/>
      <c r="B91" s="220"/>
      <c r="C91" s="254" t="s">
        <v>2444</v>
      </c>
      <c r="D91" s="248"/>
      <c r="E91" s="248"/>
      <c r="F91" s="248"/>
      <c r="G91" s="248"/>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395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5">
      <c r="A92" s="234">
        <v>70</v>
      </c>
      <c r="B92" s="235" t="s">
        <v>2445</v>
      </c>
      <c r="C92" s="253" t="s">
        <v>2446</v>
      </c>
      <c r="D92" s="236" t="s">
        <v>2048</v>
      </c>
      <c r="E92" s="237">
        <v>8</v>
      </c>
      <c r="F92" s="238"/>
      <c r="G92" s="239">
        <f>ROUND(E92*F92,2)</f>
        <v>0</v>
      </c>
      <c r="H92" s="238"/>
      <c r="I92" s="239">
        <f>ROUND(E92*H92,2)</f>
        <v>0</v>
      </c>
      <c r="J92" s="238"/>
      <c r="K92" s="239">
        <f>ROUND(E92*J92,2)</f>
        <v>0</v>
      </c>
      <c r="L92" s="239">
        <v>21</v>
      </c>
      <c r="M92" s="239">
        <f>G92*(1+L92/100)</f>
        <v>0</v>
      </c>
      <c r="N92" s="237">
        <v>1.9E-3</v>
      </c>
      <c r="O92" s="237">
        <f>ROUND(E92*N92,2)</f>
        <v>0.02</v>
      </c>
      <c r="P92" s="237">
        <v>0</v>
      </c>
      <c r="Q92" s="237">
        <f>ROUND(E92*P92,2)</f>
        <v>0</v>
      </c>
      <c r="R92" s="239"/>
      <c r="S92" s="239" t="s">
        <v>435</v>
      </c>
      <c r="T92" s="240" t="s">
        <v>389</v>
      </c>
      <c r="U92" s="222">
        <v>0</v>
      </c>
      <c r="V92" s="222">
        <f>ROUND(E92*U92,2)</f>
        <v>0</v>
      </c>
      <c r="W92" s="222"/>
      <c r="X92" s="222" t="s">
        <v>604</v>
      </c>
      <c r="Y92" s="222" t="s">
        <v>391</v>
      </c>
      <c r="Z92" s="212"/>
      <c r="AA92" s="212"/>
      <c r="AB92" s="212"/>
      <c r="AC92" s="212"/>
      <c r="AD92" s="212"/>
      <c r="AE92" s="212"/>
      <c r="AF92" s="212"/>
      <c r="AG92" s="212" t="s">
        <v>2008</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5">
      <c r="A93" s="219"/>
      <c r="B93" s="220"/>
      <c r="C93" s="254" t="s">
        <v>2444</v>
      </c>
      <c r="D93" s="248"/>
      <c r="E93" s="248"/>
      <c r="F93" s="248"/>
      <c r="G93" s="248"/>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395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5">
      <c r="A94" s="241">
        <v>71</v>
      </c>
      <c r="B94" s="242" t="s">
        <v>2447</v>
      </c>
      <c r="C94" s="252" t="s">
        <v>2448</v>
      </c>
      <c r="D94" s="243" t="s">
        <v>517</v>
      </c>
      <c r="E94" s="244">
        <v>6</v>
      </c>
      <c r="F94" s="245"/>
      <c r="G94" s="246">
        <f>ROUND(E94*F94,2)</f>
        <v>0</v>
      </c>
      <c r="H94" s="245"/>
      <c r="I94" s="246">
        <f>ROUND(E94*H94,2)</f>
        <v>0</v>
      </c>
      <c r="J94" s="245"/>
      <c r="K94" s="246">
        <f>ROUND(E94*J94,2)</f>
        <v>0</v>
      </c>
      <c r="L94" s="246">
        <v>21</v>
      </c>
      <c r="M94" s="246">
        <f>G94*(1+L94/100)</f>
        <v>0</v>
      </c>
      <c r="N94" s="244">
        <v>1.8E-3</v>
      </c>
      <c r="O94" s="244">
        <f>ROUND(E94*N94,2)</f>
        <v>0.01</v>
      </c>
      <c r="P94" s="244">
        <v>0</v>
      </c>
      <c r="Q94" s="244">
        <f>ROUND(E94*P94,2)</f>
        <v>0</v>
      </c>
      <c r="R94" s="246"/>
      <c r="S94" s="246" t="s">
        <v>435</v>
      </c>
      <c r="T94" s="247" t="s">
        <v>389</v>
      </c>
      <c r="U94" s="222">
        <v>0</v>
      </c>
      <c r="V94" s="222">
        <f>ROUND(E94*U94,2)</f>
        <v>0</v>
      </c>
      <c r="W94" s="222"/>
      <c r="X94" s="222" t="s">
        <v>604</v>
      </c>
      <c r="Y94" s="222" t="s">
        <v>391</v>
      </c>
      <c r="Z94" s="212"/>
      <c r="AA94" s="212"/>
      <c r="AB94" s="212"/>
      <c r="AC94" s="212"/>
      <c r="AD94" s="212"/>
      <c r="AE94" s="212"/>
      <c r="AF94" s="212"/>
      <c r="AG94" s="212" t="s">
        <v>2008</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41">
        <v>72</v>
      </c>
      <c r="B95" s="242" t="s">
        <v>2449</v>
      </c>
      <c r="C95" s="252" t="s">
        <v>2450</v>
      </c>
      <c r="D95" s="243" t="s">
        <v>517</v>
      </c>
      <c r="E95" s="244">
        <v>33</v>
      </c>
      <c r="F95" s="245"/>
      <c r="G95" s="246">
        <f>ROUND(E95*F95,2)</f>
        <v>0</v>
      </c>
      <c r="H95" s="245"/>
      <c r="I95" s="246">
        <f>ROUND(E95*H95,2)</f>
        <v>0</v>
      </c>
      <c r="J95" s="245"/>
      <c r="K95" s="246">
        <f>ROUND(E95*J95,2)</f>
        <v>0</v>
      </c>
      <c r="L95" s="246">
        <v>21</v>
      </c>
      <c r="M95" s="246">
        <f>G95*(1+L95/100)</f>
        <v>0</v>
      </c>
      <c r="N95" s="244">
        <v>2.0999999999999999E-3</v>
      </c>
      <c r="O95" s="244">
        <f>ROUND(E95*N95,2)</f>
        <v>7.0000000000000007E-2</v>
      </c>
      <c r="P95" s="244">
        <v>0</v>
      </c>
      <c r="Q95" s="244">
        <f>ROUND(E95*P95,2)</f>
        <v>0</v>
      </c>
      <c r="R95" s="246"/>
      <c r="S95" s="246" t="s">
        <v>435</v>
      </c>
      <c r="T95" s="247" t="s">
        <v>389</v>
      </c>
      <c r="U95" s="222">
        <v>0</v>
      </c>
      <c r="V95" s="222">
        <f>ROUND(E95*U95,2)</f>
        <v>0</v>
      </c>
      <c r="W95" s="222"/>
      <c r="X95" s="222" t="s">
        <v>604</v>
      </c>
      <c r="Y95" s="222" t="s">
        <v>391</v>
      </c>
      <c r="Z95" s="212"/>
      <c r="AA95" s="212"/>
      <c r="AB95" s="212"/>
      <c r="AC95" s="212"/>
      <c r="AD95" s="212"/>
      <c r="AE95" s="212"/>
      <c r="AF95" s="212"/>
      <c r="AG95" s="212" t="s">
        <v>2008</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41">
        <v>73</v>
      </c>
      <c r="B96" s="242" t="s">
        <v>2451</v>
      </c>
      <c r="C96" s="252" t="s">
        <v>2452</v>
      </c>
      <c r="D96" s="243" t="s">
        <v>517</v>
      </c>
      <c r="E96" s="244">
        <v>3</v>
      </c>
      <c r="F96" s="245"/>
      <c r="G96" s="246">
        <f>ROUND(E96*F96,2)</f>
        <v>0</v>
      </c>
      <c r="H96" s="245"/>
      <c r="I96" s="246">
        <f>ROUND(E96*H96,2)</f>
        <v>0</v>
      </c>
      <c r="J96" s="245"/>
      <c r="K96" s="246">
        <f>ROUND(E96*J96,2)</f>
        <v>0</v>
      </c>
      <c r="L96" s="246">
        <v>21</v>
      </c>
      <c r="M96" s="246">
        <f>G96*(1+L96/100)</f>
        <v>0</v>
      </c>
      <c r="N96" s="244">
        <v>3.2000000000000002E-3</v>
      </c>
      <c r="O96" s="244">
        <f>ROUND(E96*N96,2)</f>
        <v>0.01</v>
      </c>
      <c r="P96" s="244">
        <v>0</v>
      </c>
      <c r="Q96" s="244">
        <f>ROUND(E96*P96,2)</f>
        <v>0</v>
      </c>
      <c r="R96" s="246"/>
      <c r="S96" s="246" t="s">
        <v>435</v>
      </c>
      <c r="T96" s="247" t="s">
        <v>389</v>
      </c>
      <c r="U96" s="222">
        <v>0</v>
      </c>
      <c r="V96" s="222">
        <f>ROUND(E96*U96,2)</f>
        <v>0</v>
      </c>
      <c r="W96" s="222"/>
      <c r="X96" s="222" t="s">
        <v>604</v>
      </c>
      <c r="Y96" s="222" t="s">
        <v>391</v>
      </c>
      <c r="Z96" s="212"/>
      <c r="AA96" s="212"/>
      <c r="AB96" s="212"/>
      <c r="AC96" s="212"/>
      <c r="AD96" s="212"/>
      <c r="AE96" s="212"/>
      <c r="AF96" s="212"/>
      <c r="AG96" s="212" t="s">
        <v>2008</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1">
        <v>74</v>
      </c>
      <c r="B97" s="242" t="s">
        <v>2453</v>
      </c>
      <c r="C97" s="252" t="s">
        <v>2454</v>
      </c>
      <c r="D97" s="243" t="s">
        <v>517</v>
      </c>
      <c r="E97" s="244">
        <v>3</v>
      </c>
      <c r="F97" s="245"/>
      <c r="G97" s="246">
        <f>ROUND(E97*F97,2)</f>
        <v>0</v>
      </c>
      <c r="H97" s="245"/>
      <c r="I97" s="246">
        <f>ROUND(E97*H97,2)</f>
        <v>0</v>
      </c>
      <c r="J97" s="245"/>
      <c r="K97" s="246">
        <f>ROUND(E97*J97,2)</f>
        <v>0</v>
      </c>
      <c r="L97" s="246">
        <v>21</v>
      </c>
      <c r="M97" s="246">
        <f>G97*(1+L97/100)</f>
        <v>0</v>
      </c>
      <c r="N97" s="244">
        <v>3.5000000000000001E-3</v>
      </c>
      <c r="O97" s="244">
        <f>ROUND(E97*N97,2)</f>
        <v>0.01</v>
      </c>
      <c r="P97" s="244">
        <v>0</v>
      </c>
      <c r="Q97" s="244">
        <f>ROUND(E97*P97,2)</f>
        <v>0</v>
      </c>
      <c r="R97" s="246"/>
      <c r="S97" s="246" t="s">
        <v>435</v>
      </c>
      <c r="T97" s="247" t="s">
        <v>389</v>
      </c>
      <c r="U97" s="222">
        <v>0</v>
      </c>
      <c r="V97" s="222">
        <f>ROUND(E97*U97,2)</f>
        <v>0</v>
      </c>
      <c r="W97" s="222"/>
      <c r="X97" s="222" t="s">
        <v>604</v>
      </c>
      <c r="Y97" s="222" t="s">
        <v>391</v>
      </c>
      <c r="Z97" s="212"/>
      <c r="AA97" s="212"/>
      <c r="AB97" s="212"/>
      <c r="AC97" s="212"/>
      <c r="AD97" s="212"/>
      <c r="AE97" s="212"/>
      <c r="AF97" s="212"/>
      <c r="AG97" s="212" t="s">
        <v>2008</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41">
        <v>75</v>
      </c>
      <c r="B98" s="242" t="s">
        <v>2455</v>
      </c>
      <c r="C98" s="252" t="s">
        <v>2456</v>
      </c>
      <c r="D98" s="243" t="s">
        <v>517</v>
      </c>
      <c r="E98" s="244">
        <v>6</v>
      </c>
      <c r="F98" s="245"/>
      <c r="G98" s="246">
        <f>ROUND(E98*F98,2)</f>
        <v>0</v>
      </c>
      <c r="H98" s="245"/>
      <c r="I98" s="246">
        <f>ROUND(E98*H98,2)</f>
        <v>0</v>
      </c>
      <c r="J98" s="245"/>
      <c r="K98" s="246">
        <f>ROUND(E98*J98,2)</f>
        <v>0</v>
      </c>
      <c r="L98" s="246">
        <v>21</v>
      </c>
      <c r="M98" s="246">
        <f>G98*(1+L98/100)</f>
        <v>0</v>
      </c>
      <c r="N98" s="244">
        <v>4.1999999999999997E-3</v>
      </c>
      <c r="O98" s="244">
        <f>ROUND(E98*N98,2)</f>
        <v>0.03</v>
      </c>
      <c r="P98" s="244">
        <v>0</v>
      </c>
      <c r="Q98" s="244">
        <f>ROUND(E98*P98,2)</f>
        <v>0</v>
      </c>
      <c r="R98" s="246"/>
      <c r="S98" s="246" t="s">
        <v>435</v>
      </c>
      <c r="T98" s="247" t="s">
        <v>389</v>
      </c>
      <c r="U98" s="222">
        <v>0</v>
      </c>
      <c r="V98" s="222">
        <f>ROUND(E98*U98,2)</f>
        <v>0</v>
      </c>
      <c r="W98" s="222"/>
      <c r="X98" s="222" t="s">
        <v>604</v>
      </c>
      <c r="Y98" s="222" t="s">
        <v>391</v>
      </c>
      <c r="Z98" s="212"/>
      <c r="AA98" s="212"/>
      <c r="AB98" s="212"/>
      <c r="AC98" s="212"/>
      <c r="AD98" s="212"/>
      <c r="AE98" s="212"/>
      <c r="AF98" s="212"/>
      <c r="AG98" s="212" t="s">
        <v>2008</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34">
        <v>76</v>
      </c>
      <c r="B99" s="235" t="s">
        <v>2457</v>
      </c>
      <c r="C99" s="253" t="s">
        <v>2458</v>
      </c>
      <c r="D99" s="236" t="s">
        <v>2048</v>
      </c>
      <c r="E99" s="237">
        <v>2</v>
      </c>
      <c r="F99" s="238"/>
      <c r="G99" s="239">
        <f>ROUND(E99*F99,2)</f>
        <v>0</v>
      </c>
      <c r="H99" s="238"/>
      <c r="I99" s="239">
        <f>ROUND(E99*H99,2)</f>
        <v>0</v>
      </c>
      <c r="J99" s="238"/>
      <c r="K99" s="239">
        <f>ROUND(E99*J99,2)</f>
        <v>0</v>
      </c>
      <c r="L99" s="239">
        <v>21</v>
      </c>
      <c r="M99" s="239">
        <f>G99*(1+L99/100)</f>
        <v>0</v>
      </c>
      <c r="N99" s="237">
        <v>5.0000000000000001E-4</v>
      </c>
      <c r="O99" s="237">
        <f>ROUND(E99*N99,2)</f>
        <v>0</v>
      </c>
      <c r="P99" s="237">
        <v>0</v>
      </c>
      <c r="Q99" s="237">
        <f>ROUND(E99*P99,2)</f>
        <v>0</v>
      </c>
      <c r="R99" s="239"/>
      <c r="S99" s="239" t="s">
        <v>435</v>
      </c>
      <c r="T99" s="240" t="s">
        <v>389</v>
      </c>
      <c r="U99" s="222">
        <v>0</v>
      </c>
      <c r="V99" s="222">
        <f>ROUND(E99*U99,2)</f>
        <v>0</v>
      </c>
      <c r="W99" s="222"/>
      <c r="X99" s="222" t="s">
        <v>604</v>
      </c>
      <c r="Y99" s="222" t="s">
        <v>391</v>
      </c>
      <c r="Z99" s="212"/>
      <c r="AA99" s="212"/>
      <c r="AB99" s="212"/>
      <c r="AC99" s="212"/>
      <c r="AD99" s="212"/>
      <c r="AE99" s="212"/>
      <c r="AF99" s="212"/>
      <c r="AG99" s="212" t="s">
        <v>2008</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5">
      <c r="A100" s="219"/>
      <c r="B100" s="220"/>
      <c r="C100" s="254" t="s">
        <v>2444</v>
      </c>
      <c r="D100" s="248"/>
      <c r="E100" s="248"/>
      <c r="F100" s="248"/>
      <c r="G100" s="248"/>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395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34">
        <v>77</v>
      </c>
      <c r="B101" s="235" t="s">
        <v>2459</v>
      </c>
      <c r="C101" s="253" t="s">
        <v>2460</v>
      </c>
      <c r="D101" s="236" t="s">
        <v>2048</v>
      </c>
      <c r="E101" s="237">
        <v>7</v>
      </c>
      <c r="F101" s="238"/>
      <c r="G101" s="239">
        <f>ROUND(E101*F101,2)</f>
        <v>0</v>
      </c>
      <c r="H101" s="238"/>
      <c r="I101" s="239">
        <f>ROUND(E101*H101,2)</f>
        <v>0</v>
      </c>
      <c r="J101" s="238"/>
      <c r="K101" s="239">
        <f>ROUND(E101*J101,2)</f>
        <v>0</v>
      </c>
      <c r="L101" s="239">
        <v>21</v>
      </c>
      <c r="M101" s="239">
        <f>G101*(1+L101/100)</f>
        <v>0</v>
      </c>
      <c r="N101" s="237">
        <v>8.0000000000000004E-4</v>
      </c>
      <c r="O101" s="237">
        <f>ROUND(E101*N101,2)</f>
        <v>0.01</v>
      </c>
      <c r="P101" s="237">
        <v>0</v>
      </c>
      <c r="Q101" s="237">
        <f>ROUND(E101*P101,2)</f>
        <v>0</v>
      </c>
      <c r="R101" s="239"/>
      <c r="S101" s="239" t="s">
        <v>435</v>
      </c>
      <c r="T101" s="240" t="s">
        <v>389</v>
      </c>
      <c r="U101" s="222">
        <v>0</v>
      </c>
      <c r="V101" s="222">
        <f>ROUND(E101*U101,2)</f>
        <v>0</v>
      </c>
      <c r="W101" s="222"/>
      <c r="X101" s="222" t="s">
        <v>604</v>
      </c>
      <c r="Y101" s="222" t="s">
        <v>391</v>
      </c>
      <c r="Z101" s="212"/>
      <c r="AA101" s="212"/>
      <c r="AB101" s="212"/>
      <c r="AC101" s="212"/>
      <c r="AD101" s="212"/>
      <c r="AE101" s="212"/>
      <c r="AF101" s="212"/>
      <c r="AG101" s="212" t="s">
        <v>2008</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5">
      <c r="A102" s="219"/>
      <c r="B102" s="220"/>
      <c r="C102" s="254" t="s">
        <v>2444</v>
      </c>
      <c r="D102" s="248"/>
      <c r="E102" s="248"/>
      <c r="F102" s="248"/>
      <c r="G102" s="248"/>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395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4">
        <v>78</v>
      </c>
      <c r="B103" s="235" t="s">
        <v>2461</v>
      </c>
      <c r="C103" s="253" t="s">
        <v>2462</v>
      </c>
      <c r="D103" s="236" t="s">
        <v>2048</v>
      </c>
      <c r="E103" s="237">
        <v>3</v>
      </c>
      <c r="F103" s="238"/>
      <c r="G103" s="239">
        <f>ROUND(E103*F103,2)</f>
        <v>0</v>
      </c>
      <c r="H103" s="238"/>
      <c r="I103" s="239">
        <f>ROUND(E103*H103,2)</f>
        <v>0</v>
      </c>
      <c r="J103" s="238"/>
      <c r="K103" s="239">
        <f>ROUND(E103*J103,2)</f>
        <v>0</v>
      </c>
      <c r="L103" s="239">
        <v>21</v>
      </c>
      <c r="M103" s="239">
        <f>G103*(1+L103/100)</f>
        <v>0</v>
      </c>
      <c r="N103" s="237">
        <v>2.9999999999999997E-4</v>
      </c>
      <c r="O103" s="237">
        <f>ROUND(E103*N103,2)</f>
        <v>0</v>
      </c>
      <c r="P103" s="237">
        <v>0</v>
      </c>
      <c r="Q103" s="237">
        <f>ROUND(E103*P103,2)</f>
        <v>0</v>
      </c>
      <c r="R103" s="239"/>
      <c r="S103" s="239" t="s">
        <v>435</v>
      </c>
      <c r="T103" s="240" t="s">
        <v>389</v>
      </c>
      <c r="U103" s="222">
        <v>0</v>
      </c>
      <c r="V103" s="222">
        <f>ROUND(E103*U103,2)</f>
        <v>0</v>
      </c>
      <c r="W103" s="222"/>
      <c r="X103" s="222" t="s">
        <v>604</v>
      </c>
      <c r="Y103" s="222" t="s">
        <v>391</v>
      </c>
      <c r="Z103" s="212"/>
      <c r="AA103" s="212"/>
      <c r="AB103" s="212"/>
      <c r="AC103" s="212"/>
      <c r="AD103" s="212"/>
      <c r="AE103" s="212"/>
      <c r="AF103" s="212"/>
      <c r="AG103" s="212" t="s">
        <v>2008</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5">
      <c r="A104" s="219"/>
      <c r="B104" s="220"/>
      <c r="C104" s="254" t="s">
        <v>2444</v>
      </c>
      <c r="D104" s="248"/>
      <c r="E104" s="248"/>
      <c r="F104" s="248"/>
      <c r="G104" s="248"/>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395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5">
      <c r="A105" s="234">
        <v>79</v>
      </c>
      <c r="B105" s="235" t="s">
        <v>2463</v>
      </c>
      <c r="C105" s="253" t="s">
        <v>2464</v>
      </c>
      <c r="D105" s="236" t="s">
        <v>2048</v>
      </c>
      <c r="E105" s="237">
        <v>1</v>
      </c>
      <c r="F105" s="238"/>
      <c r="G105" s="239">
        <f>ROUND(E105*F105,2)</f>
        <v>0</v>
      </c>
      <c r="H105" s="238"/>
      <c r="I105" s="239">
        <f>ROUND(E105*H105,2)</f>
        <v>0</v>
      </c>
      <c r="J105" s="238"/>
      <c r="K105" s="239">
        <f>ROUND(E105*J105,2)</f>
        <v>0</v>
      </c>
      <c r="L105" s="239">
        <v>21</v>
      </c>
      <c r="M105" s="239">
        <f>G105*(1+L105/100)</f>
        <v>0</v>
      </c>
      <c r="N105" s="237">
        <v>5.0000000000000001E-4</v>
      </c>
      <c r="O105" s="237">
        <f>ROUND(E105*N105,2)</f>
        <v>0</v>
      </c>
      <c r="P105" s="237">
        <v>0</v>
      </c>
      <c r="Q105" s="237">
        <f>ROUND(E105*P105,2)</f>
        <v>0</v>
      </c>
      <c r="R105" s="239"/>
      <c r="S105" s="239" t="s">
        <v>435</v>
      </c>
      <c r="T105" s="240" t="s">
        <v>389</v>
      </c>
      <c r="U105" s="222">
        <v>0</v>
      </c>
      <c r="V105" s="222">
        <f>ROUND(E105*U105,2)</f>
        <v>0</v>
      </c>
      <c r="W105" s="222"/>
      <c r="X105" s="222" t="s">
        <v>604</v>
      </c>
      <c r="Y105" s="222" t="s">
        <v>391</v>
      </c>
      <c r="Z105" s="212"/>
      <c r="AA105" s="212"/>
      <c r="AB105" s="212"/>
      <c r="AC105" s="212"/>
      <c r="AD105" s="212"/>
      <c r="AE105" s="212"/>
      <c r="AF105" s="212"/>
      <c r="AG105" s="212" t="s">
        <v>2008</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2" x14ac:dyDescent="0.25">
      <c r="A106" s="219"/>
      <c r="B106" s="220"/>
      <c r="C106" s="254" t="s">
        <v>2444</v>
      </c>
      <c r="D106" s="248"/>
      <c r="E106" s="248"/>
      <c r="F106" s="248"/>
      <c r="G106" s="248"/>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395</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4">
        <v>80</v>
      </c>
      <c r="B107" s="235" t="s">
        <v>2465</v>
      </c>
      <c r="C107" s="253" t="s">
        <v>2466</v>
      </c>
      <c r="D107" s="236" t="s">
        <v>2048</v>
      </c>
      <c r="E107" s="237">
        <v>1</v>
      </c>
      <c r="F107" s="238"/>
      <c r="G107" s="239">
        <f>ROUND(E107*F107,2)</f>
        <v>0</v>
      </c>
      <c r="H107" s="238"/>
      <c r="I107" s="239">
        <f>ROUND(E107*H107,2)</f>
        <v>0</v>
      </c>
      <c r="J107" s="238"/>
      <c r="K107" s="239">
        <f>ROUND(E107*J107,2)</f>
        <v>0</v>
      </c>
      <c r="L107" s="239">
        <v>21</v>
      </c>
      <c r="M107" s="239">
        <f>G107*(1+L107/100)</f>
        <v>0</v>
      </c>
      <c r="N107" s="237">
        <v>4.0000000000000002E-4</v>
      </c>
      <c r="O107" s="237">
        <f>ROUND(E107*N107,2)</f>
        <v>0</v>
      </c>
      <c r="P107" s="237">
        <v>0</v>
      </c>
      <c r="Q107" s="237">
        <f>ROUND(E107*P107,2)</f>
        <v>0</v>
      </c>
      <c r="R107" s="239"/>
      <c r="S107" s="239" t="s">
        <v>435</v>
      </c>
      <c r="T107" s="240" t="s">
        <v>389</v>
      </c>
      <c r="U107" s="222">
        <v>0</v>
      </c>
      <c r="V107" s="222">
        <f>ROUND(E107*U107,2)</f>
        <v>0</v>
      </c>
      <c r="W107" s="222"/>
      <c r="X107" s="222" t="s">
        <v>604</v>
      </c>
      <c r="Y107" s="222" t="s">
        <v>391</v>
      </c>
      <c r="Z107" s="212"/>
      <c r="AA107" s="212"/>
      <c r="AB107" s="212"/>
      <c r="AC107" s="212"/>
      <c r="AD107" s="212"/>
      <c r="AE107" s="212"/>
      <c r="AF107" s="212"/>
      <c r="AG107" s="212" t="s">
        <v>2008</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5">
      <c r="A108" s="219"/>
      <c r="B108" s="220"/>
      <c r="C108" s="254" t="s">
        <v>2444</v>
      </c>
      <c r="D108" s="248"/>
      <c r="E108" s="248"/>
      <c r="F108" s="248"/>
      <c r="G108" s="248"/>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395</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34">
        <v>81</v>
      </c>
      <c r="B109" s="235" t="s">
        <v>2467</v>
      </c>
      <c r="C109" s="253" t="s">
        <v>2468</v>
      </c>
      <c r="D109" s="236" t="s">
        <v>2048</v>
      </c>
      <c r="E109" s="237">
        <v>2</v>
      </c>
      <c r="F109" s="238"/>
      <c r="G109" s="239">
        <f>ROUND(E109*F109,2)</f>
        <v>0</v>
      </c>
      <c r="H109" s="238"/>
      <c r="I109" s="239">
        <f>ROUND(E109*H109,2)</f>
        <v>0</v>
      </c>
      <c r="J109" s="238"/>
      <c r="K109" s="239">
        <f>ROUND(E109*J109,2)</f>
        <v>0</v>
      </c>
      <c r="L109" s="239">
        <v>21</v>
      </c>
      <c r="M109" s="239">
        <f>G109*(1+L109/100)</f>
        <v>0</v>
      </c>
      <c r="N109" s="237">
        <v>1E-3</v>
      </c>
      <c r="O109" s="237">
        <f>ROUND(E109*N109,2)</f>
        <v>0</v>
      </c>
      <c r="P109" s="237">
        <v>0</v>
      </c>
      <c r="Q109" s="237">
        <f>ROUND(E109*P109,2)</f>
        <v>0</v>
      </c>
      <c r="R109" s="239"/>
      <c r="S109" s="239" t="s">
        <v>435</v>
      </c>
      <c r="T109" s="240" t="s">
        <v>389</v>
      </c>
      <c r="U109" s="222">
        <v>0</v>
      </c>
      <c r="V109" s="222">
        <f>ROUND(E109*U109,2)</f>
        <v>0</v>
      </c>
      <c r="W109" s="222"/>
      <c r="X109" s="222" t="s">
        <v>604</v>
      </c>
      <c r="Y109" s="222" t="s">
        <v>391</v>
      </c>
      <c r="Z109" s="212"/>
      <c r="AA109" s="212"/>
      <c r="AB109" s="212"/>
      <c r="AC109" s="212"/>
      <c r="AD109" s="212"/>
      <c r="AE109" s="212"/>
      <c r="AF109" s="212"/>
      <c r="AG109" s="212" t="s">
        <v>2008</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5">
      <c r="A110" s="219"/>
      <c r="B110" s="220"/>
      <c r="C110" s="254" t="s">
        <v>2444</v>
      </c>
      <c r="D110" s="248"/>
      <c r="E110" s="248"/>
      <c r="F110" s="248"/>
      <c r="G110" s="248"/>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395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5">
      <c r="A111" s="234">
        <v>82</v>
      </c>
      <c r="B111" s="235" t="s">
        <v>2469</v>
      </c>
      <c r="C111" s="253" t="s">
        <v>2470</v>
      </c>
      <c r="D111" s="236" t="s">
        <v>2048</v>
      </c>
      <c r="E111" s="237">
        <v>2</v>
      </c>
      <c r="F111" s="238"/>
      <c r="G111" s="239">
        <f>ROUND(E111*F111,2)</f>
        <v>0</v>
      </c>
      <c r="H111" s="238"/>
      <c r="I111" s="239">
        <f>ROUND(E111*H111,2)</f>
        <v>0</v>
      </c>
      <c r="J111" s="238"/>
      <c r="K111" s="239">
        <f>ROUND(E111*J111,2)</f>
        <v>0</v>
      </c>
      <c r="L111" s="239">
        <v>21</v>
      </c>
      <c r="M111" s="239">
        <f>G111*(1+L111/100)</f>
        <v>0</v>
      </c>
      <c r="N111" s="237">
        <v>8.9999999999999998E-4</v>
      </c>
      <c r="O111" s="237">
        <f>ROUND(E111*N111,2)</f>
        <v>0</v>
      </c>
      <c r="P111" s="237">
        <v>0</v>
      </c>
      <c r="Q111" s="237">
        <f>ROUND(E111*P111,2)</f>
        <v>0</v>
      </c>
      <c r="R111" s="239"/>
      <c r="S111" s="239" t="s">
        <v>435</v>
      </c>
      <c r="T111" s="240" t="s">
        <v>389</v>
      </c>
      <c r="U111" s="222">
        <v>0</v>
      </c>
      <c r="V111" s="222">
        <f>ROUND(E111*U111,2)</f>
        <v>0</v>
      </c>
      <c r="W111" s="222"/>
      <c r="X111" s="222" t="s">
        <v>604</v>
      </c>
      <c r="Y111" s="222" t="s">
        <v>391</v>
      </c>
      <c r="Z111" s="212"/>
      <c r="AA111" s="212"/>
      <c r="AB111" s="212"/>
      <c r="AC111" s="212"/>
      <c r="AD111" s="212"/>
      <c r="AE111" s="212"/>
      <c r="AF111" s="212"/>
      <c r="AG111" s="212" t="s">
        <v>2008</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5">
      <c r="A112" s="219"/>
      <c r="B112" s="220"/>
      <c r="C112" s="254" t="s">
        <v>2444</v>
      </c>
      <c r="D112" s="248"/>
      <c r="E112" s="248"/>
      <c r="F112" s="248"/>
      <c r="G112" s="248"/>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395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34">
        <v>83</v>
      </c>
      <c r="B113" s="235" t="s">
        <v>2471</v>
      </c>
      <c r="C113" s="253" t="s">
        <v>2472</v>
      </c>
      <c r="D113" s="236" t="s">
        <v>2048</v>
      </c>
      <c r="E113" s="237">
        <v>4</v>
      </c>
      <c r="F113" s="238"/>
      <c r="G113" s="239">
        <f>ROUND(E113*F113,2)</f>
        <v>0</v>
      </c>
      <c r="H113" s="238"/>
      <c r="I113" s="239">
        <f>ROUND(E113*H113,2)</f>
        <v>0</v>
      </c>
      <c r="J113" s="238"/>
      <c r="K113" s="239">
        <f>ROUND(E113*J113,2)</f>
        <v>0</v>
      </c>
      <c r="L113" s="239">
        <v>21</v>
      </c>
      <c r="M113" s="239">
        <f>G113*(1+L113/100)</f>
        <v>0</v>
      </c>
      <c r="N113" s="237">
        <v>5.0000000000000001E-4</v>
      </c>
      <c r="O113" s="237">
        <f>ROUND(E113*N113,2)</f>
        <v>0</v>
      </c>
      <c r="P113" s="237">
        <v>0</v>
      </c>
      <c r="Q113" s="237">
        <f>ROUND(E113*P113,2)</f>
        <v>0</v>
      </c>
      <c r="R113" s="239"/>
      <c r="S113" s="239" t="s">
        <v>435</v>
      </c>
      <c r="T113" s="240" t="s">
        <v>389</v>
      </c>
      <c r="U113" s="222">
        <v>0</v>
      </c>
      <c r="V113" s="222">
        <f>ROUND(E113*U113,2)</f>
        <v>0</v>
      </c>
      <c r="W113" s="222"/>
      <c r="X113" s="222" t="s">
        <v>604</v>
      </c>
      <c r="Y113" s="222" t="s">
        <v>391</v>
      </c>
      <c r="Z113" s="212"/>
      <c r="AA113" s="212"/>
      <c r="AB113" s="212"/>
      <c r="AC113" s="212"/>
      <c r="AD113" s="212"/>
      <c r="AE113" s="212"/>
      <c r="AF113" s="212"/>
      <c r="AG113" s="212" t="s">
        <v>2008</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5">
      <c r="A114" s="219"/>
      <c r="B114" s="220"/>
      <c r="C114" s="254" t="s">
        <v>2444</v>
      </c>
      <c r="D114" s="248"/>
      <c r="E114" s="248"/>
      <c r="F114" s="248"/>
      <c r="G114" s="248"/>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395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34">
        <v>84</v>
      </c>
      <c r="B115" s="235" t="s">
        <v>2473</v>
      </c>
      <c r="C115" s="253" t="s">
        <v>2474</v>
      </c>
      <c r="D115" s="236" t="s">
        <v>2048</v>
      </c>
      <c r="E115" s="237">
        <v>3</v>
      </c>
      <c r="F115" s="238"/>
      <c r="G115" s="239">
        <f>ROUND(E115*F115,2)</f>
        <v>0</v>
      </c>
      <c r="H115" s="238"/>
      <c r="I115" s="239">
        <f>ROUND(E115*H115,2)</f>
        <v>0</v>
      </c>
      <c r="J115" s="238"/>
      <c r="K115" s="239">
        <f>ROUND(E115*J115,2)</f>
        <v>0</v>
      </c>
      <c r="L115" s="239">
        <v>21</v>
      </c>
      <c r="M115" s="239">
        <f>G115*(1+L115/100)</f>
        <v>0</v>
      </c>
      <c r="N115" s="237">
        <v>2.0000000000000001E-4</v>
      </c>
      <c r="O115" s="237">
        <f>ROUND(E115*N115,2)</f>
        <v>0</v>
      </c>
      <c r="P115" s="237">
        <v>0</v>
      </c>
      <c r="Q115" s="237">
        <f>ROUND(E115*P115,2)</f>
        <v>0</v>
      </c>
      <c r="R115" s="239"/>
      <c r="S115" s="239" t="s">
        <v>435</v>
      </c>
      <c r="T115" s="240" t="s">
        <v>389</v>
      </c>
      <c r="U115" s="222">
        <v>0</v>
      </c>
      <c r="V115" s="222">
        <f>ROUND(E115*U115,2)</f>
        <v>0</v>
      </c>
      <c r="W115" s="222"/>
      <c r="X115" s="222" t="s">
        <v>604</v>
      </c>
      <c r="Y115" s="222" t="s">
        <v>391</v>
      </c>
      <c r="Z115" s="212"/>
      <c r="AA115" s="212"/>
      <c r="AB115" s="212"/>
      <c r="AC115" s="212"/>
      <c r="AD115" s="212"/>
      <c r="AE115" s="212"/>
      <c r="AF115" s="212"/>
      <c r="AG115" s="212" t="s">
        <v>2008</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5">
      <c r="A116" s="219"/>
      <c r="B116" s="220"/>
      <c r="C116" s="254" t="s">
        <v>2444</v>
      </c>
      <c r="D116" s="248"/>
      <c r="E116" s="248"/>
      <c r="F116" s="248"/>
      <c r="G116" s="248"/>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395</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5">
      <c r="A117" s="234">
        <v>85</v>
      </c>
      <c r="B117" s="235" t="s">
        <v>2475</v>
      </c>
      <c r="C117" s="253" t="s">
        <v>2476</v>
      </c>
      <c r="D117" s="236" t="s">
        <v>2048</v>
      </c>
      <c r="E117" s="237">
        <v>5</v>
      </c>
      <c r="F117" s="238"/>
      <c r="G117" s="239">
        <f>ROUND(E117*F117,2)</f>
        <v>0</v>
      </c>
      <c r="H117" s="238"/>
      <c r="I117" s="239">
        <f>ROUND(E117*H117,2)</f>
        <v>0</v>
      </c>
      <c r="J117" s="238"/>
      <c r="K117" s="239">
        <f>ROUND(E117*J117,2)</f>
        <v>0</v>
      </c>
      <c r="L117" s="239">
        <v>21</v>
      </c>
      <c r="M117" s="239">
        <f>G117*(1+L117/100)</f>
        <v>0</v>
      </c>
      <c r="N117" s="237">
        <v>4.0000000000000002E-4</v>
      </c>
      <c r="O117" s="237">
        <f>ROUND(E117*N117,2)</f>
        <v>0</v>
      </c>
      <c r="P117" s="237">
        <v>0</v>
      </c>
      <c r="Q117" s="237">
        <f>ROUND(E117*P117,2)</f>
        <v>0</v>
      </c>
      <c r="R117" s="239"/>
      <c r="S117" s="239" t="s">
        <v>435</v>
      </c>
      <c r="T117" s="240" t="s">
        <v>389</v>
      </c>
      <c r="U117" s="222">
        <v>0</v>
      </c>
      <c r="V117" s="222">
        <f>ROUND(E117*U117,2)</f>
        <v>0</v>
      </c>
      <c r="W117" s="222"/>
      <c r="X117" s="222" t="s">
        <v>604</v>
      </c>
      <c r="Y117" s="222" t="s">
        <v>391</v>
      </c>
      <c r="Z117" s="212"/>
      <c r="AA117" s="212"/>
      <c r="AB117" s="212"/>
      <c r="AC117" s="212"/>
      <c r="AD117" s="212"/>
      <c r="AE117" s="212"/>
      <c r="AF117" s="212"/>
      <c r="AG117" s="212" t="s">
        <v>2008</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5">
      <c r="A118" s="219"/>
      <c r="B118" s="220"/>
      <c r="C118" s="254" t="s">
        <v>2444</v>
      </c>
      <c r="D118" s="248"/>
      <c r="E118" s="248"/>
      <c r="F118" s="248"/>
      <c r="G118" s="248"/>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395</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34">
        <v>86</v>
      </c>
      <c r="B119" s="235" t="s">
        <v>2477</v>
      </c>
      <c r="C119" s="253" t="s">
        <v>2478</v>
      </c>
      <c r="D119" s="236" t="s">
        <v>2048</v>
      </c>
      <c r="E119" s="237">
        <v>1</v>
      </c>
      <c r="F119" s="238"/>
      <c r="G119" s="239">
        <f>ROUND(E119*F119,2)</f>
        <v>0</v>
      </c>
      <c r="H119" s="238"/>
      <c r="I119" s="239">
        <f>ROUND(E119*H119,2)</f>
        <v>0</v>
      </c>
      <c r="J119" s="238"/>
      <c r="K119" s="239">
        <f>ROUND(E119*J119,2)</f>
        <v>0</v>
      </c>
      <c r="L119" s="239">
        <v>21</v>
      </c>
      <c r="M119" s="239">
        <f>G119*(1+L119/100)</f>
        <v>0</v>
      </c>
      <c r="N119" s="237">
        <v>4.0000000000000002E-4</v>
      </c>
      <c r="O119" s="237">
        <f>ROUND(E119*N119,2)</f>
        <v>0</v>
      </c>
      <c r="P119" s="237">
        <v>0</v>
      </c>
      <c r="Q119" s="237">
        <f>ROUND(E119*P119,2)</f>
        <v>0</v>
      </c>
      <c r="R119" s="239"/>
      <c r="S119" s="239" t="s">
        <v>435</v>
      </c>
      <c r="T119" s="240" t="s">
        <v>389</v>
      </c>
      <c r="U119" s="222">
        <v>0</v>
      </c>
      <c r="V119" s="222">
        <f>ROUND(E119*U119,2)</f>
        <v>0</v>
      </c>
      <c r="W119" s="222"/>
      <c r="X119" s="222" t="s">
        <v>604</v>
      </c>
      <c r="Y119" s="222" t="s">
        <v>391</v>
      </c>
      <c r="Z119" s="212"/>
      <c r="AA119" s="212"/>
      <c r="AB119" s="212"/>
      <c r="AC119" s="212"/>
      <c r="AD119" s="212"/>
      <c r="AE119" s="212"/>
      <c r="AF119" s="212"/>
      <c r="AG119" s="212" t="s">
        <v>2008</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5">
      <c r="A120" s="219"/>
      <c r="B120" s="220"/>
      <c r="C120" s="254" t="s">
        <v>2444</v>
      </c>
      <c r="D120" s="248"/>
      <c r="E120" s="248"/>
      <c r="F120" s="248"/>
      <c r="G120" s="248"/>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395</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34">
        <v>87</v>
      </c>
      <c r="B121" s="235" t="s">
        <v>2479</v>
      </c>
      <c r="C121" s="253" t="s">
        <v>2480</v>
      </c>
      <c r="D121" s="236" t="s">
        <v>2048</v>
      </c>
      <c r="E121" s="237">
        <v>9</v>
      </c>
      <c r="F121" s="238"/>
      <c r="G121" s="239">
        <f>ROUND(E121*F121,2)</f>
        <v>0</v>
      </c>
      <c r="H121" s="238"/>
      <c r="I121" s="239">
        <f>ROUND(E121*H121,2)</f>
        <v>0</v>
      </c>
      <c r="J121" s="238"/>
      <c r="K121" s="239">
        <f>ROUND(E121*J121,2)</f>
        <v>0</v>
      </c>
      <c r="L121" s="239">
        <v>21</v>
      </c>
      <c r="M121" s="239">
        <f>G121*(1+L121/100)</f>
        <v>0</v>
      </c>
      <c r="N121" s="237">
        <v>5.9999999999999995E-4</v>
      </c>
      <c r="O121" s="237">
        <f>ROUND(E121*N121,2)</f>
        <v>0.01</v>
      </c>
      <c r="P121" s="237">
        <v>0</v>
      </c>
      <c r="Q121" s="237">
        <f>ROUND(E121*P121,2)</f>
        <v>0</v>
      </c>
      <c r="R121" s="239"/>
      <c r="S121" s="239" t="s">
        <v>435</v>
      </c>
      <c r="T121" s="240" t="s">
        <v>389</v>
      </c>
      <c r="U121" s="222">
        <v>0</v>
      </c>
      <c r="V121" s="222">
        <f>ROUND(E121*U121,2)</f>
        <v>0</v>
      </c>
      <c r="W121" s="222"/>
      <c r="X121" s="222" t="s">
        <v>604</v>
      </c>
      <c r="Y121" s="222" t="s">
        <v>391</v>
      </c>
      <c r="Z121" s="212"/>
      <c r="AA121" s="212"/>
      <c r="AB121" s="212"/>
      <c r="AC121" s="212"/>
      <c r="AD121" s="212"/>
      <c r="AE121" s="212"/>
      <c r="AF121" s="212"/>
      <c r="AG121" s="212" t="s">
        <v>2008</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5">
      <c r="A122" s="219"/>
      <c r="B122" s="220"/>
      <c r="C122" s="254" t="s">
        <v>2444</v>
      </c>
      <c r="D122" s="248"/>
      <c r="E122" s="248"/>
      <c r="F122" s="248"/>
      <c r="G122" s="248"/>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395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5">
      <c r="A123" s="234">
        <v>88</v>
      </c>
      <c r="B123" s="235" t="s">
        <v>2481</v>
      </c>
      <c r="C123" s="253" t="s">
        <v>2482</v>
      </c>
      <c r="D123" s="236" t="s">
        <v>2048</v>
      </c>
      <c r="E123" s="237">
        <v>3</v>
      </c>
      <c r="F123" s="238"/>
      <c r="G123" s="239">
        <f>ROUND(E123*F123,2)</f>
        <v>0</v>
      </c>
      <c r="H123" s="238"/>
      <c r="I123" s="239">
        <f>ROUND(E123*H123,2)</f>
        <v>0</v>
      </c>
      <c r="J123" s="238"/>
      <c r="K123" s="239">
        <f>ROUND(E123*J123,2)</f>
        <v>0</v>
      </c>
      <c r="L123" s="239">
        <v>21</v>
      </c>
      <c r="M123" s="239">
        <f>G123*(1+L123/100)</f>
        <v>0</v>
      </c>
      <c r="N123" s="237">
        <v>6.9999999999999999E-4</v>
      </c>
      <c r="O123" s="237">
        <f>ROUND(E123*N123,2)</f>
        <v>0</v>
      </c>
      <c r="P123" s="237">
        <v>0</v>
      </c>
      <c r="Q123" s="237">
        <f>ROUND(E123*P123,2)</f>
        <v>0</v>
      </c>
      <c r="R123" s="239"/>
      <c r="S123" s="239" t="s">
        <v>435</v>
      </c>
      <c r="T123" s="240" t="s">
        <v>389</v>
      </c>
      <c r="U123" s="222">
        <v>0</v>
      </c>
      <c r="V123" s="222">
        <f>ROUND(E123*U123,2)</f>
        <v>0</v>
      </c>
      <c r="W123" s="222"/>
      <c r="X123" s="222" t="s">
        <v>604</v>
      </c>
      <c r="Y123" s="222" t="s">
        <v>391</v>
      </c>
      <c r="Z123" s="212"/>
      <c r="AA123" s="212"/>
      <c r="AB123" s="212"/>
      <c r="AC123" s="212"/>
      <c r="AD123" s="212"/>
      <c r="AE123" s="212"/>
      <c r="AF123" s="212"/>
      <c r="AG123" s="212" t="s">
        <v>2008</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5">
      <c r="A124" s="219"/>
      <c r="B124" s="220"/>
      <c r="C124" s="254" t="s">
        <v>2444</v>
      </c>
      <c r="D124" s="248"/>
      <c r="E124" s="248"/>
      <c r="F124" s="248"/>
      <c r="G124" s="248"/>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395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5">
      <c r="A125" s="234">
        <v>89</v>
      </c>
      <c r="B125" s="235" t="s">
        <v>2483</v>
      </c>
      <c r="C125" s="253" t="s">
        <v>2484</v>
      </c>
      <c r="D125" s="236" t="s">
        <v>2048</v>
      </c>
      <c r="E125" s="237">
        <v>1</v>
      </c>
      <c r="F125" s="238"/>
      <c r="G125" s="239">
        <f>ROUND(E125*F125,2)</f>
        <v>0</v>
      </c>
      <c r="H125" s="238"/>
      <c r="I125" s="239">
        <f>ROUND(E125*H125,2)</f>
        <v>0</v>
      </c>
      <c r="J125" s="238"/>
      <c r="K125" s="239">
        <f>ROUND(E125*J125,2)</f>
        <v>0</v>
      </c>
      <c r="L125" s="239">
        <v>21</v>
      </c>
      <c r="M125" s="239">
        <f>G125*(1+L125/100)</f>
        <v>0</v>
      </c>
      <c r="N125" s="237">
        <v>8.0000000000000004E-4</v>
      </c>
      <c r="O125" s="237">
        <f>ROUND(E125*N125,2)</f>
        <v>0</v>
      </c>
      <c r="P125" s="237">
        <v>0</v>
      </c>
      <c r="Q125" s="237">
        <f>ROUND(E125*P125,2)</f>
        <v>0</v>
      </c>
      <c r="R125" s="239"/>
      <c r="S125" s="239" t="s">
        <v>435</v>
      </c>
      <c r="T125" s="240" t="s">
        <v>389</v>
      </c>
      <c r="U125" s="222">
        <v>0</v>
      </c>
      <c r="V125" s="222">
        <f>ROUND(E125*U125,2)</f>
        <v>0</v>
      </c>
      <c r="W125" s="222"/>
      <c r="X125" s="222" t="s">
        <v>604</v>
      </c>
      <c r="Y125" s="222" t="s">
        <v>391</v>
      </c>
      <c r="Z125" s="212"/>
      <c r="AA125" s="212"/>
      <c r="AB125" s="212"/>
      <c r="AC125" s="212"/>
      <c r="AD125" s="212"/>
      <c r="AE125" s="212"/>
      <c r="AF125" s="212"/>
      <c r="AG125" s="212" t="s">
        <v>2008</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5">
      <c r="A126" s="219"/>
      <c r="B126" s="220"/>
      <c r="C126" s="254" t="s">
        <v>2444</v>
      </c>
      <c r="D126" s="248"/>
      <c r="E126" s="248"/>
      <c r="F126" s="248"/>
      <c r="G126" s="248"/>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395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34">
        <v>90</v>
      </c>
      <c r="B127" s="235" t="s">
        <v>2485</v>
      </c>
      <c r="C127" s="253" t="s">
        <v>2486</v>
      </c>
      <c r="D127" s="236" t="s">
        <v>2048</v>
      </c>
      <c r="E127" s="237">
        <v>1</v>
      </c>
      <c r="F127" s="238"/>
      <c r="G127" s="239">
        <f>ROUND(E127*F127,2)</f>
        <v>0</v>
      </c>
      <c r="H127" s="238"/>
      <c r="I127" s="239">
        <f>ROUND(E127*H127,2)</f>
        <v>0</v>
      </c>
      <c r="J127" s="238"/>
      <c r="K127" s="239">
        <f>ROUND(E127*J127,2)</f>
        <v>0</v>
      </c>
      <c r="L127" s="239">
        <v>21</v>
      </c>
      <c r="M127" s="239">
        <f>G127*(1+L127/100)</f>
        <v>0</v>
      </c>
      <c r="N127" s="237">
        <v>8.9999999999999998E-4</v>
      </c>
      <c r="O127" s="237">
        <f>ROUND(E127*N127,2)</f>
        <v>0</v>
      </c>
      <c r="P127" s="237">
        <v>0</v>
      </c>
      <c r="Q127" s="237">
        <f>ROUND(E127*P127,2)</f>
        <v>0</v>
      </c>
      <c r="R127" s="239"/>
      <c r="S127" s="239" t="s">
        <v>435</v>
      </c>
      <c r="T127" s="240" t="s">
        <v>389</v>
      </c>
      <c r="U127" s="222">
        <v>0</v>
      </c>
      <c r="V127" s="222">
        <f>ROUND(E127*U127,2)</f>
        <v>0</v>
      </c>
      <c r="W127" s="222"/>
      <c r="X127" s="222" t="s">
        <v>604</v>
      </c>
      <c r="Y127" s="222" t="s">
        <v>391</v>
      </c>
      <c r="Z127" s="212"/>
      <c r="AA127" s="212"/>
      <c r="AB127" s="212"/>
      <c r="AC127" s="212"/>
      <c r="AD127" s="212"/>
      <c r="AE127" s="212"/>
      <c r="AF127" s="212"/>
      <c r="AG127" s="212" t="s">
        <v>2008</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5">
      <c r="A128" s="219"/>
      <c r="B128" s="220"/>
      <c r="C128" s="254" t="s">
        <v>2444</v>
      </c>
      <c r="D128" s="248"/>
      <c r="E128" s="248"/>
      <c r="F128" s="248"/>
      <c r="G128" s="248"/>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395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5">
      <c r="A129" s="234">
        <v>91</v>
      </c>
      <c r="B129" s="235" t="s">
        <v>2487</v>
      </c>
      <c r="C129" s="253" t="s">
        <v>2488</v>
      </c>
      <c r="D129" s="236" t="s">
        <v>2048</v>
      </c>
      <c r="E129" s="237">
        <v>3</v>
      </c>
      <c r="F129" s="238"/>
      <c r="G129" s="239">
        <f>ROUND(E129*F129,2)</f>
        <v>0</v>
      </c>
      <c r="H129" s="238"/>
      <c r="I129" s="239">
        <f>ROUND(E129*H129,2)</f>
        <v>0</v>
      </c>
      <c r="J129" s="238"/>
      <c r="K129" s="239">
        <f>ROUND(E129*J129,2)</f>
        <v>0</v>
      </c>
      <c r="L129" s="239">
        <v>21</v>
      </c>
      <c r="M129" s="239">
        <f>G129*(1+L129/100)</f>
        <v>0</v>
      </c>
      <c r="N129" s="237">
        <v>8.9999999999999998E-4</v>
      </c>
      <c r="O129" s="237">
        <f>ROUND(E129*N129,2)</f>
        <v>0</v>
      </c>
      <c r="P129" s="237">
        <v>0</v>
      </c>
      <c r="Q129" s="237">
        <f>ROUND(E129*P129,2)</f>
        <v>0</v>
      </c>
      <c r="R129" s="239"/>
      <c r="S129" s="239" t="s">
        <v>435</v>
      </c>
      <c r="T129" s="240" t="s">
        <v>389</v>
      </c>
      <c r="U129" s="222">
        <v>0</v>
      </c>
      <c r="V129" s="222">
        <f>ROUND(E129*U129,2)</f>
        <v>0</v>
      </c>
      <c r="W129" s="222"/>
      <c r="X129" s="222" t="s">
        <v>604</v>
      </c>
      <c r="Y129" s="222" t="s">
        <v>391</v>
      </c>
      <c r="Z129" s="212"/>
      <c r="AA129" s="212"/>
      <c r="AB129" s="212"/>
      <c r="AC129" s="212"/>
      <c r="AD129" s="212"/>
      <c r="AE129" s="212"/>
      <c r="AF129" s="212"/>
      <c r="AG129" s="212" t="s">
        <v>2008</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5">
      <c r="A130" s="219"/>
      <c r="B130" s="220"/>
      <c r="C130" s="254" t="s">
        <v>2444</v>
      </c>
      <c r="D130" s="248"/>
      <c r="E130" s="248"/>
      <c r="F130" s="248"/>
      <c r="G130" s="248"/>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395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34">
        <v>92</v>
      </c>
      <c r="B131" s="235" t="s">
        <v>2489</v>
      </c>
      <c r="C131" s="253" t="s">
        <v>2490</v>
      </c>
      <c r="D131" s="236" t="s">
        <v>2048</v>
      </c>
      <c r="E131" s="237">
        <v>1</v>
      </c>
      <c r="F131" s="238"/>
      <c r="G131" s="239">
        <f>ROUND(E131*F131,2)</f>
        <v>0</v>
      </c>
      <c r="H131" s="238"/>
      <c r="I131" s="239">
        <f>ROUND(E131*H131,2)</f>
        <v>0</v>
      </c>
      <c r="J131" s="238"/>
      <c r="K131" s="239">
        <f>ROUND(E131*J131,2)</f>
        <v>0</v>
      </c>
      <c r="L131" s="239">
        <v>21</v>
      </c>
      <c r="M131" s="239">
        <f>G131*(1+L131/100)</f>
        <v>0</v>
      </c>
      <c r="N131" s="237">
        <v>8.0000000000000004E-4</v>
      </c>
      <c r="O131" s="237">
        <f>ROUND(E131*N131,2)</f>
        <v>0</v>
      </c>
      <c r="P131" s="237">
        <v>0</v>
      </c>
      <c r="Q131" s="237">
        <f>ROUND(E131*P131,2)</f>
        <v>0</v>
      </c>
      <c r="R131" s="239"/>
      <c r="S131" s="239" t="s">
        <v>435</v>
      </c>
      <c r="T131" s="240" t="s">
        <v>389</v>
      </c>
      <c r="U131" s="222">
        <v>0</v>
      </c>
      <c r="V131" s="222">
        <f>ROUND(E131*U131,2)</f>
        <v>0</v>
      </c>
      <c r="W131" s="222"/>
      <c r="X131" s="222" t="s">
        <v>604</v>
      </c>
      <c r="Y131" s="222" t="s">
        <v>391</v>
      </c>
      <c r="Z131" s="212"/>
      <c r="AA131" s="212"/>
      <c r="AB131" s="212"/>
      <c r="AC131" s="212"/>
      <c r="AD131" s="212"/>
      <c r="AE131" s="212"/>
      <c r="AF131" s="212"/>
      <c r="AG131" s="212" t="s">
        <v>2008</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5">
      <c r="A132" s="219"/>
      <c r="B132" s="220"/>
      <c r="C132" s="254" t="s">
        <v>2444</v>
      </c>
      <c r="D132" s="248"/>
      <c r="E132" s="248"/>
      <c r="F132" s="248"/>
      <c r="G132" s="248"/>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395</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5">
      <c r="A133" s="234">
        <v>93</v>
      </c>
      <c r="B133" s="235" t="s">
        <v>2491</v>
      </c>
      <c r="C133" s="253" t="s">
        <v>2492</v>
      </c>
      <c r="D133" s="236" t="s">
        <v>2048</v>
      </c>
      <c r="E133" s="237">
        <v>1</v>
      </c>
      <c r="F133" s="238"/>
      <c r="G133" s="239">
        <f>ROUND(E133*F133,2)</f>
        <v>0</v>
      </c>
      <c r="H133" s="238"/>
      <c r="I133" s="239">
        <f>ROUND(E133*H133,2)</f>
        <v>0</v>
      </c>
      <c r="J133" s="238"/>
      <c r="K133" s="239">
        <f>ROUND(E133*J133,2)</f>
        <v>0</v>
      </c>
      <c r="L133" s="239">
        <v>21</v>
      </c>
      <c r="M133" s="239">
        <f>G133*(1+L133/100)</f>
        <v>0</v>
      </c>
      <c r="N133" s="237">
        <v>8.9999999999999998E-4</v>
      </c>
      <c r="O133" s="237">
        <f>ROUND(E133*N133,2)</f>
        <v>0</v>
      </c>
      <c r="P133" s="237">
        <v>0</v>
      </c>
      <c r="Q133" s="237">
        <f>ROUND(E133*P133,2)</f>
        <v>0</v>
      </c>
      <c r="R133" s="239"/>
      <c r="S133" s="239" t="s">
        <v>435</v>
      </c>
      <c r="T133" s="240" t="s">
        <v>389</v>
      </c>
      <c r="U133" s="222">
        <v>0</v>
      </c>
      <c r="V133" s="222">
        <f>ROUND(E133*U133,2)</f>
        <v>0</v>
      </c>
      <c r="W133" s="222"/>
      <c r="X133" s="222" t="s">
        <v>604</v>
      </c>
      <c r="Y133" s="222" t="s">
        <v>391</v>
      </c>
      <c r="Z133" s="212"/>
      <c r="AA133" s="212"/>
      <c r="AB133" s="212"/>
      <c r="AC133" s="212"/>
      <c r="AD133" s="212"/>
      <c r="AE133" s="212"/>
      <c r="AF133" s="212"/>
      <c r="AG133" s="212" t="s">
        <v>2008</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5">
      <c r="A134" s="219"/>
      <c r="B134" s="220"/>
      <c r="C134" s="254" t="s">
        <v>2444</v>
      </c>
      <c r="D134" s="248"/>
      <c r="E134" s="248"/>
      <c r="F134" s="248"/>
      <c r="G134" s="248"/>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395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5">
      <c r="A135" s="234">
        <v>94</v>
      </c>
      <c r="B135" s="235" t="s">
        <v>2493</v>
      </c>
      <c r="C135" s="253" t="s">
        <v>2494</v>
      </c>
      <c r="D135" s="236" t="s">
        <v>2048</v>
      </c>
      <c r="E135" s="237">
        <v>6</v>
      </c>
      <c r="F135" s="238"/>
      <c r="G135" s="239">
        <f>ROUND(E135*F135,2)</f>
        <v>0</v>
      </c>
      <c r="H135" s="238"/>
      <c r="I135" s="239">
        <f>ROUND(E135*H135,2)</f>
        <v>0</v>
      </c>
      <c r="J135" s="238"/>
      <c r="K135" s="239">
        <f>ROUND(E135*J135,2)</f>
        <v>0</v>
      </c>
      <c r="L135" s="239">
        <v>21</v>
      </c>
      <c r="M135" s="239">
        <f>G135*(1+L135/100)</f>
        <v>0</v>
      </c>
      <c r="N135" s="237">
        <v>8.0000000000000004E-4</v>
      </c>
      <c r="O135" s="237">
        <f>ROUND(E135*N135,2)</f>
        <v>0</v>
      </c>
      <c r="P135" s="237">
        <v>0</v>
      </c>
      <c r="Q135" s="237">
        <f>ROUND(E135*P135,2)</f>
        <v>0</v>
      </c>
      <c r="R135" s="239"/>
      <c r="S135" s="239" t="s">
        <v>435</v>
      </c>
      <c r="T135" s="240" t="s">
        <v>389</v>
      </c>
      <c r="U135" s="222">
        <v>0</v>
      </c>
      <c r="V135" s="222">
        <f>ROUND(E135*U135,2)</f>
        <v>0</v>
      </c>
      <c r="W135" s="222"/>
      <c r="X135" s="222" t="s">
        <v>604</v>
      </c>
      <c r="Y135" s="222" t="s">
        <v>391</v>
      </c>
      <c r="Z135" s="212"/>
      <c r="AA135" s="212"/>
      <c r="AB135" s="212"/>
      <c r="AC135" s="212"/>
      <c r="AD135" s="212"/>
      <c r="AE135" s="212"/>
      <c r="AF135" s="212"/>
      <c r="AG135" s="212" t="s">
        <v>2008</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5">
      <c r="A136" s="219"/>
      <c r="B136" s="220"/>
      <c r="C136" s="254" t="s">
        <v>2444</v>
      </c>
      <c r="D136" s="248"/>
      <c r="E136" s="248"/>
      <c r="F136" s="248"/>
      <c r="G136" s="248"/>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395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5">
      <c r="A137" s="234">
        <v>95</v>
      </c>
      <c r="B137" s="235" t="s">
        <v>2495</v>
      </c>
      <c r="C137" s="253" t="s">
        <v>2496</v>
      </c>
      <c r="D137" s="236" t="s">
        <v>2048</v>
      </c>
      <c r="E137" s="237">
        <v>1</v>
      </c>
      <c r="F137" s="238"/>
      <c r="G137" s="239">
        <f>ROUND(E137*F137,2)</f>
        <v>0</v>
      </c>
      <c r="H137" s="238"/>
      <c r="I137" s="239">
        <f>ROUND(E137*H137,2)</f>
        <v>0</v>
      </c>
      <c r="J137" s="238"/>
      <c r="K137" s="239">
        <f>ROUND(E137*J137,2)</f>
        <v>0</v>
      </c>
      <c r="L137" s="239">
        <v>21</v>
      </c>
      <c r="M137" s="239">
        <f>G137*(1+L137/100)</f>
        <v>0</v>
      </c>
      <c r="N137" s="237">
        <v>1.4E-3</v>
      </c>
      <c r="O137" s="237">
        <f>ROUND(E137*N137,2)</f>
        <v>0</v>
      </c>
      <c r="P137" s="237">
        <v>0</v>
      </c>
      <c r="Q137" s="237">
        <f>ROUND(E137*P137,2)</f>
        <v>0</v>
      </c>
      <c r="R137" s="239"/>
      <c r="S137" s="239" t="s">
        <v>435</v>
      </c>
      <c r="T137" s="240" t="s">
        <v>389</v>
      </c>
      <c r="U137" s="222">
        <v>0</v>
      </c>
      <c r="V137" s="222">
        <f>ROUND(E137*U137,2)</f>
        <v>0</v>
      </c>
      <c r="W137" s="222"/>
      <c r="X137" s="222" t="s">
        <v>604</v>
      </c>
      <c r="Y137" s="222" t="s">
        <v>391</v>
      </c>
      <c r="Z137" s="212"/>
      <c r="AA137" s="212"/>
      <c r="AB137" s="212"/>
      <c r="AC137" s="212"/>
      <c r="AD137" s="212"/>
      <c r="AE137" s="212"/>
      <c r="AF137" s="212"/>
      <c r="AG137" s="212" t="s">
        <v>2008</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5">
      <c r="A138" s="219"/>
      <c r="B138" s="220"/>
      <c r="C138" s="254" t="s">
        <v>2444</v>
      </c>
      <c r="D138" s="248"/>
      <c r="E138" s="248"/>
      <c r="F138" s="248"/>
      <c r="G138" s="248"/>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395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5">
      <c r="A139" s="234">
        <v>96</v>
      </c>
      <c r="B139" s="235" t="s">
        <v>2497</v>
      </c>
      <c r="C139" s="253" t="s">
        <v>2498</v>
      </c>
      <c r="D139" s="236" t="s">
        <v>2048</v>
      </c>
      <c r="E139" s="237">
        <v>1</v>
      </c>
      <c r="F139" s="238"/>
      <c r="G139" s="239">
        <f>ROUND(E139*F139,2)</f>
        <v>0</v>
      </c>
      <c r="H139" s="238"/>
      <c r="I139" s="239">
        <f>ROUND(E139*H139,2)</f>
        <v>0</v>
      </c>
      <c r="J139" s="238"/>
      <c r="K139" s="239">
        <f>ROUND(E139*J139,2)</f>
        <v>0</v>
      </c>
      <c r="L139" s="239">
        <v>21</v>
      </c>
      <c r="M139" s="239">
        <f>G139*(1+L139/100)</f>
        <v>0</v>
      </c>
      <c r="N139" s="237">
        <v>1.8E-3</v>
      </c>
      <c r="O139" s="237">
        <f>ROUND(E139*N139,2)</f>
        <v>0</v>
      </c>
      <c r="P139" s="237">
        <v>0</v>
      </c>
      <c r="Q139" s="237">
        <f>ROUND(E139*P139,2)</f>
        <v>0</v>
      </c>
      <c r="R139" s="239"/>
      <c r="S139" s="239" t="s">
        <v>435</v>
      </c>
      <c r="T139" s="240" t="s">
        <v>389</v>
      </c>
      <c r="U139" s="222">
        <v>0</v>
      </c>
      <c r="V139" s="222">
        <f>ROUND(E139*U139,2)</f>
        <v>0</v>
      </c>
      <c r="W139" s="222"/>
      <c r="X139" s="222" t="s">
        <v>604</v>
      </c>
      <c r="Y139" s="222" t="s">
        <v>391</v>
      </c>
      <c r="Z139" s="212"/>
      <c r="AA139" s="212"/>
      <c r="AB139" s="212"/>
      <c r="AC139" s="212"/>
      <c r="AD139" s="212"/>
      <c r="AE139" s="212"/>
      <c r="AF139" s="212"/>
      <c r="AG139" s="212" t="s">
        <v>2008</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5">
      <c r="A140" s="219"/>
      <c r="B140" s="220"/>
      <c r="C140" s="254" t="s">
        <v>2444</v>
      </c>
      <c r="D140" s="248"/>
      <c r="E140" s="248"/>
      <c r="F140" s="248"/>
      <c r="G140" s="248"/>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395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5">
      <c r="A141" s="234">
        <v>97</v>
      </c>
      <c r="B141" s="235" t="s">
        <v>2499</v>
      </c>
      <c r="C141" s="253" t="s">
        <v>2500</v>
      </c>
      <c r="D141" s="236" t="s">
        <v>2048</v>
      </c>
      <c r="E141" s="237">
        <v>1</v>
      </c>
      <c r="F141" s="238"/>
      <c r="G141" s="239">
        <f>ROUND(E141*F141,2)</f>
        <v>0</v>
      </c>
      <c r="H141" s="238"/>
      <c r="I141" s="239">
        <f>ROUND(E141*H141,2)</f>
        <v>0</v>
      </c>
      <c r="J141" s="238"/>
      <c r="K141" s="239">
        <f>ROUND(E141*J141,2)</f>
        <v>0</v>
      </c>
      <c r="L141" s="239">
        <v>21</v>
      </c>
      <c r="M141" s="239">
        <f>G141*(1+L141/100)</f>
        <v>0</v>
      </c>
      <c r="N141" s="237">
        <v>4.4999999999999997E-3</v>
      </c>
      <c r="O141" s="237">
        <f>ROUND(E141*N141,2)</f>
        <v>0</v>
      </c>
      <c r="P141" s="237">
        <v>0</v>
      </c>
      <c r="Q141" s="237">
        <f>ROUND(E141*P141,2)</f>
        <v>0</v>
      </c>
      <c r="R141" s="239"/>
      <c r="S141" s="239" t="s">
        <v>435</v>
      </c>
      <c r="T141" s="240" t="s">
        <v>389</v>
      </c>
      <c r="U141" s="222">
        <v>0</v>
      </c>
      <c r="V141" s="222">
        <f>ROUND(E141*U141,2)</f>
        <v>0</v>
      </c>
      <c r="W141" s="222"/>
      <c r="X141" s="222" t="s">
        <v>604</v>
      </c>
      <c r="Y141" s="222" t="s">
        <v>391</v>
      </c>
      <c r="Z141" s="212"/>
      <c r="AA141" s="212"/>
      <c r="AB141" s="212"/>
      <c r="AC141" s="212"/>
      <c r="AD141" s="212"/>
      <c r="AE141" s="212"/>
      <c r="AF141" s="212"/>
      <c r="AG141" s="212" t="s">
        <v>2008</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2" x14ac:dyDescent="0.25">
      <c r="A142" s="219"/>
      <c r="B142" s="220"/>
      <c r="C142" s="254" t="s">
        <v>2444</v>
      </c>
      <c r="D142" s="248"/>
      <c r="E142" s="248"/>
      <c r="F142" s="248"/>
      <c r="G142" s="248"/>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395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5">
      <c r="A143" s="241">
        <v>98</v>
      </c>
      <c r="B143" s="242" t="s">
        <v>2501</v>
      </c>
      <c r="C143" s="252" t="s">
        <v>2502</v>
      </c>
      <c r="D143" s="243" t="s">
        <v>2048</v>
      </c>
      <c r="E143" s="244">
        <v>0.5</v>
      </c>
      <c r="F143" s="245"/>
      <c r="G143" s="246">
        <f>ROUND(E143*F143,2)</f>
        <v>0</v>
      </c>
      <c r="H143" s="245"/>
      <c r="I143" s="246">
        <f>ROUND(E143*H143,2)</f>
        <v>0</v>
      </c>
      <c r="J143" s="245"/>
      <c r="K143" s="246">
        <f>ROUND(E143*J143,2)</f>
        <v>0</v>
      </c>
      <c r="L143" s="246">
        <v>21</v>
      </c>
      <c r="M143" s="246">
        <f>G143*(1+L143/100)</f>
        <v>0</v>
      </c>
      <c r="N143" s="244">
        <v>5.3E-3</v>
      </c>
      <c r="O143" s="244">
        <f>ROUND(E143*N143,2)</f>
        <v>0</v>
      </c>
      <c r="P143" s="244">
        <v>0</v>
      </c>
      <c r="Q143" s="244">
        <f>ROUND(E143*P143,2)</f>
        <v>0</v>
      </c>
      <c r="R143" s="246"/>
      <c r="S143" s="246" t="s">
        <v>435</v>
      </c>
      <c r="T143" s="247" t="s">
        <v>389</v>
      </c>
      <c r="U143" s="222">
        <v>0</v>
      </c>
      <c r="V143" s="222">
        <f>ROUND(E143*U143,2)</f>
        <v>0</v>
      </c>
      <c r="W143" s="222"/>
      <c r="X143" s="222" t="s">
        <v>604</v>
      </c>
      <c r="Y143" s="222" t="s">
        <v>391</v>
      </c>
      <c r="Z143" s="212"/>
      <c r="AA143" s="212"/>
      <c r="AB143" s="212"/>
      <c r="AC143" s="212"/>
      <c r="AD143" s="212"/>
      <c r="AE143" s="212"/>
      <c r="AF143" s="212"/>
      <c r="AG143" s="212" t="s">
        <v>2008</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5">
      <c r="A144" s="241">
        <v>99</v>
      </c>
      <c r="B144" s="242" t="s">
        <v>2503</v>
      </c>
      <c r="C144" s="252" t="s">
        <v>2504</v>
      </c>
      <c r="D144" s="243" t="s">
        <v>2048</v>
      </c>
      <c r="E144" s="244">
        <v>1</v>
      </c>
      <c r="F144" s="245"/>
      <c r="G144" s="246">
        <f>ROUND(E144*F144,2)</f>
        <v>0</v>
      </c>
      <c r="H144" s="245"/>
      <c r="I144" s="246">
        <f>ROUND(E144*H144,2)</f>
        <v>0</v>
      </c>
      <c r="J144" s="245"/>
      <c r="K144" s="246">
        <f>ROUND(E144*J144,2)</f>
        <v>0</v>
      </c>
      <c r="L144" s="246">
        <v>21</v>
      </c>
      <c r="M144" s="246">
        <f>G144*(1+L144/100)</f>
        <v>0</v>
      </c>
      <c r="N144" s="244">
        <v>1.01E-2</v>
      </c>
      <c r="O144" s="244">
        <f>ROUND(E144*N144,2)</f>
        <v>0.01</v>
      </c>
      <c r="P144" s="244">
        <v>0</v>
      </c>
      <c r="Q144" s="244">
        <f>ROUND(E144*P144,2)</f>
        <v>0</v>
      </c>
      <c r="R144" s="246"/>
      <c r="S144" s="246" t="s">
        <v>435</v>
      </c>
      <c r="T144" s="247" t="s">
        <v>389</v>
      </c>
      <c r="U144" s="222">
        <v>0</v>
      </c>
      <c r="V144" s="222">
        <f>ROUND(E144*U144,2)</f>
        <v>0</v>
      </c>
      <c r="W144" s="222"/>
      <c r="X144" s="222" t="s">
        <v>604</v>
      </c>
      <c r="Y144" s="222" t="s">
        <v>391</v>
      </c>
      <c r="Z144" s="212"/>
      <c r="AA144" s="212"/>
      <c r="AB144" s="212"/>
      <c r="AC144" s="212"/>
      <c r="AD144" s="212"/>
      <c r="AE144" s="212"/>
      <c r="AF144" s="212"/>
      <c r="AG144" s="212" t="s">
        <v>2008</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5">
      <c r="A145" s="241">
        <v>100</v>
      </c>
      <c r="B145" s="242" t="s">
        <v>2505</v>
      </c>
      <c r="C145" s="252" t="s">
        <v>2506</v>
      </c>
      <c r="D145" s="243" t="s">
        <v>2048</v>
      </c>
      <c r="E145" s="244">
        <v>0.5</v>
      </c>
      <c r="F145" s="245"/>
      <c r="G145" s="246">
        <f>ROUND(E145*F145,2)</f>
        <v>0</v>
      </c>
      <c r="H145" s="245"/>
      <c r="I145" s="246">
        <f>ROUND(E145*H145,2)</f>
        <v>0</v>
      </c>
      <c r="J145" s="245"/>
      <c r="K145" s="246">
        <f>ROUND(E145*J145,2)</f>
        <v>0</v>
      </c>
      <c r="L145" s="246">
        <v>21</v>
      </c>
      <c r="M145" s="246">
        <f>G145*(1+L145/100)</f>
        <v>0</v>
      </c>
      <c r="N145" s="244">
        <v>1.24E-2</v>
      </c>
      <c r="O145" s="244">
        <f>ROUND(E145*N145,2)</f>
        <v>0.01</v>
      </c>
      <c r="P145" s="244">
        <v>0</v>
      </c>
      <c r="Q145" s="244">
        <f>ROUND(E145*P145,2)</f>
        <v>0</v>
      </c>
      <c r="R145" s="246"/>
      <c r="S145" s="246" t="s">
        <v>435</v>
      </c>
      <c r="T145" s="247" t="s">
        <v>389</v>
      </c>
      <c r="U145" s="222">
        <v>0</v>
      </c>
      <c r="V145" s="222">
        <f>ROUND(E145*U145,2)</f>
        <v>0</v>
      </c>
      <c r="W145" s="222"/>
      <c r="X145" s="222" t="s">
        <v>604</v>
      </c>
      <c r="Y145" s="222" t="s">
        <v>391</v>
      </c>
      <c r="Z145" s="212"/>
      <c r="AA145" s="212"/>
      <c r="AB145" s="212"/>
      <c r="AC145" s="212"/>
      <c r="AD145" s="212"/>
      <c r="AE145" s="212"/>
      <c r="AF145" s="212"/>
      <c r="AG145" s="212" t="s">
        <v>2008</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5">
      <c r="A146" s="241">
        <v>101</v>
      </c>
      <c r="B146" s="242" t="s">
        <v>2507</v>
      </c>
      <c r="C146" s="252" t="s">
        <v>2508</v>
      </c>
      <c r="D146" s="243" t="s">
        <v>2048</v>
      </c>
      <c r="E146" s="244">
        <v>0.5</v>
      </c>
      <c r="F146" s="245"/>
      <c r="G146" s="246">
        <f>ROUND(E146*F146,2)</f>
        <v>0</v>
      </c>
      <c r="H146" s="245"/>
      <c r="I146" s="246">
        <f>ROUND(E146*H146,2)</f>
        <v>0</v>
      </c>
      <c r="J146" s="245"/>
      <c r="K146" s="246">
        <f>ROUND(E146*J146,2)</f>
        <v>0</v>
      </c>
      <c r="L146" s="246">
        <v>21</v>
      </c>
      <c r="M146" s="246">
        <f>G146*(1+L146/100)</f>
        <v>0</v>
      </c>
      <c r="N146" s="244">
        <v>1.5800000000000002E-2</v>
      </c>
      <c r="O146" s="244">
        <f>ROUND(E146*N146,2)</f>
        <v>0.01</v>
      </c>
      <c r="P146" s="244">
        <v>0</v>
      </c>
      <c r="Q146" s="244">
        <f>ROUND(E146*P146,2)</f>
        <v>0</v>
      </c>
      <c r="R146" s="246"/>
      <c r="S146" s="246" t="s">
        <v>435</v>
      </c>
      <c r="T146" s="247" t="s">
        <v>389</v>
      </c>
      <c r="U146" s="222">
        <v>0</v>
      </c>
      <c r="V146" s="222">
        <f>ROUND(E146*U146,2)</f>
        <v>0</v>
      </c>
      <c r="W146" s="222"/>
      <c r="X146" s="222" t="s">
        <v>604</v>
      </c>
      <c r="Y146" s="222" t="s">
        <v>391</v>
      </c>
      <c r="Z146" s="212"/>
      <c r="AA146" s="212"/>
      <c r="AB146" s="212"/>
      <c r="AC146" s="212"/>
      <c r="AD146" s="212"/>
      <c r="AE146" s="212"/>
      <c r="AF146" s="212"/>
      <c r="AG146" s="212" t="s">
        <v>2008</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41">
        <v>102</v>
      </c>
      <c r="B147" s="242" t="s">
        <v>2509</v>
      </c>
      <c r="C147" s="252" t="s">
        <v>2510</v>
      </c>
      <c r="D147" s="243" t="s">
        <v>517</v>
      </c>
      <c r="E147" s="244">
        <v>8</v>
      </c>
      <c r="F147" s="245"/>
      <c r="G147" s="246">
        <f>ROUND(E147*F147,2)</f>
        <v>0</v>
      </c>
      <c r="H147" s="245"/>
      <c r="I147" s="246">
        <f>ROUND(E147*H147,2)</f>
        <v>0</v>
      </c>
      <c r="J147" s="245"/>
      <c r="K147" s="246">
        <f>ROUND(E147*J147,2)</f>
        <v>0</v>
      </c>
      <c r="L147" s="246">
        <v>21</v>
      </c>
      <c r="M147" s="246">
        <f>G147*(1+L147/100)</f>
        <v>0</v>
      </c>
      <c r="N147" s="244">
        <v>0.01</v>
      </c>
      <c r="O147" s="244">
        <f>ROUND(E147*N147,2)</f>
        <v>0.08</v>
      </c>
      <c r="P147" s="244">
        <v>0</v>
      </c>
      <c r="Q147" s="244">
        <f>ROUND(E147*P147,2)</f>
        <v>0</v>
      </c>
      <c r="R147" s="246"/>
      <c r="S147" s="246" t="s">
        <v>435</v>
      </c>
      <c r="T147" s="247" t="s">
        <v>389</v>
      </c>
      <c r="U147" s="222">
        <v>0</v>
      </c>
      <c r="V147" s="222">
        <f>ROUND(E147*U147,2)</f>
        <v>0</v>
      </c>
      <c r="W147" s="222"/>
      <c r="X147" s="222" t="s">
        <v>604</v>
      </c>
      <c r="Y147" s="222" t="s">
        <v>391</v>
      </c>
      <c r="Z147" s="212"/>
      <c r="AA147" s="212"/>
      <c r="AB147" s="212"/>
      <c r="AC147" s="212"/>
      <c r="AD147" s="212"/>
      <c r="AE147" s="212"/>
      <c r="AF147" s="212"/>
      <c r="AG147" s="212" t="s">
        <v>2008</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1" x14ac:dyDescent="0.25">
      <c r="A148" s="241">
        <v>103</v>
      </c>
      <c r="B148" s="242" t="s">
        <v>2511</v>
      </c>
      <c r="C148" s="252" t="s">
        <v>2512</v>
      </c>
      <c r="D148" s="243" t="s">
        <v>517</v>
      </c>
      <c r="E148" s="244">
        <v>19</v>
      </c>
      <c r="F148" s="245"/>
      <c r="G148" s="246">
        <f>ROUND(E148*F148,2)</f>
        <v>0</v>
      </c>
      <c r="H148" s="245"/>
      <c r="I148" s="246">
        <f>ROUND(E148*H148,2)</f>
        <v>0</v>
      </c>
      <c r="J148" s="245"/>
      <c r="K148" s="246">
        <f>ROUND(E148*J148,2)</f>
        <v>0</v>
      </c>
      <c r="L148" s="246">
        <v>21</v>
      </c>
      <c r="M148" s="246">
        <f>G148*(1+L148/100)</f>
        <v>0</v>
      </c>
      <c r="N148" s="244">
        <v>1.367E-2</v>
      </c>
      <c r="O148" s="244">
        <f>ROUND(E148*N148,2)</f>
        <v>0.26</v>
      </c>
      <c r="P148" s="244">
        <v>0</v>
      </c>
      <c r="Q148" s="244">
        <f>ROUND(E148*P148,2)</f>
        <v>0</v>
      </c>
      <c r="R148" s="246"/>
      <c r="S148" s="246" t="s">
        <v>435</v>
      </c>
      <c r="T148" s="247" t="s">
        <v>389</v>
      </c>
      <c r="U148" s="222">
        <v>0</v>
      </c>
      <c r="V148" s="222">
        <f>ROUND(E148*U148,2)</f>
        <v>0</v>
      </c>
      <c r="W148" s="222"/>
      <c r="X148" s="222" t="s">
        <v>604</v>
      </c>
      <c r="Y148" s="222" t="s">
        <v>391</v>
      </c>
      <c r="Z148" s="212"/>
      <c r="AA148" s="212"/>
      <c r="AB148" s="212"/>
      <c r="AC148" s="212"/>
      <c r="AD148" s="212"/>
      <c r="AE148" s="212"/>
      <c r="AF148" s="212"/>
      <c r="AG148" s="212" t="s">
        <v>2008</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5">
      <c r="A149" s="241">
        <v>104</v>
      </c>
      <c r="B149" s="242" t="s">
        <v>2513</v>
      </c>
      <c r="C149" s="252" t="s">
        <v>2514</v>
      </c>
      <c r="D149" s="243" t="s">
        <v>2048</v>
      </c>
      <c r="E149" s="244">
        <v>2</v>
      </c>
      <c r="F149" s="245"/>
      <c r="G149" s="246">
        <f>ROUND(E149*F149,2)</f>
        <v>0</v>
      </c>
      <c r="H149" s="245"/>
      <c r="I149" s="246">
        <f>ROUND(E149*H149,2)</f>
        <v>0</v>
      </c>
      <c r="J149" s="245"/>
      <c r="K149" s="246">
        <f>ROUND(E149*J149,2)</f>
        <v>0</v>
      </c>
      <c r="L149" s="246">
        <v>21</v>
      </c>
      <c r="M149" s="246">
        <f>G149*(1+L149/100)</f>
        <v>0</v>
      </c>
      <c r="N149" s="244">
        <v>1.008E-2</v>
      </c>
      <c r="O149" s="244">
        <f>ROUND(E149*N149,2)</f>
        <v>0.02</v>
      </c>
      <c r="P149" s="244">
        <v>0</v>
      </c>
      <c r="Q149" s="244">
        <f>ROUND(E149*P149,2)</f>
        <v>0</v>
      </c>
      <c r="R149" s="246"/>
      <c r="S149" s="246" t="s">
        <v>435</v>
      </c>
      <c r="T149" s="247" t="s">
        <v>389</v>
      </c>
      <c r="U149" s="222">
        <v>0</v>
      </c>
      <c r="V149" s="222">
        <f>ROUND(E149*U149,2)</f>
        <v>0</v>
      </c>
      <c r="W149" s="222"/>
      <c r="X149" s="222" t="s">
        <v>604</v>
      </c>
      <c r="Y149" s="222" t="s">
        <v>391</v>
      </c>
      <c r="Z149" s="212"/>
      <c r="AA149" s="212"/>
      <c r="AB149" s="212"/>
      <c r="AC149" s="212"/>
      <c r="AD149" s="212"/>
      <c r="AE149" s="212"/>
      <c r="AF149" s="212"/>
      <c r="AG149" s="212" t="s">
        <v>2008</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5">
      <c r="A150" s="241">
        <v>105</v>
      </c>
      <c r="B150" s="242" t="s">
        <v>2515</v>
      </c>
      <c r="C150" s="252" t="s">
        <v>2516</v>
      </c>
      <c r="D150" s="243" t="s">
        <v>2048</v>
      </c>
      <c r="E150" s="244">
        <v>1</v>
      </c>
      <c r="F150" s="245"/>
      <c r="G150" s="246">
        <f>ROUND(E150*F150,2)</f>
        <v>0</v>
      </c>
      <c r="H150" s="245"/>
      <c r="I150" s="246">
        <f>ROUND(E150*H150,2)</f>
        <v>0</v>
      </c>
      <c r="J150" s="245"/>
      <c r="K150" s="246">
        <f>ROUND(E150*J150,2)</f>
        <v>0</v>
      </c>
      <c r="L150" s="246">
        <v>21</v>
      </c>
      <c r="M150" s="246">
        <f>G150*(1+L150/100)</f>
        <v>0</v>
      </c>
      <c r="N150" s="244">
        <v>1.5679999999999999E-2</v>
      </c>
      <c r="O150" s="244">
        <f>ROUND(E150*N150,2)</f>
        <v>0.02</v>
      </c>
      <c r="P150" s="244">
        <v>0</v>
      </c>
      <c r="Q150" s="244">
        <f>ROUND(E150*P150,2)</f>
        <v>0</v>
      </c>
      <c r="R150" s="246"/>
      <c r="S150" s="246" t="s">
        <v>435</v>
      </c>
      <c r="T150" s="247" t="s">
        <v>389</v>
      </c>
      <c r="U150" s="222">
        <v>0</v>
      </c>
      <c r="V150" s="222">
        <f>ROUND(E150*U150,2)</f>
        <v>0</v>
      </c>
      <c r="W150" s="222"/>
      <c r="X150" s="222" t="s">
        <v>604</v>
      </c>
      <c r="Y150" s="222" t="s">
        <v>391</v>
      </c>
      <c r="Z150" s="212"/>
      <c r="AA150" s="212"/>
      <c r="AB150" s="212"/>
      <c r="AC150" s="212"/>
      <c r="AD150" s="212"/>
      <c r="AE150" s="212"/>
      <c r="AF150" s="212"/>
      <c r="AG150" s="212" t="s">
        <v>2008</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5">
      <c r="A151" s="241">
        <v>106</v>
      </c>
      <c r="B151" s="242" t="s">
        <v>2517</v>
      </c>
      <c r="C151" s="252" t="s">
        <v>2518</v>
      </c>
      <c r="D151" s="243" t="s">
        <v>2048</v>
      </c>
      <c r="E151" s="244">
        <v>2</v>
      </c>
      <c r="F151" s="245"/>
      <c r="G151" s="246">
        <f>ROUND(E151*F151,2)</f>
        <v>0</v>
      </c>
      <c r="H151" s="245"/>
      <c r="I151" s="246">
        <f>ROUND(E151*H151,2)</f>
        <v>0</v>
      </c>
      <c r="J151" s="245"/>
      <c r="K151" s="246">
        <f>ROUND(E151*J151,2)</f>
        <v>0</v>
      </c>
      <c r="L151" s="246">
        <v>21</v>
      </c>
      <c r="M151" s="246">
        <f>G151*(1+L151/100)</f>
        <v>0</v>
      </c>
      <c r="N151" s="244">
        <v>2.2000000000000001E-3</v>
      </c>
      <c r="O151" s="244">
        <f>ROUND(E151*N151,2)</f>
        <v>0</v>
      </c>
      <c r="P151" s="244">
        <v>0</v>
      </c>
      <c r="Q151" s="244">
        <f>ROUND(E151*P151,2)</f>
        <v>0</v>
      </c>
      <c r="R151" s="246"/>
      <c r="S151" s="246" t="s">
        <v>435</v>
      </c>
      <c r="T151" s="247" t="s">
        <v>389</v>
      </c>
      <c r="U151" s="222">
        <v>0</v>
      </c>
      <c r="V151" s="222">
        <f>ROUND(E151*U151,2)</f>
        <v>0</v>
      </c>
      <c r="W151" s="222"/>
      <c r="X151" s="222" t="s">
        <v>604</v>
      </c>
      <c r="Y151" s="222" t="s">
        <v>391</v>
      </c>
      <c r="Z151" s="212"/>
      <c r="AA151" s="212"/>
      <c r="AB151" s="212"/>
      <c r="AC151" s="212"/>
      <c r="AD151" s="212"/>
      <c r="AE151" s="212"/>
      <c r="AF151" s="212"/>
      <c r="AG151" s="212" t="s">
        <v>2008</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5">
      <c r="A152" s="241">
        <v>107</v>
      </c>
      <c r="B152" s="242" t="s">
        <v>2519</v>
      </c>
      <c r="C152" s="252" t="s">
        <v>2520</v>
      </c>
      <c r="D152" s="243" t="s">
        <v>2048</v>
      </c>
      <c r="E152" s="244">
        <v>9</v>
      </c>
      <c r="F152" s="245"/>
      <c r="G152" s="246">
        <f>ROUND(E152*F152,2)</f>
        <v>0</v>
      </c>
      <c r="H152" s="245"/>
      <c r="I152" s="246">
        <f>ROUND(E152*H152,2)</f>
        <v>0</v>
      </c>
      <c r="J152" s="245"/>
      <c r="K152" s="246">
        <f>ROUND(E152*J152,2)</f>
        <v>0</v>
      </c>
      <c r="L152" s="246">
        <v>21</v>
      </c>
      <c r="M152" s="246">
        <f>G152*(1+L152/100)</f>
        <v>0</v>
      </c>
      <c r="N152" s="244">
        <v>3.8999999999999998E-3</v>
      </c>
      <c r="O152" s="244">
        <f>ROUND(E152*N152,2)</f>
        <v>0.04</v>
      </c>
      <c r="P152" s="244">
        <v>0</v>
      </c>
      <c r="Q152" s="244">
        <f>ROUND(E152*P152,2)</f>
        <v>0</v>
      </c>
      <c r="R152" s="246"/>
      <c r="S152" s="246" t="s">
        <v>435</v>
      </c>
      <c r="T152" s="247" t="s">
        <v>389</v>
      </c>
      <c r="U152" s="222">
        <v>0</v>
      </c>
      <c r="V152" s="222">
        <f>ROUND(E152*U152,2)</f>
        <v>0</v>
      </c>
      <c r="W152" s="222"/>
      <c r="X152" s="222" t="s">
        <v>604</v>
      </c>
      <c r="Y152" s="222" t="s">
        <v>391</v>
      </c>
      <c r="Z152" s="212"/>
      <c r="AA152" s="212"/>
      <c r="AB152" s="212"/>
      <c r="AC152" s="212"/>
      <c r="AD152" s="212"/>
      <c r="AE152" s="212"/>
      <c r="AF152" s="212"/>
      <c r="AG152" s="212" t="s">
        <v>2008</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5">
      <c r="A153" s="241">
        <v>108</v>
      </c>
      <c r="B153" s="242" t="s">
        <v>2521</v>
      </c>
      <c r="C153" s="252" t="s">
        <v>2522</v>
      </c>
      <c r="D153" s="243" t="s">
        <v>2048</v>
      </c>
      <c r="E153" s="244">
        <v>1</v>
      </c>
      <c r="F153" s="245"/>
      <c r="G153" s="246">
        <f>ROUND(E153*F153,2)</f>
        <v>0</v>
      </c>
      <c r="H153" s="245"/>
      <c r="I153" s="246">
        <f>ROUND(E153*H153,2)</f>
        <v>0</v>
      </c>
      <c r="J153" s="245"/>
      <c r="K153" s="246">
        <f>ROUND(E153*J153,2)</f>
        <v>0</v>
      </c>
      <c r="L153" s="246">
        <v>21</v>
      </c>
      <c r="M153" s="246">
        <f>G153*(1+L153/100)</f>
        <v>0</v>
      </c>
      <c r="N153" s="244">
        <v>4.4999999999999997E-3</v>
      </c>
      <c r="O153" s="244">
        <f>ROUND(E153*N153,2)</f>
        <v>0</v>
      </c>
      <c r="P153" s="244">
        <v>0</v>
      </c>
      <c r="Q153" s="244">
        <f>ROUND(E153*P153,2)</f>
        <v>0</v>
      </c>
      <c r="R153" s="246"/>
      <c r="S153" s="246" t="s">
        <v>435</v>
      </c>
      <c r="T153" s="247" t="s">
        <v>389</v>
      </c>
      <c r="U153" s="222">
        <v>0</v>
      </c>
      <c r="V153" s="222">
        <f>ROUND(E153*U153,2)</f>
        <v>0</v>
      </c>
      <c r="W153" s="222"/>
      <c r="X153" s="222" t="s">
        <v>604</v>
      </c>
      <c r="Y153" s="222" t="s">
        <v>391</v>
      </c>
      <c r="Z153" s="212"/>
      <c r="AA153" s="212"/>
      <c r="AB153" s="212"/>
      <c r="AC153" s="212"/>
      <c r="AD153" s="212"/>
      <c r="AE153" s="212"/>
      <c r="AF153" s="212"/>
      <c r="AG153" s="212" t="s">
        <v>2008</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5">
      <c r="A154" s="241">
        <v>109</v>
      </c>
      <c r="B154" s="242" t="s">
        <v>2523</v>
      </c>
      <c r="C154" s="252" t="s">
        <v>2524</v>
      </c>
      <c r="D154" s="243" t="s">
        <v>2048</v>
      </c>
      <c r="E154" s="244">
        <v>1</v>
      </c>
      <c r="F154" s="245"/>
      <c r="G154" s="246">
        <f>ROUND(E154*F154,2)</f>
        <v>0</v>
      </c>
      <c r="H154" s="245"/>
      <c r="I154" s="246">
        <f>ROUND(E154*H154,2)</f>
        <v>0</v>
      </c>
      <c r="J154" s="245"/>
      <c r="K154" s="246">
        <f>ROUND(E154*J154,2)</f>
        <v>0</v>
      </c>
      <c r="L154" s="246">
        <v>21</v>
      </c>
      <c r="M154" s="246">
        <f>G154*(1+L154/100)</f>
        <v>0</v>
      </c>
      <c r="N154" s="244">
        <v>6.1999999999999998E-3</v>
      </c>
      <c r="O154" s="244">
        <f>ROUND(E154*N154,2)</f>
        <v>0.01</v>
      </c>
      <c r="P154" s="244">
        <v>0</v>
      </c>
      <c r="Q154" s="244">
        <f>ROUND(E154*P154,2)</f>
        <v>0</v>
      </c>
      <c r="R154" s="246"/>
      <c r="S154" s="246" t="s">
        <v>435</v>
      </c>
      <c r="T154" s="247" t="s">
        <v>389</v>
      </c>
      <c r="U154" s="222">
        <v>0</v>
      </c>
      <c r="V154" s="222">
        <f>ROUND(E154*U154,2)</f>
        <v>0</v>
      </c>
      <c r="W154" s="222"/>
      <c r="X154" s="222" t="s">
        <v>604</v>
      </c>
      <c r="Y154" s="222" t="s">
        <v>391</v>
      </c>
      <c r="Z154" s="212"/>
      <c r="AA154" s="212"/>
      <c r="AB154" s="212"/>
      <c r="AC154" s="212"/>
      <c r="AD154" s="212"/>
      <c r="AE154" s="212"/>
      <c r="AF154" s="212"/>
      <c r="AG154" s="212" t="s">
        <v>2008</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41">
        <v>110</v>
      </c>
      <c r="B155" s="242" t="s">
        <v>2525</v>
      </c>
      <c r="C155" s="252" t="s">
        <v>2526</v>
      </c>
      <c r="D155" s="243" t="s">
        <v>2048</v>
      </c>
      <c r="E155" s="244">
        <v>3</v>
      </c>
      <c r="F155" s="245"/>
      <c r="G155" s="246">
        <f>ROUND(E155*F155,2)</f>
        <v>0</v>
      </c>
      <c r="H155" s="245"/>
      <c r="I155" s="246">
        <f>ROUND(E155*H155,2)</f>
        <v>0</v>
      </c>
      <c r="J155" s="245"/>
      <c r="K155" s="246">
        <f>ROUND(E155*J155,2)</f>
        <v>0</v>
      </c>
      <c r="L155" s="246">
        <v>21</v>
      </c>
      <c r="M155" s="246">
        <f>G155*(1+L155/100)</f>
        <v>0</v>
      </c>
      <c r="N155" s="244">
        <v>7.28E-3</v>
      </c>
      <c r="O155" s="244">
        <f>ROUND(E155*N155,2)</f>
        <v>0.02</v>
      </c>
      <c r="P155" s="244">
        <v>0</v>
      </c>
      <c r="Q155" s="244">
        <f>ROUND(E155*P155,2)</f>
        <v>0</v>
      </c>
      <c r="R155" s="246"/>
      <c r="S155" s="246" t="s">
        <v>435</v>
      </c>
      <c r="T155" s="247" t="s">
        <v>389</v>
      </c>
      <c r="U155" s="222">
        <v>0</v>
      </c>
      <c r="V155" s="222">
        <f>ROUND(E155*U155,2)</f>
        <v>0</v>
      </c>
      <c r="W155" s="222"/>
      <c r="X155" s="222" t="s">
        <v>604</v>
      </c>
      <c r="Y155" s="222" t="s">
        <v>391</v>
      </c>
      <c r="Z155" s="212"/>
      <c r="AA155" s="212"/>
      <c r="AB155" s="212"/>
      <c r="AC155" s="212"/>
      <c r="AD155" s="212"/>
      <c r="AE155" s="212"/>
      <c r="AF155" s="212"/>
      <c r="AG155" s="212" t="s">
        <v>2008</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5">
      <c r="A156" s="241">
        <v>111</v>
      </c>
      <c r="B156" s="242" t="s">
        <v>2527</v>
      </c>
      <c r="C156" s="252" t="s">
        <v>2528</v>
      </c>
      <c r="D156" s="243" t="s">
        <v>2048</v>
      </c>
      <c r="E156" s="244">
        <v>7</v>
      </c>
      <c r="F156" s="245"/>
      <c r="G156" s="246">
        <f>ROUND(E156*F156,2)</f>
        <v>0</v>
      </c>
      <c r="H156" s="245"/>
      <c r="I156" s="246">
        <f>ROUND(E156*H156,2)</f>
        <v>0</v>
      </c>
      <c r="J156" s="245"/>
      <c r="K156" s="246">
        <f>ROUND(E156*J156,2)</f>
        <v>0</v>
      </c>
      <c r="L156" s="246">
        <v>21</v>
      </c>
      <c r="M156" s="246">
        <f>G156*(1+L156/100)</f>
        <v>0</v>
      </c>
      <c r="N156" s="244">
        <v>1.2319999999999999E-2</v>
      </c>
      <c r="O156" s="244">
        <f>ROUND(E156*N156,2)</f>
        <v>0.09</v>
      </c>
      <c r="P156" s="244">
        <v>0</v>
      </c>
      <c r="Q156" s="244">
        <f>ROUND(E156*P156,2)</f>
        <v>0</v>
      </c>
      <c r="R156" s="246"/>
      <c r="S156" s="246" t="s">
        <v>435</v>
      </c>
      <c r="T156" s="247" t="s">
        <v>389</v>
      </c>
      <c r="U156" s="222">
        <v>0</v>
      </c>
      <c r="V156" s="222">
        <f>ROUND(E156*U156,2)</f>
        <v>0</v>
      </c>
      <c r="W156" s="222"/>
      <c r="X156" s="222" t="s">
        <v>604</v>
      </c>
      <c r="Y156" s="222" t="s">
        <v>391</v>
      </c>
      <c r="Z156" s="212"/>
      <c r="AA156" s="212"/>
      <c r="AB156" s="212"/>
      <c r="AC156" s="212"/>
      <c r="AD156" s="212"/>
      <c r="AE156" s="212"/>
      <c r="AF156" s="212"/>
      <c r="AG156" s="212" t="s">
        <v>2008</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5">
      <c r="A157" s="234">
        <v>112</v>
      </c>
      <c r="B157" s="235" t="s">
        <v>2529</v>
      </c>
      <c r="C157" s="253" t="s">
        <v>2530</v>
      </c>
      <c r="D157" s="236" t="s">
        <v>506</v>
      </c>
      <c r="E157" s="237">
        <v>2</v>
      </c>
      <c r="F157" s="238"/>
      <c r="G157" s="239">
        <f>ROUND(E157*F157,2)</f>
        <v>0</v>
      </c>
      <c r="H157" s="238"/>
      <c r="I157" s="239">
        <f>ROUND(E157*H157,2)</f>
        <v>0</v>
      </c>
      <c r="J157" s="238"/>
      <c r="K157" s="239">
        <f>ROUND(E157*J157,2)</f>
        <v>0</v>
      </c>
      <c r="L157" s="239">
        <v>21</v>
      </c>
      <c r="M157" s="239">
        <f>G157*(1+L157/100)</f>
        <v>0</v>
      </c>
      <c r="N157" s="237">
        <v>5.28E-3</v>
      </c>
      <c r="O157" s="237">
        <f>ROUND(E157*N157,2)</f>
        <v>0.01</v>
      </c>
      <c r="P157" s="237">
        <v>0</v>
      </c>
      <c r="Q157" s="237">
        <f>ROUND(E157*P157,2)</f>
        <v>0</v>
      </c>
      <c r="R157" s="239"/>
      <c r="S157" s="239" t="s">
        <v>435</v>
      </c>
      <c r="T157" s="240" t="s">
        <v>389</v>
      </c>
      <c r="U157" s="222">
        <v>0</v>
      </c>
      <c r="V157" s="222">
        <f>ROUND(E157*U157,2)</f>
        <v>0</v>
      </c>
      <c r="W157" s="222"/>
      <c r="X157" s="222" t="s">
        <v>604</v>
      </c>
      <c r="Y157" s="222" t="s">
        <v>391</v>
      </c>
      <c r="Z157" s="212"/>
      <c r="AA157" s="212"/>
      <c r="AB157" s="212"/>
      <c r="AC157" s="212"/>
      <c r="AD157" s="212"/>
      <c r="AE157" s="212"/>
      <c r="AF157" s="212"/>
      <c r="AG157" s="212" t="s">
        <v>2008</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5">
      <c r="A158" s="219"/>
      <c r="B158" s="220"/>
      <c r="C158" s="272" t="s">
        <v>1943</v>
      </c>
      <c r="D158" s="223"/>
      <c r="E158" s="224"/>
      <c r="F158" s="225"/>
      <c r="G158" s="225"/>
      <c r="H158" s="222"/>
      <c r="I158" s="222"/>
      <c r="J158" s="222"/>
      <c r="K158" s="222"/>
      <c r="L158" s="222"/>
      <c r="M158" s="222"/>
      <c r="N158" s="221"/>
      <c r="O158" s="221"/>
      <c r="P158" s="221"/>
      <c r="Q158" s="221"/>
      <c r="R158" s="222"/>
      <c r="S158" s="222"/>
      <c r="T158" s="222"/>
      <c r="U158" s="222"/>
      <c r="V158" s="222"/>
      <c r="W158" s="222"/>
      <c r="X158" s="222"/>
      <c r="Y158" s="222"/>
      <c r="Z158" s="212"/>
      <c r="AA158" s="212"/>
      <c r="AB158" s="212"/>
      <c r="AC158" s="212"/>
      <c r="AD158" s="212"/>
      <c r="AE158" s="212"/>
      <c r="AF158" s="212"/>
      <c r="AG158" s="212" t="s">
        <v>395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ht="21" outlineLevel="3" x14ac:dyDescent="0.25">
      <c r="A159" s="219"/>
      <c r="B159" s="220"/>
      <c r="C159" s="255" t="s">
        <v>2531</v>
      </c>
      <c r="D159" s="250"/>
      <c r="E159" s="250"/>
      <c r="F159" s="250"/>
      <c r="G159" s="250"/>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395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49" t="str">
        <f>C159</f>
        <v>Deska z kamenné vlny s povrchovou úpravou polepem černou hliníkovou fólií, objem. hmotnost 66 kg/m3, nejvyšší provozní teplota ve smyslu normy ČSN EN 14706 je 400 °C</v>
      </c>
      <c r="BB159" s="212"/>
      <c r="BC159" s="212"/>
      <c r="BD159" s="212"/>
      <c r="BE159" s="212"/>
      <c r="BF159" s="212"/>
      <c r="BG159" s="212"/>
      <c r="BH159" s="212"/>
    </row>
    <row r="160" spans="1:60" outlineLevel="3" x14ac:dyDescent="0.25">
      <c r="A160" s="219"/>
      <c r="B160" s="220"/>
      <c r="C160" s="272" t="s">
        <v>1943</v>
      </c>
      <c r="D160" s="223"/>
      <c r="E160" s="224"/>
      <c r="F160" s="225"/>
      <c r="G160" s="225"/>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395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3" x14ac:dyDescent="0.25">
      <c r="A161" s="219"/>
      <c r="B161" s="220"/>
      <c r="C161" s="255" t="s">
        <v>2532</v>
      </c>
      <c r="D161" s="250"/>
      <c r="E161" s="250"/>
      <c r="F161" s="250"/>
      <c r="G161" s="250"/>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395</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0.399999999999999" outlineLevel="1" x14ac:dyDescent="0.25">
      <c r="A162" s="241">
        <v>113</v>
      </c>
      <c r="B162" s="242" t="s">
        <v>2533</v>
      </c>
      <c r="C162" s="252" t="s">
        <v>2534</v>
      </c>
      <c r="D162" s="243" t="s">
        <v>506</v>
      </c>
      <c r="E162" s="244">
        <v>22</v>
      </c>
      <c r="F162" s="245"/>
      <c r="G162" s="246">
        <f>ROUND(E162*F162,2)</f>
        <v>0</v>
      </c>
      <c r="H162" s="245"/>
      <c r="I162" s="246">
        <f>ROUND(E162*H162,2)</f>
        <v>0</v>
      </c>
      <c r="J162" s="245"/>
      <c r="K162" s="246">
        <f>ROUND(E162*J162,2)</f>
        <v>0</v>
      </c>
      <c r="L162" s="246">
        <v>21</v>
      </c>
      <c r="M162" s="246">
        <f>G162*(1+L162/100)</f>
        <v>0</v>
      </c>
      <c r="N162" s="244">
        <v>4.4999999999999997E-3</v>
      </c>
      <c r="O162" s="244">
        <f>ROUND(E162*N162,2)</f>
        <v>0.1</v>
      </c>
      <c r="P162" s="244">
        <v>0</v>
      </c>
      <c r="Q162" s="244">
        <f>ROUND(E162*P162,2)</f>
        <v>0</v>
      </c>
      <c r="R162" s="246"/>
      <c r="S162" s="246" t="s">
        <v>435</v>
      </c>
      <c r="T162" s="247" t="s">
        <v>389</v>
      </c>
      <c r="U162" s="222">
        <v>0</v>
      </c>
      <c r="V162" s="222">
        <f>ROUND(E162*U162,2)</f>
        <v>0</v>
      </c>
      <c r="W162" s="222"/>
      <c r="X162" s="222" t="s">
        <v>604</v>
      </c>
      <c r="Y162" s="222" t="s">
        <v>391</v>
      </c>
      <c r="Z162" s="212"/>
      <c r="AA162" s="212"/>
      <c r="AB162" s="212"/>
      <c r="AC162" s="212"/>
      <c r="AD162" s="212"/>
      <c r="AE162" s="212"/>
      <c r="AF162" s="212"/>
      <c r="AG162" s="212" t="s">
        <v>2008</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5">
      <c r="A163" s="241">
        <v>114</v>
      </c>
      <c r="B163" s="242" t="s">
        <v>2535</v>
      </c>
      <c r="C163" s="252" t="s">
        <v>2536</v>
      </c>
      <c r="D163" s="243" t="s">
        <v>517</v>
      </c>
      <c r="E163" s="244">
        <v>300</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435</v>
      </c>
      <c r="T163" s="247" t="s">
        <v>389</v>
      </c>
      <c r="U163" s="222">
        <v>0</v>
      </c>
      <c r="V163" s="222">
        <f>ROUND(E163*U163,2)</f>
        <v>0</v>
      </c>
      <c r="W163" s="222"/>
      <c r="X163" s="222" t="s">
        <v>604</v>
      </c>
      <c r="Y163" s="222" t="s">
        <v>391</v>
      </c>
      <c r="Z163" s="212"/>
      <c r="AA163" s="212"/>
      <c r="AB163" s="212"/>
      <c r="AC163" s="212"/>
      <c r="AD163" s="212"/>
      <c r="AE163" s="212"/>
      <c r="AF163" s="212"/>
      <c r="AG163" s="212" t="s">
        <v>2008</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ht="20.399999999999999" outlineLevel="1" x14ac:dyDescent="0.25">
      <c r="A164" s="241">
        <v>115</v>
      </c>
      <c r="B164" s="242" t="s">
        <v>2537</v>
      </c>
      <c r="C164" s="252" t="s">
        <v>2538</v>
      </c>
      <c r="D164" s="243" t="s">
        <v>2048</v>
      </c>
      <c r="E164" s="244">
        <v>3</v>
      </c>
      <c r="F164" s="245"/>
      <c r="G164" s="246">
        <f>ROUND(E164*F164,2)</f>
        <v>0</v>
      </c>
      <c r="H164" s="245"/>
      <c r="I164" s="246">
        <f>ROUND(E164*H164,2)</f>
        <v>0</v>
      </c>
      <c r="J164" s="245"/>
      <c r="K164" s="246">
        <f>ROUND(E164*J164,2)</f>
        <v>0</v>
      </c>
      <c r="L164" s="246">
        <v>21</v>
      </c>
      <c r="M164" s="246">
        <f>G164*(1+L164/100)</f>
        <v>0</v>
      </c>
      <c r="N164" s="244">
        <v>3.2000000000000003E-4</v>
      </c>
      <c r="O164" s="244">
        <f>ROUND(E164*N164,2)</f>
        <v>0</v>
      </c>
      <c r="P164" s="244">
        <v>0</v>
      </c>
      <c r="Q164" s="244">
        <f>ROUND(E164*P164,2)</f>
        <v>0</v>
      </c>
      <c r="R164" s="246"/>
      <c r="S164" s="246" t="s">
        <v>435</v>
      </c>
      <c r="T164" s="247" t="s">
        <v>389</v>
      </c>
      <c r="U164" s="222">
        <v>0</v>
      </c>
      <c r="V164" s="222">
        <f>ROUND(E164*U164,2)</f>
        <v>0</v>
      </c>
      <c r="W164" s="222"/>
      <c r="X164" s="222" t="s">
        <v>604</v>
      </c>
      <c r="Y164" s="222" t="s">
        <v>391</v>
      </c>
      <c r="Z164" s="212"/>
      <c r="AA164" s="212"/>
      <c r="AB164" s="212"/>
      <c r="AC164" s="212"/>
      <c r="AD164" s="212"/>
      <c r="AE164" s="212"/>
      <c r="AF164" s="212"/>
      <c r="AG164" s="212" t="s">
        <v>2008</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ht="20.399999999999999" outlineLevel="1" x14ac:dyDescent="0.25">
      <c r="A165" s="234">
        <v>116</v>
      </c>
      <c r="B165" s="235" t="s">
        <v>2539</v>
      </c>
      <c r="C165" s="253" t="s">
        <v>2540</v>
      </c>
      <c r="D165" s="236" t="s">
        <v>1146</v>
      </c>
      <c r="E165" s="237">
        <v>1</v>
      </c>
      <c r="F165" s="238"/>
      <c r="G165" s="239">
        <f>ROUND(E165*F165,2)</f>
        <v>0</v>
      </c>
      <c r="H165" s="238"/>
      <c r="I165" s="239">
        <f>ROUND(E165*H165,2)</f>
        <v>0</v>
      </c>
      <c r="J165" s="238"/>
      <c r="K165" s="239">
        <f>ROUND(E165*J165,2)</f>
        <v>0</v>
      </c>
      <c r="L165" s="239">
        <v>21</v>
      </c>
      <c r="M165" s="239">
        <f>G165*(1+L165/100)</f>
        <v>0</v>
      </c>
      <c r="N165" s="237">
        <v>1.6E-2</v>
      </c>
      <c r="O165" s="237">
        <f>ROUND(E165*N165,2)</f>
        <v>0.02</v>
      </c>
      <c r="P165" s="237">
        <v>0</v>
      </c>
      <c r="Q165" s="237">
        <f>ROUND(E165*P165,2)</f>
        <v>0</v>
      </c>
      <c r="R165" s="239"/>
      <c r="S165" s="239" t="s">
        <v>435</v>
      </c>
      <c r="T165" s="240" t="s">
        <v>389</v>
      </c>
      <c r="U165" s="222">
        <v>0</v>
      </c>
      <c r="V165" s="222">
        <f>ROUND(E165*U165,2)</f>
        <v>0</v>
      </c>
      <c r="W165" s="222"/>
      <c r="X165" s="222" t="s">
        <v>604</v>
      </c>
      <c r="Y165" s="222" t="s">
        <v>391</v>
      </c>
      <c r="Z165" s="212"/>
      <c r="AA165" s="212"/>
      <c r="AB165" s="212"/>
      <c r="AC165" s="212"/>
      <c r="AD165" s="212"/>
      <c r="AE165" s="212"/>
      <c r="AF165" s="212"/>
      <c r="AG165" s="212" t="s">
        <v>2008</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31.2" outlineLevel="2" x14ac:dyDescent="0.25">
      <c r="A166" s="219"/>
      <c r="B166" s="220"/>
      <c r="C166" s="254" t="s">
        <v>2541</v>
      </c>
      <c r="D166" s="248"/>
      <c r="E166" s="248"/>
      <c r="F166" s="248"/>
      <c r="G166" s="248"/>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395</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49" t="str">
        <f>C166</f>
        <v>VAV regulátor obsahuje: rozvodnici s regulačním digitálním modulem, 2x tubus s regulační klapkou (přívod/odvod) se servopohony s vestavěným měřením průtoku, revizní otvory pro přístup do vnitnří části, 1x dotykový barevný ovládací panel, 2x prostorové čidlo CO2. Napájení zajišťuje profese ELE.</v>
      </c>
      <c r="BB166" s="212"/>
      <c r="BC166" s="212"/>
      <c r="BD166" s="212"/>
      <c r="BE166" s="212"/>
      <c r="BF166" s="212"/>
      <c r="BG166" s="212"/>
      <c r="BH166" s="212"/>
    </row>
    <row r="167" spans="1:60" ht="20.399999999999999" outlineLevel="1" x14ac:dyDescent="0.25">
      <c r="A167" s="234">
        <v>117</v>
      </c>
      <c r="B167" s="235" t="s">
        <v>2542</v>
      </c>
      <c r="C167" s="253" t="s">
        <v>2543</v>
      </c>
      <c r="D167" s="236" t="s">
        <v>1146</v>
      </c>
      <c r="E167" s="237">
        <v>2</v>
      </c>
      <c r="F167" s="238"/>
      <c r="G167" s="239">
        <f>ROUND(E167*F167,2)</f>
        <v>0</v>
      </c>
      <c r="H167" s="238"/>
      <c r="I167" s="239">
        <f>ROUND(E167*H167,2)</f>
        <v>0</v>
      </c>
      <c r="J167" s="238"/>
      <c r="K167" s="239">
        <f>ROUND(E167*J167,2)</f>
        <v>0</v>
      </c>
      <c r="L167" s="239">
        <v>21</v>
      </c>
      <c r="M167" s="239">
        <f>G167*(1+L167/100)</f>
        <v>0</v>
      </c>
      <c r="N167" s="237">
        <v>1.2E-2</v>
      </c>
      <c r="O167" s="237">
        <f>ROUND(E167*N167,2)</f>
        <v>0.02</v>
      </c>
      <c r="P167" s="237">
        <v>0</v>
      </c>
      <c r="Q167" s="237">
        <f>ROUND(E167*P167,2)</f>
        <v>0</v>
      </c>
      <c r="R167" s="239"/>
      <c r="S167" s="239" t="s">
        <v>435</v>
      </c>
      <c r="T167" s="240" t="s">
        <v>389</v>
      </c>
      <c r="U167" s="222">
        <v>0</v>
      </c>
      <c r="V167" s="222">
        <f>ROUND(E167*U167,2)</f>
        <v>0</v>
      </c>
      <c r="W167" s="222"/>
      <c r="X167" s="222" t="s">
        <v>604</v>
      </c>
      <c r="Y167" s="222" t="s">
        <v>391</v>
      </c>
      <c r="Z167" s="212"/>
      <c r="AA167" s="212"/>
      <c r="AB167" s="212"/>
      <c r="AC167" s="212"/>
      <c r="AD167" s="212"/>
      <c r="AE167" s="212"/>
      <c r="AF167" s="212"/>
      <c r="AG167" s="212" t="s">
        <v>2008</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ht="31.2" outlineLevel="2" x14ac:dyDescent="0.25">
      <c r="A168" s="219"/>
      <c r="B168" s="220"/>
      <c r="C168" s="254" t="s">
        <v>2544</v>
      </c>
      <c r="D168" s="248"/>
      <c r="E168" s="248"/>
      <c r="F168" s="248"/>
      <c r="G168" s="248"/>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395</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49" t="str">
        <f>C168</f>
        <v>VAV regulátor obsahuje: rozvodnici s regulačním digitálním modulem, 2x tubus s regulační klapkou (přívod/odvod) se servopohony s vestavěným měřením průtoku, revizní otvory pro přístup do vnitnří části, 1x dotykový barevný ovládací panel, 1x prostorové čidlo kvality vzduchu. Napájení zajišťuje profese ELE.</v>
      </c>
      <c r="BB168" s="212"/>
      <c r="BC168" s="212"/>
      <c r="BD168" s="212"/>
      <c r="BE168" s="212"/>
      <c r="BF168" s="212"/>
      <c r="BG168" s="212"/>
      <c r="BH168" s="212"/>
    </row>
    <row r="169" spans="1:60" outlineLevel="1" x14ac:dyDescent="0.25">
      <c r="A169" s="234">
        <v>118</v>
      </c>
      <c r="B169" s="235" t="s">
        <v>2545</v>
      </c>
      <c r="C169" s="253" t="s">
        <v>2546</v>
      </c>
      <c r="D169" s="236" t="s">
        <v>2048</v>
      </c>
      <c r="E169" s="237">
        <v>1</v>
      </c>
      <c r="F169" s="238"/>
      <c r="G169" s="239">
        <f>ROUND(E169*F169,2)</f>
        <v>0</v>
      </c>
      <c r="H169" s="238"/>
      <c r="I169" s="239">
        <f>ROUND(E169*H169,2)</f>
        <v>0</v>
      </c>
      <c r="J169" s="238"/>
      <c r="K169" s="239">
        <f>ROUND(E169*J169,2)</f>
        <v>0</v>
      </c>
      <c r="L169" s="239">
        <v>21</v>
      </c>
      <c r="M169" s="239">
        <f>G169*(1+L169/100)</f>
        <v>0</v>
      </c>
      <c r="N169" s="237">
        <v>3.8E-3</v>
      </c>
      <c r="O169" s="237">
        <f>ROUND(E169*N169,2)</f>
        <v>0</v>
      </c>
      <c r="P169" s="237">
        <v>0</v>
      </c>
      <c r="Q169" s="237">
        <f>ROUND(E169*P169,2)</f>
        <v>0</v>
      </c>
      <c r="R169" s="239"/>
      <c r="S169" s="239" t="s">
        <v>435</v>
      </c>
      <c r="T169" s="240" t="s">
        <v>389</v>
      </c>
      <c r="U169" s="222">
        <v>0</v>
      </c>
      <c r="V169" s="222">
        <f>ROUND(E169*U169,2)</f>
        <v>0</v>
      </c>
      <c r="W169" s="222"/>
      <c r="X169" s="222" t="s">
        <v>604</v>
      </c>
      <c r="Y169" s="222" t="s">
        <v>391</v>
      </c>
      <c r="Z169" s="212"/>
      <c r="AA169" s="212"/>
      <c r="AB169" s="212"/>
      <c r="AC169" s="212"/>
      <c r="AD169" s="212"/>
      <c r="AE169" s="212"/>
      <c r="AF169" s="212"/>
      <c r="AG169" s="212" t="s">
        <v>2008</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5">
      <c r="A170" s="219"/>
      <c r="B170" s="220"/>
      <c r="C170" s="254" t="s">
        <v>2547</v>
      </c>
      <c r="D170" s="248"/>
      <c r="E170" s="248"/>
      <c r="F170" s="248"/>
      <c r="G170" s="248"/>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395</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5">
      <c r="A171" s="234">
        <v>119</v>
      </c>
      <c r="B171" s="235" t="s">
        <v>2548</v>
      </c>
      <c r="C171" s="253" t="s">
        <v>2549</v>
      </c>
      <c r="D171" s="236" t="s">
        <v>2048</v>
      </c>
      <c r="E171" s="237">
        <v>1</v>
      </c>
      <c r="F171" s="238"/>
      <c r="G171" s="239">
        <f>ROUND(E171*F171,2)</f>
        <v>0</v>
      </c>
      <c r="H171" s="238"/>
      <c r="I171" s="239">
        <f>ROUND(E171*H171,2)</f>
        <v>0</v>
      </c>
      <c r="J171" s="238"/>
      <c r="K171" s="239">
        <f>ROUND(E171*J171,2)</f>
        <v>0</v>
      </c>
      <c r="L171" s="239">
        <v>21</v>
      </c>
      <c r="M171" s="239">
        <f>G171*(1+L171/100)</f>
        <v>0</v>
      </c>
      <c r="N171" s="237">
        <v>3.2000000000000002E-3</v>
      </c>
      <c r="O171" s="237">
        <f>ROUND(E171*N171,2)</f>
        <v>0</v>
      </c>
      <c r="P171" s="237">
        <v>0</v>
      </c>
      <c r="Q171" s="237">
        <f>ROUND(E171*P171,2)</f>
        <v>0</v>
      </c>
      <c r="R171" s="239"/>
      <c r="S171" s="239" t="s">
        <v>435</v>
      </c>
      <c r="T171" s="240" t="s">
        <v>389</v>
      </c>
      <c r="U171" s="222">
        <v>0</v>
      </c>
      <c r="V171" s="222">
        <f>ROUND(E171*U171,2)</f>
        <v>0</v>
      </c>
      <c r="W171" s="222"/>
      <c r="X171" s="222" t="s">
        <v>604</v>
      </c>
      <c r="Y171" s="222" t="s">
        <v>391</v>
      </c>
      <c r="Z171" s="212"/>
      <c r="AA171" s="212"/>
      <c r="AB171" s="212"/>
      <c r="AC171" s="212"/>
      <c r="AD171" s="212"/>
      <c r="AE171" s="212"/>
      <c r="AF171" s="212"/>
      <c r="AG171" s="212" t="s">
        <v>2008</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5">
      <c r="A172" s="219"/>
      <c r="B172" s="220"/>
      <c r="C172" s="254" t="s">
        <v>2547</v>
      </c>
      <c r="D172" s="248"/>
      <c r="E172" s="248"/>
      <c r="F172" s="248"/>
      <c r="G172" s="248"/>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395</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5">
      <c r="A173" s="241">
        <v>120</v>
      </c>
      <c r="B173" s="242" t="s">
        <v>2550</v>
      </c>
      <c r="C173" s="252" t="s">
        <v>2551</v>
      </c>
      <c r="D173" s="243" t="s">
        <v>2048</v>
      </c>
      <c r="E173" s="244">
        <v>4</v>
      </c>
      <c r="F173" s="245"/>
      <c r="G173" s="246">
        <f>ROUND(E173*F173,2)</f>
        <v>0</v>
      </c>
      <c r="H173" s="245"/>
      <c r="I173" s="246">
        <f>ROUND(E173*H173,2)</f>
        <v>0</v>
      </c>
      <c r="J173" s="245"/>
      <c r="K173" s="246">
        <f>ROUND(E173*J173,2)</f>
        <v>0</v>
      </c>
      <c r="L173" s="246">
        <v>21</v>
      </c>
      <c r="M173" s="246">
        <f>G173*(1+L173/100)</f>
        <v>0</v>
      </c>
      <c r="N173" s="244">
        <v>0.01</v>
      </c>
      <c r="O173" s="244">
        <f>ROUND(E173*N173,2)</f>
        <v>0.04</v>
      </c>
      <c r="P173" s="244">
        <v>0</v>
      </c>
      <c r="Q173" s="244">
        <f>ROUND(E173*P173,2)</f>
        <v>0</v>
      </c>
      <c r="R173" s="246"/>
      <c r="S173" s="246" t="s">
        <v>435</v>
      </c>
      <c r="T173" s="247" t="s">
        <v>389</v>
      </c>
      <c r="U173" s="222">
        <v>0</v>
      </c>
      <c r="V173" s="222">
        <f>ROUND(E173*U173,2)</f>
        <v>0</v>
      </c>
      <c r="W173" s="222"/>
      <c r="X173" s="222" t="s">
        <v>604</v>
      </c>
      <c r="Y173" s="222" t="s">
        <v>391</v>
      </c>
      <c r="Z173" s="212"/>
      <c r="AA173" s="212"/>
      <c r="AB173" s="212"/>
      <c r="AC173" s="212"/>
      <c r="AD173" s="212"/>
      <c r="AE173" s="212"/>
      <c r="AF173" s="212"/>
      <c r="AG173" s="212" t="s">
        <v>2008</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5">
      <c r="A174" s="241">
        <v>121</v>
      </c>
      <c r="B174" s="242" t="s">
        <v>2552</v>
      </c>
      <c r="C174" s="252" t="s">
        <v>2553</v>
      </c>
      <c r="D174" s="243" t="s">
        <v>2048</v>
      </c>
      <c r="E174" s="244">
        <v>4</v>
      </c>
      <c r="F174" s="245"/>
      <c r="G174" s="246">
        <f>ROUND(E174*F174,2)</f>
        <v>0</v>
      </c>
      <c r="H174" s="245"/>
      <c r="I174" s="246">
        <f>ROUND(E174*H174,2)</f>
        <v>0</v>
      </c>
      <c r="J174" s="245"/>
      <c r="K174" s="246">
        <f>ROUND(E174*J174,2)</f>
        <v>0</v>
      </c>
      <c r="L174" s="246">
        <v>21</v>
      </c>
      <c r="M174" s="246">
        <f>G174*(1+L174/100)</f>
        <v>0</v>
      </c>
      <c r="N174" s="244">
        <v>1.4999999999999999E-2</v>
      </c>
      <c r="O174" s="244">
        <f>ROUND(E174*N174,2)</f>
        <v>0.06</v>
      </c>
      <c r="P174" s="244">
        <v>0</v>
      </c>
      <c r="Q174" s="244">
        <f>ROUND(E174*P174,2)</f>
        <v>0</v>
      </c>
      <c r="R174" s="246"/>
      <c r="S174" s="246" t="s">
        <v>435</v>
      </c>
      <c r="T174" s="247" t="s">
        <v>389</v>
      </c>
      <c r="U174" s="222">
        <v>0</v>
      </c>
      <c r="V174" s="222">
        <f>ROUND(E174*U174,2)</f>
        <v>0</v>
      </c>
      <c r="W174" s="222"/>
      <c r="X174" s="222" t="s">
        <v>604</v>
      </c>
      <c r="Y174" s="222" t="s">
        <v>391</v>
      </c>
      <c r="Z174" s="212"/>
      <c r="AA174" s="212"/>
      <c r="AB174" s="212"/>
      <c r="AC174" s="212"/>
      <c r="AD174" s="212"/>
      <c r="AE174" s="212"/>
      <c r="AF174" s="212"/>
      <c r="AG174" s="212" t="s">
        <v>2008</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x14ac:dyDescent="0.25">
      <c r="A175" s="227" t="s">
        <v>383</v>
      </c>
      <c r="B175" s="228" t="s">
        <v>291</v>
      </c>
      <c r="C175" s="251" t="s">
        <v>292</v>
      </c>
      <c r="D175" s="229"/>
      <c r="E175" s="230"/>
      <c r="F175" s="231"/>
      <c r="G175" s="231">
        <f>SUMIF(AG176:AG201,"&lt;&gt;NOR",G176:G201)</f>
        <v>0</v>
      </c>
      <c r="H175" s="231"/>
      <c r="I175" s="231">
        <f>SUM(I176:I201)</f>
        <v>0</v>
      </c>
      <c r="J175" s="231"/>
      <c r="K175" s="231">
        <f>SUM(K176:K201)</f>
        <v>0</v>
      </c>
      <c r="L175" s="231"/>
      <c r="M175" s="231">
        <f>SUM(M176:M201)</f>
        <v>0</v>
      </c>
      <c r="N175" s="230"/>
      <c r="O175" s="230">
        <f>SUM(O176:O201)</f>
        <v>0.03</v>
      </c>
      <c r="P175" s="230"/>
      <c r="Q175" s="230">
        <f>SUM(Q176:Q201)</f>
        <v>0</v>
      </c>
      <c r="R175" s="231"/>
      <c r="S175" s="231"/>
      <c r="T175" s="232"/>
      <c r="U175" s="226"/>
      <c r="V175" s="226">
        <f>SUM(V176:V201)</f>
        <v>0</v>
      </c>
      <c r="W175" s="226"/>
      <c r="X175" s="226"/>
      <c r="Y175" s="226"/>
      <c r="AG175" t="s">
        <v>384</v>
      </c>
    </row>
    <row r="176" spans="1:60" outlineLevel="1" x14ac:dyDescent="0.25">
      <c r="A176" s="241">
        <v>122</v>
      </c>
      <c r="B176" s="242" t="s">
        <v>2554</v>
      </c>
      <c r="C176" s="252" t="s">
        <v>2555</v>
      </c>
      <c r="D176" s="243" t="s">
        <v>506</v>
      </c>
      <c r="E176" s="244">
        <v>2</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435</v>
      </c>
      <c r="T176" s="247" t="s">
        <v>389</v>
      </c>
      <c r="U176" s="222">
        <v>0</v>
      </c>
      <c r="V176" s="222">
        <f>ROUND(E176*U176,2)</f>
        <v>0</v>
      </c>
      <c r="W176" s="222"/>
      <c r="X176" s="222" t="s">
        <v>449</v>
      </c>
      <c r="Y176" s="222" t="s">
        <v>391</v>
      </c>
      <c r="Z176" s="212"/>
      <c r="AA176" s="212"/>
      <c r="AB176" s="212"/>
      <c r="AC176" s="212"/>
      <c r="AD176" s="212"/>
      <c r="AE176" s="212"/>
      <c r="AF176" s="212"/>
      <c r="AG176" s="212" t="s">
        <v>1992</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ht="20.399999999999999" outlineLevel="1" x14ac:dyDescent="0.25">
      <c r="A177" s="241">
        <v>123</v>
      </c>
      <c r="B177" s="242" t="s">
        <v>2556</v>
      </c>
      <c r="C177" s="252" t="s">
        <v>2557</v>
      </c>
      <c r="D177" s="243" t="s">
        <v>585</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435</v>
      </c>
      <c r="T177" s="247" t="s">
        <v>389</v>
      </c>
      <c r="U177" s="222">
        <v>0</v>
      </c>
      <c r="V177" s="222">
        <f>ROUND(E177*U177,2)</f>
        <v>0</v>
      </c>
      <c r="W177" s="222"/>
      <c r="X177" s="222" t="s">
        <v>449</v>
      </c>
      <c r="Y177" s="222" t="s">
        <v>391</v>
      </c>
      <c r="Z177" s="212"/>
      <c r="AA177" s="212"/>
      <c r="AB177" s="212"/>
      <c r="AC177" s="212"/>
      <c r="AD177" s="212"/>
      <c r="AE177" s="212"/>
      <c r="AF177" s="212"/>
      <c r="AG177" s="212" t="s">
        <v>1992</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5">
      <c r="A178" s="241">
        <v>124</v>
      </c>
      <c r="B178" s="242" t="s">
        <v>2558</v>
      </c>
      <c r="C178" s="252" t="s">
        <v>2559</v>
      </c>
      <c r="D178" s="243" t="s">
        <v>585</v>
      </c>
      <c r="E178" s="244">
        <v>2</v>
      </c>
      <c r="F178" s="245"/>
      <c r="G178" s="246">
        <f>ROUND(E178*F178,2)</f>
        <v>0</v>
      </c>
      <c r="H178" s="245"/>
      <c r="I178" s="246">
        <f>ROUND(E178*H178,2)</f>
        <v>0</v>
      </c>
      <c r="J178" s="245"/>
      <c r="K178" s="246">
        <f>ROUND(E178*J178,2)</f>
        <v>0</v>
      </c>
      <c r="L178" s="246">
        <v>21</v>
      </c>
      <c r="M178" s="246">
        <f>G178*(1+L178/100)</f>
        <v>0</v>
      </c>
      <c r="N178" s="244">
        <v>0</v>
      </c>
      <c r="O178" s="244">
        <f>ROUND(E178*N178,2)</f>
        <v>0</v>
      </c>
      <c r="P178" s="244">
        <v>0</v>
      </c>
      <c r="Q178" s="244">
        <f>ROUND(E178*P178,2)</f>
        <v>0</v>
      </c>
      <c r="R178" s="246"/>
      <c r="S178" s="246" t="s">
        <v>435</v>
      </c>
      <c r="T178" s="247" t="s">
        <v>389</v>
      </c>
      <c r="U178" s="222">
        <v>0</v>
      </c>
      <c r="V178" s="222">
        <f>ROUND(E178*U178,2)</f>
        <v>0</v>
      </c>
      <c r="W178" s="222"/>
      <c r="X178" s="222" t="s">
        <v>449</v>
      </c>
      <c r="Y178" s="222" t="s">
        <v>391</v>
      </c>
      <c r="Z178" s="212"/>
      <c r="AA178" s="212"/>
      <c r="AB178" s="212"/>
      <c r="AC178" s="212"/>
      <c r="AD178" s="212"/>
      <c r="AE178" s="212"/>
      <c r="AF178" s="212"/>
      <c r="AG178" s="212" t="s">
        <v>1992</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1" x14ac:dyDescent="0.25">
      <c r="A179" s="241">
        <v>125</v>
      </c>
      <c r="B179" s="242" t="s">
        <v>2560</v>
      </c>
      <c r="C179" s="252" t="s">
        <v>2561</v>
      </c>
      <c r="D179" s="243" t="s">
        <v>585</v>
      </c>
      <c r="E179" s="244">
        <v>1</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435</v>
      </c>
      <c r="T179" s="247" t="s">
        <v>389</v>
      </c>
      <c r="U179" s="222">
        <v>0</v>
      </c>
      <c r="V179" s="222">
        <f>ROUND(E179*U179,2)</f>
        <v>0</v>
      </c>
      <c r="W179" s="222"/>
      <c r="X179" s="222" t="s">
        <v>449</v>
      </c>
      <c r="Y179" s="222" t="s">
        <v>391</v>
      </c>
      <c r="Z179" s="212"/>
      <c r="AA179" s="212"/>
      <c r="AB179" s="212"/>
      <c r="AC179" s="212"/>
      <c r="AD179" s="212"/>
      <c r="AE179" s="212"/>
      <c r="AF179" s="212"/>
      <c r="AG179" s="212" t="s">
        <v>1992</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5">
      <c r="A180" s="241">
        <v>126</v>
      </c>
      <c r="B180" s="242" t="s">
        <v>2562</v>
      </c>
      <c r="C180" s="252" t="s">
        <v>2563</v>
      </c>
      <c r="D180" s="243" t="s">
        <v>585</v>
      </c>
      <c r="E180" s="244">
        <v>2</v>
      </c>
      <c r="F180" s="245"/>
      <c r="G180" s="246">
        <f>ROUND(E180*F180,2)</f>
        <v>0</v>
      </c>
      <c r="H180" s="245"/>
      <c r="I180" s="246">
        <f>ROUND(E180*H180,2)</f>
        <v>0</v>
      </c>
      <c r="J180" s="245"/>
      <c r="K180" s="246">
        <f>ROUND(E180*J180,2)</f>
        <v>0</v>
      </c>
      <c r="L180" s="246">
        <v>21</v>
      </c>
      <c r="M180" s="246">
        <f>G180*(1+L180/100)</f>
        <v>0</v>
      </c>
      <c r="N180" s="244">
        <v>0</v>
      </c>
      <c r="O180" s="244">
        <f>ROUND(E180*N180,2)</f>
        <v>0</v>
      </c>
      <c r="P180" s="244">
        <v>0</v>
      </c>
      <c r="Q180" s="244">
        <f>ROUND(E180*P180,2)</f>
        <v>0</v>
      </c>
      <c r="R180" s="246"/>
      <c r="S180" s="246" t="s">
        <v>435</v>
      </c>
      <c r="T180" s="247" t="s">
        <v>389</v>
      </c>
      <c r="U180" s="222">
        <v>0</v>
      </c>
      <c r="V180" s="222">
        <f>ROUND(E180*U180,2)</f>
        <v>0</v>
      </c>
      <c r="W180" s="222"/>
      <c r="X180" s="222" t="s">
        <v>449</v>
      </c>
      <c r="Y180" s="222" t="s">
        <v>391</v>
      </c>
      <c r="Z180" s="212"/>
      <c r="AA180" s="212"/>
      <c r="AB180" s="212"/>
      <c r="AC180" s="212"/>
      <c r="AD180" s="212"/>
      <c r="AE180" s="212"/>
      <c r="AF180" s="212"/>
      <c r="AG180" s="212" t="s">
        <v>1992</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20.399999999999999" outlineLevel="1" x14ac:dyDescent="0.25">
      <c r="A181" s="241">
        <v>127</v>
      </c>
      <c r="B181" s="242" t="s">
        <v>2564</v>
      </c>
      <c r="C181" s="252" t="s">
        <v>2565</v>
      </c>
      <c r="D181" s="243" t="s">
        <v>517</v>
      </c>
      <c r="E181" s="244">
        <v>1</v>
      </c>
      <c r="F181" s="245"/>
      <c r="G181" s="246">
        <f>ROUND(E181*F181,2)</f>
        <v>0</v>
      </c>
      <c r="H181" s="245"/>
      <c r="I181" s="246">
        <f>ROUND(E181*H181,2)</f>
        <v>0</v>
      </c>
      <c r="J181" s="245"/>
      <c r="K181" s="246">
        <f>ROUND(E181*J181,2)</f>
        <v>0</v>
      </c>
      <c r="L181" s="246">
        <v>21</v>
      </c>
      <c r="M181" s="246">
        <f>G181*(1+L181/100)</f>
        <v>0</v>
      </c>
      <c r="N181" s="244">
        <v>0</v>
      </c>
      <c r="O181" s="244">
        <f>ROUND(E181*N181,2)</f>
        <v>0</v>
      </c>
      <c r="P181" s="244">
        <v>0</v>
      </c>
      <c r="Q181" s="244">
        <f>ROUND(E181*P181,2)</f>
        <v>0</v>
      </c>
      <c r="R181" s="246"/>
      <c r="S181" s="246" t="s">
        <v>435</v>
      </c>
      <c r="T181" s="247" t="s">
        <v>389</v>
      </c>
      <c r="U181" s="222">
        <v>0</v>
      </c>
      <c r="V181" s="222">
        <f>ROUND(E181*U181,2)</f>
        <v>0</v>
      </c>
      <c r="W181" s="222"/>
      <c r="X181" s="222" t="s">
        <v>449</v>
      </c>
      <c r="Y181" s="222" t="s">
        <v>391</v>
      </c>
      <c r="Z181" s="212"/>
      <c r="AA181" s="212"/>
      <c r="AB181" s="212"/>
      <c r="AC181" s="212"/>
      <c r="AD181" s="212"/>
      <c r="AE181" s="212"/>
      <c r="AF181" s="212"/>
      <c r="AG181" s="212" t="s">
        <v>1992</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ht="20.399999999999999" outlineLevel="1" x14ac:dyDescent="0.25">
      <c r="A182" s="241">
        <v>128</v>
      </c>
      <c r="B182" s="242" t="s">
        <v>2341</v>
      </c>
      <c r="C182" s="252" t="s">
        <v>2342</v>
      </c>
      <c r="D182" s="243" t="s">
        <v>517</v>
      </c>
      <c r="E182" s="244">
        <v>3</v>
      </c>
      <c r="F182" s="245"/>
      <c r="G182" s="246">
        <f>ROUND(E182*F182,2)</f>
        <v>0</v>
      </c>
      <c r="H182" s="245"/>
      <c r="I182" s="246">
        <f>ROUND(E182*H182,2)</f>
        <v>0</v>
      </c>
      <c r="J182" s="245"/>
      <c r="K182" s="246">
        <f>ROUND(E182*J182,2)</f>
        <v>0</v>
      </c>
      <c r="L182" s="246">
        <v>21</v>
      </c>
      <c r="M182" s="246">
        <f>G182*(1+L182/100)</f>
        <v>0</v>
      </c>
      <c r="N182" s="244">
        <v>0</v>
      </c>
      <c r="O182" s="244">
        <f>ROUND(E182*N182,2)</f>
        <v>0</v>
      </c>
      <c r="P182" s="244">
        <v>0</v>
      </c>
      <c r="Q182" s="244">
        <f>ROUND(E182*P182,2)</f>
        <v>0</v>
      </c>
      <c r="R182" s="246"/>
      <c r="S182" s="246" t="s">
        <v>435</v>
      </c>
      <c r="T182" s="247" t="s">
        <v>389</v>
      </c>
      <c r="U182" s="222">
        <v>0</v>
      </c>
      <c r="V182" s="222">
        <f>ROUND(E182*U182,2)</f>
        <v>0</v>
      </c>
      <c r="W182" s="222"/>
      <c r="X182" s="222" t="s">
        <v>449</v>
      </c>
      <c r="Y182" s="222" t="s">
        <v>391</v>
      </c>
      <c r="Z182" s="212"/>
      <c r="AA182" s="212"/>
      <c r="AB182" s="212"/>
      <c r="AC182" s="212"/>
      <c r="AD182" s="212"/>
      <c r="AE182" s="212"/>
      <c r="AF182" s="212"/>
      <c r="AG182" s="212" t="s">
        <v>1992</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5">
      <c r="A183" s="241">
        <v>129</v>
      </c>
      <c r="B183" s="242" t="s">
        <v>2353</v>
      </c>
      <c r="C183" s="252" t="s">
        <v>2354</v>
      </c>
      <c r="D183" s="243" t="s">
        <v>517</v>
      </c>
      <c r="E183" s="244">
        <v>3</v>
      </c>
      <c r="F183" s="245"/>
      <c r="G183" s="246">
        <f>ROUND(E183*F183,2)</f>
        <v>0</v>
      </c>
      <c r="H183" s="245"/>
      <c r="I183" s="246">
        <f>ROUND(E183*H183,2)</f>
        <v>0</v>
      </c>
      <c r="J183" s="245"/>
      <c r="K183" s="246">
        <f>ROUND(E183*J183,2)</f>
        <v>0</v>
      </c>
      <c r="L183" s="246">
        <v>21</v>
      </c>
      <c r="M183" s="246">
        <f>G183*(1+L183/100)</f>
        <v>0</v>
      </c>
      <c r="N183" s="244">
        <v>0</v>
      </c>
      <c r="O183" s="244">
        <f>ROUND(E183*N183,2)</f>
        <v>0</v>
      </c>
      <c r="P183" s="244">
        <v>0</v>
      </c>
      <c r="Q183" s="244">
        <f>ROUND(E183*P183,2)</f>
        <v>0</v>
      </c>
      <c r="R183" s="246"/>
      <c r="S183" s="246" t="s">
        <v>435</v>
      </c>
      <c r="T183" s="247" t="s">
        <v>389</v>
      </c>
      <c r="U183" s="222">
        <v>0</v>
      </c>
      <c r="V183" s="222">
        <f>ROUND(E183*U183,2)</f>
        <v>0</v>
      </c>
      <c r="W183" s="222"/>
      <c r="X183" s="222" t="s">
        <v>449</v>
      </c>
      <c r="Y183" s="222" t="s">
        <v>391</v>
      </c>
      <c r="Z183" s="212"/>
      <c r="AA183" s="212"/>
      <c r="AB183" s="212"/>
      <c r="AC183" s="212"/>
      <c r="AD183" s="212"/>
      <c r="AE183" s="212"/>
      <c r="AF183" s="212"/>
      <c r="AG183" s="212" t="s">
        <v>1992</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5">
      <c r="A184" s="234">
        <v>130</v>
      </c>
      <c r="B184" s="235" t="s">
        <v>2380</v>
      </c>
      <c r="C184" s="253" t="s">
        <v>2381</v>
      </c>
      <c r="D184" s="236" t="s">
        <v>1989</v>
      </c>
      <c r="E184" s="237">
        <v>1</v>
      </c>
      <c r="F184" s="238"/>
      <c r="G184" s="239">
        <f>ROUND(E184*F184,2)</f>
        <v>0</v>
      </c>
      <c r="H184" s="238"/>
      <c r="I184" s="239">
        <f>ROUND(E184*H184,2)</f>
        <v>0</v>
      </c>
      <c r="J184" s="238"/>
      <c r="K184" s="239">
        <f>ROUND(E184*J184,2)</f>
        <v>0</v>
      </c>
      <c r="L184" s="239">
        <v>21</v>
      </c>
      <c r="M184" s="239">
        <f>G184*(1+L184/100)</f>
        <v>0</v>
      </c>
      <c r="N184" s="237">
        <v>0</v>
      </c>
      <c r="O184" s="237">
        <f>ROUND(E184*N184,2)</f>
        <v>0</v>
      </c>
      <c r="P184" s="237">
        <v>0</v>
      </c>
      <c r="Q184" s="237">
        <f>ROUND(E184*P184,2)</f>
        <v>0</v>
      </c>
      <c r="R184" s="239"/>
      <c r="S184" s="239" t="s">
        <v>435</v>
      </c>
      <c r="T184" s="240" t="s">
        <v>389</v>
      </c>
      <c r="U184" s="222">
        <v>0</v>
      </c>
      <c r="V184" s="222">
        <f>ROUND(E184*U184,2)</f>
        <v>0</v>
      </c>
      <c r="W184" s="222"/>
      <c r="X184" s="222" t="s">
        <v>449</v>
      </c>
      <c r="Y184" s="222" t="s">
        <v>391</v>
      </c>
      <c r="Z184" s="212"/>
      <c r="AA184" s="212"/>
      <c r="AB184" s="212"/>
      <c r="AC184" s="212"/>
      <c r="AD184" s="212"/>
      <c r="AE184" s="212"/>
      <c r="AF184" s="212"/>
      <c r="AG184" s="212" t="s">
        <v>1992</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5">
      <c r="A185" s="219"/>
      <c r="B185" s="220"/>
      <c r="C185" s="254" t="s">
        <v>2382</v>
      </c>
      <c r="D185" s="248"/>
      <c r="E185" s="248"/>
      <c r="F185" s="248"/>
      <c r="G185" s="248"/>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395</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5">
      <c r="A186" s="241">
        <v>131</v>
      </c>
      <c r="B186" s="242" t="s">
        <v>2566</v>
      </c>
      <c r="C186" s="252" t="s">
        <v>2567</v>
      </c>
      <c r="D186" s="243" t="s">
        <v>506</v>
      </c>
      <c r="E186" s="244">
        <v>2</v>
      </c>
      <c r="F186" s="245"/>
      <c r="G186" s="246">
        <f>ROUND(E186*F186,2)</f>
        <v>0</v>
      </c>
      <c r="H186" s="245"/>
      <c r="I186" s="246">
        <f>ROUND(E186*H186,2)</f>
        <v>0</v>
      </c>
      <c r="J186" s="245"/>
      <c r="K186" s="246">
        <f>ROUND(E186*J186,2)</f>
        <v>0</v>
      </c>
      <c r="L186" s="246">
        <v>21</v>
      </c>
      <c r="M186" s="246">
        <f>G186*(1+L186/100)</f>
        <v>0</v>
      </c>
      <c r="N186" s="244">
        <v>8.0000000000000004E-4</v>
      </c>
      <c r="O186" s="244">
        <f>ROUND(E186*N186,2)</f>
        <v>0</v>
      </c>
      <c r="P186" s="244">
        <v>0</v>
      </c>
      <c r="Q186" s="244">
        <f>ROUND(E186*P186,2)</f>
        <v>0</v>
      </c>
      <c r="R186" s="246"/>
      <c r="S186" s="246" t="s">
        <v>435</v>
      </c>
      <c r="T186" s="247" t="s">
        <v>389</v>
      </c>
      <c r="U186" s="222">
        <v>0</v>
      </c>
      <c r="V186" s="222">
        <f>ROUND(E186*U186,2)</f>
        <v>0</v>
      </c>
      <c r="W186" s="222"/>
      <c r="X186" s="222" t="s">
        <v>604</v>
      </c>
      <c r="Y186" s="222" t="s">
        <v>391</v>
      </c>
      <c r="Z186" s="212"/>
      <c r="AA186" s="212"/>
      <c r="AB186" s="212"/>
      <c r="AC186" s="212"/>
      <c r="AD186" s="212"/>
      <c r="AE186" s="212"/>
      <c r="AF186" s="212"/>
      <c r="AG186" s="212" t="s">
        <v>2008</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5">
      <c r="A187" s="241">
        <v>132</v>
      </c>
      <c r="B187" s="242" t="s">
        <v>2568</v>
      </c>
      <c r="C187" s="252" t="s">
        <v>2569</v>
      </c>
      <c r="D187" s="243" t="s">
        <v>585</v>
      </c>
      <c r="E187" s="244">
        <v>2</v>
      </c>
      <c r="F187" s="245"/>
      <c r="G187" s="246">
        <f>ROUND(E187*F187,2)</f>
        <v>0</v>
      </c>
      <c r="H187" s="245"/>
      <c r="I187" s="246">
        <f>ROUND(E187*H187,2)</f>
        <v>0</v>
      </c>
      <c r="J187" s="245"/>
      <c r="K187" s="246">
        <f>ROUND(E187*J187,2)</f>
        <v>0</v>
      </c>
      <c r="L187" s="246">
        <v>21</v>
      </c>
      <c r="M187" s="246">
        <f>G187*(1+L187/100)</f>
        <v>0</v>
      </c>
      <c r="N187" s="244">
        <v>1.4999999999999999E-4</v>
      </c>
      <c r="O187" s="244">
        <f>ROUND(E187*N187,2)</f>
        <v>0</v>
      </c>
      <c r="P187" s="244">
        <v>0</v>
      </c>
      <c r="Q187" s="244">
        <f>ROUND(E187*P187,2)</f>
        <v>0</v>
      </c>
      <c r="R187" s="246"/>
      <c r="S187" s="246" t="s">
        <v>435</v>
      </c>
      <c r="T187" s="247" t="s">
        <v>389</v>
      </c>
      <c r="U187" s="222">
        <v>0</v>
      </c>
      <c r="V187" s="222">
        <f>ROUND(E187*U187,2)</f>
        <v>0</v>
      </c>
      <c r="W187" s="222"/>
      <c r="X187" s="222" t="s">
        <v>604</v>
      </c>
      <c r="Y187" s="222" t="s">
        <v>391</v>
      </c>
      <c r="Z187" s="212"/>
      <c r="AA187" s="212"/>
      <c r="AB187" s="212"/>
      <c r="AC187" s="212"/>
      <c r="AD187" s="212"/>
      <c r="AE187" s="212"/>
      <c r="AF187" s="212"/>
      <c r="AG187" s="212" t="s">
        <v>2008</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5">
      <c r="A188" s="234">
        <v>133</v>
      </c>
      <c r="B188" s="235" t="s">
        <v>2570</v>
      </c>
      <c r="C188" s="253" t="s">
        <v>2571</v>
      </c>
      <c r="D188" s="236" t="s">
        <v>2048</v>
      </c>
      <c r="E188" s="237">
        <v>1</v>
      </c>
      <c r="F188" s="238"/>
      <c r="G188" s="239">
        <f>ROUND(E188*F188,2)</f>
        <v>0</v>
      </c>
      <c r="H188" s="238"/>
      <c r="I188" s="239">
        <f>ROUND(E188*H188,2)</f>
        <v>0</v>
      </c>
      <c r="J188" s="238"/>
      <c r="K188" s="239">
        <f>ROUND(E188*J188,2)</f>
        <v>0</v>
      </c>
      <c r="L188" s="239">
        <v>21</v>
      </c>
      <c r="M188" s="239">
        <f>G188*(1+L188/100)</f>
        <v>0</v>
      </c>
      <c r="N188" s="237">
        <v>5.0000000000000001E-3</v>
      </c>
      <c r="O188" s="237">
        <f>ROUND(E188*N188,2)</f>
        <v>0.01</v>
      </c>
      <c r="P188" s="237">
        <v>0</v>
      </c>
      <c r="Q188" s="237">
        <f>ROUND(E188*P188,2)</f>
        <v>0</v>
      </c>
      <c r="R188" s="239"/>
      <c r="S188" s="239" t="s">
        <v>435</v>
      </c>
      <c r="T188" s="240" t="s">
        <v>389</v>
      </c>
      <c r="U188" s="222">
        <v>0</v>
      </c>
      <c r="V188" s="222">
        <f>ROUND(E188*U188,2)</f>
        <v>0</v>
      </c>
      <c r="W188" s="222"/>
      <c r="X188" s="222" t="s">
        <v>604</v>
      </c>
      <c r="Y188" s="222" t="s">
        <v>391</v>
      </c>
      <c r="Z188" s="212"/>
      <c r="AA188" s="212"/>
      <c r="AB188" s="212"/>
      <c r="AC188" s="212"/>
      <c r="AD188" s="212"/>
      <c r="AE188" s="212"/>
      <c r="AF188" s="212"/>
      <c r="AG188" s="212" t="s">
        <v>2008</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ht="21" outlineLevel="2" x14ac:dyDescent="0.25">
      <c r="A189" s="219"/>
      <c r="B189" s="220"/>
      <c r="C189" s="254" t="s">
        <v>2572</v>
      </c>
      <c r="D189" s="248"/>
      <c r="E189" s="248"/>
      <c r="F189" s="248"/>
      <c r="G189" s="248"/>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395</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49" t="str">
        <f>C189</f>
        <v>víceotáčkový, EC motor s tepelnou a elektronickou ochranou proti přetížení, krytí IP44; ventilátor uvádění do chodu od překročení teploty v prostoru termostatem na stěně, s výkonem 300 m3/h při 330Pa.</v>
      </c>
      <c r="BB189" s="212"/>
      <c r="BC189" s="212"/>
      <c r="BD189" s="212"/>
      <c r="BE189" s="212"/>
      <c r="BF189" s="212"/>
      <c r="BG189" s="212"/>
      <c r="BH189" s="212"/>
    </row>
    <row r="190" spans="1:60" outlineLevel="3" x14ac:dyDescent="0.25">
      <c r="A190" s="219"/>
      <c r="B190" s="220"/>
      <c r="C190" s="255" t="s">
        <v>2573</v>
      </c>
      <c r="D190" s="250"/>
      <c r="E190" s="250"/>
      <c r="F190" s="250"/>
      <c r="G190" s="250"/>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395</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49" t="str">
        <f>C190</f>
        <v>Poznámka: Prvky jako prostorový termostat, regul. otáček, čas. spínání - dodává, propojuje a zprovozňuje profese ELE.</v>
      </c>
      <c r="BB190" s="212"/>
      <c r="BC190" s="212"/>
      <c r="BD190" s="212"/>
      <c r="BE190" s="212"/>
      <c r="BF190" s="212"/>
      <c r="BG190" s="212"/>
      <c r="BH190" s="212"/>
    </row>
    <row r="191" spans="1:60" outlineLevel="1" x14ac:dyDescent="0.25">
      <c r="A191" s="234">
        <v>134</v>
      </c>
      <c r="B191" s="235" t="s">
        <v>2574</v>
      </c>
      <c r="C191" s="253" t="s">
        <v>2575</v>
      </c>
      <c r="D191" s="236" t="s">
        <v>2048</v>
      </c>
      <c r="E191" s="237">
        <v>2</v>
      </c>
      <c r="F191" s="238"/>
      <c r="G191" s="239">
        <f>ROUND(E191*F191,2)</f>
        <v>0</v>
      </c>
      <c r="H191" s="238"/>
      <c r="I191" s="239">
        <f>ROUND(E191*H191,2)</f>
        <v>0</v>
      </c>
      <c r="J191" s="238"/>
      <c r="K191" s="239">
        <f>ROUND(E191*J191,2)</f>
        <v>0</v>
      </c>
      <c r="L191" s="239">
        <v>21</v>
      </c>
      <c r="M191" s="239">
        <f>G191*(1+L191/100)</f>
        <v>0</v>
      </c>
      <c r="N191" s="237">
        <v>6.9999999999999999E-4</v>
      </c>
      <c r="O191" s="237">
        <f>ROUND(E191*N191,2)</f>
        <v>0</v>
      </c>
      <c r="P191" s="237">
        <v>0</v>
      </c>
      <c r="Q191" s="237">
        <f>ROUND(E191*P191,2)</f>
        <v>0</v>
      </c>
      <c r="R191" s="239"/>
      <c r="S191" s="239" t="s">
        <v>435</v>
      </c>
      <c r="T191" s="240" t="s">
        <v>389</v>
      </c>
      <c r="U191" s="222">
        <v>0</v>
      </c>
      <c r="V191" s="222">
        <f>ROUND(E191*U191,2)</f>
        <v>0</v>
      </c>
      <c r="W191" s="222"/>
      <c r="X191" s="222" t="s">
        <v>604</v>
      </c>
      <c r="Y191" s="222" t="s">
        <v>391</v>
      </c>
      <c r="Z191" s="212"/>
      <c r="AA191" s="212"/>
      <c r="AB191" s="212"/>
      <c r="AC191" s="212"/>
      <c r="AD191" s="212"/>
      <c r="AE191" s="212"/>
      <c r="AF191" s="212"/>
      <c r="AG191" s="212" t="s">
        <v>2008</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5">
      <c r="A192" s="219"/>
      <c r="B192" s="220"/>
      <c r="C192" s="254" t="s">
        <v>2576</v>
      </c>
      <c r="D192" s="248"/>
      <c r="E192" s="248"/>
      <c r="F192" s="248"/>
      <c r="G192" s="248"/>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395</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5">
      <c r="A193" s="241">
        <v>135</v>
      </c>
      <c r="B193" s="242" t="s">
        <v>2577</v>
      </c>
      <c r="C193" s="252" t="s">
        <v>2578</v>
      </c>
      <c r="D193" s="243" t="s">
        <v>2048</v>
      </c>
      <c r="E193" s="244">
        <v>2</v>
      </c>
      <c r="F193" s="245"/>
      <c r="G193" s="246">
        <f>ROUND(E193*F193,2)</f>
        <v>0</v>
      </c>
      <c r="H193" s="245"/>
      <c r="I193" s="246">
        <f>ROUND(E193*H193,2)</f>
        <v>0</v>
      </c>
      <c r="J193" s="245"/>
      <c r="K193" s="246">
        <f>ROUND(E193*J193,2)</f>
        <v>0</v>
      </c>
      <c r="L193" s="246">
        <v>21</v>
      </c>
      <c r="M193" s="246">
        <f>G193*(1+L193/100)</f>
        <v>0</v>
      </c>
      <c r="N193" s="244">
        <v>2.0000000000000001E-4</v>
      </c>
      <c r="O193" s="244">
        <f>ROUND(E193*N193,2)</f>
        <v>0</v>
      </c>
      <c r="P193" s="244">
        <v>0</v>
      </c>
      <c r="Q193" s="244">
        <f>ROUND(E193*P193,2)</f>
        <v>0</v>
      </c>
      <c r="R193" s="246"/>
      <c r="S193" s="246" t="s">
        <v>435</v>
      </c>
      <c r="T193" s="247" t="s">
        <v>389</v>
      </c>
      <c r="U193" s="222">
        <v>0</v>
      </c>
      <c r="V193" s="222">
        <f>ROUND(E193*U193,2)</f>
        <v>0</v>
      </c>
      <c r="W193" s="222"/>
      <c r="X193" s="222" t="s">
        <v>604</v>
      </c>
      <c r="Y193" s="222" t="s">
        <v>391</v>
      </c>
      <c r="Z193" s="212"/>
      <c r="AA193" s="212"/>
      <c r="AB193" s="212"/>
      <c r="AC193" s="212"/>
      <c r="AD193" s="212"/>
      <c r="AE193" s="212"/>
      <c r="AF193" s="212"/>
      <c r="AG193" s="212" t="s">
        <v>2008</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5">
      <c r="A194" s="241">
        <v>136</v>
      </c>
      <c r="B194" s="242" t="s">
        <v>2579</v>
      </c>
      <c r="C194" s="252" t="s">
        <v>2580</v>
      </c>
      <c r="D194" s="243" t="s">
        <v>2095</v>
      </c>
      <c r="E194" s="244">
        <v>3</v>
      </c>
      <c r="F194" s="245"/>
      <c r="G194" s="246">
        <f>ROUND(E194*F194,2)</f>
        <v>0</v>
      </c>
      <c r="H194" s="245"/>
      <c r="I194" s="246">
        <f>ROUND(E194*H194,2)</f>
        <v>0</v>
      </c>
      <c r="J194" s="245"/>
      <c r="K194" s="246">
        <f>ROUND(E194*J194,2)</f>
        <v>0</v>
      </c>
      <c r="L194" s="246">
        <v>21</v>
      </c>
      <c r="M194" s="246">
        <f>G194*(1+L194/100)</f>
        <v>0</v>
      </c>
      <c r="N194" s="244">
        <v>1.9E-3</v>
      </c>
      <c r="O194" s="244">
        <f>ROUND(E194*N194,2)</f>
        <v>0.01</v>
      </c>
      <c r="P194" s="244">
        <v>0</v>
      </c>
      <c r="Q194" s="244">
        <f>ROUND(E194*P194,2)</f>
        <v>0</v>
      </c>
      <c r="R194" s="246"/>
      <c r="S194" s="246" t="s">
        <v>435</v>
      </c>
      <c r="T194" s="247" t="s">
        <v>389</v>
      </c>
      <c r="U194" s="222">
        <v>0</v>
      </c>
      <c r="V194" s="222">
        <f>ROUND(E194*U194,2)</f>
        <v>0</v>
      </c>
      <c r="W194" s="222"/>
      <c r="X194" s="222" t="s">
        <v>604</v>
      </c>
      <c r="Y194" s="222" t="s">
        <v>391</v>
      </c>
      <c r="Z194" s="212"/>
      <c r="AA194" s="212"/>
      <c r="AB194" s="212"/>
      <c r="AC194" s="212"/>
      <c r="AD194" s="212"/>
      <c r="AE194" s="212"/>
      <c r="AF194" s="212"/>
      <c r="AG194" s="212" t="s">
        <v>2008</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5">
      <c r="A195" s="234">
        <v>137</v>
      </c>
      <c r="B195" s="235" t="s">
        <v>2581</v>
      </c>
      <c r="C195" s="253" t="s">
        <v>2582</v>
      </c>
      <c r="D195" s="236" t="s">
        <v>2048</v>
      </c>
      <c r="E195" s="237">
        <v>2</v>
      </c>
      <c r="F195" s="238"/>
      <c r="G195" s="239">
        <f>ROUND(E195*F195,2)</f>
        <v>0</v>
      </c>
      <c r="H195" s="238"/>
      <c r="I195" s="239">
        <f>ROUND(E195*H195,2)</f>
        <v>0</v>
      </c>
      <c r="J195" s="238"/>
      <c r="K195" s="239">
        <f>ROUND(E195*J195,2)</f>
        <v>0</v>
      </c>
      <c r="L195" s="239">
        <v>21</v>
      </c>
      <c r="M195" s="239">
        <f>G195*(1+L195/100)</f>
        <v>0</v>
      </c>
      <c r="N195" s="237">
        <v>6.9999999999999999E-4</v>
      </c>
      <c r="O195" s="237">
        <f>ROUND(E195*N195,2)</f>
        <v>0</v>
      </c>
      <c r="P195" s="237">
        <v>0</v>
      </c>
      <c r="Q195" s="237">
        <f>ROUND(E195*P195,2)</f>
        <v>0</v>
      </c>
      <c r="R195" s="239"/>
      <c r="S195" s="239" t="s">
        <v>435</v>
      </c>
      <c r="T195" s="240" t="s">
        <v>389</v>
      </c>
      <c r="U195" s="222">
        <v>0</v>
      </c>
      <c r="V195" s="222">
        <f>ROUND(E195*U195,2)</f>
        <v>0</v>
      </c>
      <c r="W195" s="222"/>
      <c r="X195" s="222" t="s">
        <v>604</v>
      </c>
      <c r="Y195" s="222" t="s">
        <v>391</v>
      </c>
      <c r="Z195" s="212"/>
      <c r="AA195" s="212"/>
      <c r="AB195" s="212"/>
      <c r="AC195" s="212"/>
      <c r="AD195" s="212"/>
      <c r="AE195" s="212"/>
      <c r="AF195" s="212"/>
      <c r="AG195" s="212" t="s">
        <v>2008</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2" x14ac:dyDescent="0.25">
      <c r="A196" s="219"/>
      <c r="B196" s="220"/>
      <c r="C196" s="254" t="s">
        <v>2444</v>
      </c>
      <c r="D196" s="248"/>
      <c r="E196" s="248"/>
      <c r="F196" s="248"/>
      <c r="G196" s="248"/>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395</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5">
      <c r="A197" s="241">
        <v>138</v>
      </c>
      <c r="B197" s="242" t="s">
        <v>2583</v>
      </c>
      <c r="C197" s="252" t="s">
        <v>2584</v>
      </c>
      <c r="D197" s="243" t="s">
        <v>517</v>
      </c>
      <c r="E197" s="244">
        <v>1</v>
      </c>
      <c r="F197" s="245"/>
      <c r="G197" s="246">
        <f>ROUND(E197*F197,2)</f>
        <v>0</v>
      </c>
      <c r="H197" s="245"/>
      <c r="I197" s="246">
        <f>ROUND(E197*H197,2)</f>
        <v>0</v>
      </c>
      <c r="J197" s="245"/>
      <c r="K197" s="246">
        <f>ROUND(E197*J197,2)</f>
        <v>0</v>
      </c>
      <c r="L197" s="246">
        <v>21</v>
      </c>
      <c r="M197" s="246">
        <f>G197*(1+L197/100)</f>
        <v>0</v>
      </c>
      <c r="N197" s="244">
        <v>0.01</v>
      </c>
      <c r="O197" s="244">
        <f>ROUND(E197*N197,2)</f>
        <v>0.01</v>
      </c>
      <c r="P197" s="244">
        <v>0</v>
      </c>
      <c r="Q197" s="244">
        <f>ROUND(E197*P197,2)</f>
        <v>0</v>
      </c>
      <c r="R197" s="246"/>
      <c r="S197" s="246" t="s">
        <v>435</v>
      </c>
      <c r="T197" s="247" t="s">
        <v>389</v>
      </c>
      <c r="U197" s="222">
        <v>0</v>
      </c>
      <c r="V197" s="222">
        <f>ROUND(E197*U197,2)</f>
        <v>0</v>
      </c>
      <c r="W197" s="222"/>
      <c r="X197" s="222" t="s">
        <v>604</v>
      </c>
      <c r="Y197" s="222" t="s">
        <v>391</v>
      </c>
      <c r="Z197" s="212"/>
      <c r="AA197" s="212"/>
      <c r="AB197" s="212"/>
      <c r="AC197" s="212"/>
      <c r="AD197" s="212"/>
      <c r="AE197" s="212"/>
      <c r="AF197" s="212"/>
      <c r="AG197" s="212" t="s">
        <v>2008</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5">
      <c r="A198" s="234">
        <v>139</v>
      </c>
      <c r="B198" s="235" t="s">
        <v>2585</v>
      </c>
      <c r="C198" s="253" t="s">
        <v>2586</v>
      </c>
      <c r="D198" s="236" t="s">
        <v>2048</v>
      </c>
      <c r="E198" s="237">
        <v>1</v>
      </c>
      <c r="F198" s="238"/>
      <c r="G198" s="239">
        <f>ROUND(E198*F198,2)</f>
        <v>0</v>
      </c>
      <c r="H198" s="238"/>
      <c r="I198" s="239">
        <f>ROUND(E198*H198,2)</f>
        <v>0</v>
      </c>
      <c r="J198" s="238"/>
      <c r="K198" s="239">
        <f>ROUND(E198*J198,2)</f>
        <v>0</v>
      </c>
      <c r="L198" s="239">
        <v>21</v>
      </c>
      <c r="M198" s="239">
        <f>G198*(1+L198/100)</f>
        <v>0</v>
      </c>
      <c r="N198" s="237">
        <v>1E-3</v>
      </c>
      <c r="O198" s="237">
        <f>ROUND(E198*N198,2)</f>
        <v>0</v>
      </c>
      <c r="P198" s="237">
        <v>0</v>
      </c>
      <c r="Q198" s="237">
        <f>ROUND(E198*P198,2)</f>
        <v>0</v>
      </c>
      <c r="R198" s="239"/>
      <c r="S198" s="239" t="s">
        <v>435</v>
      </c>
      <c r="T198" s="240" t="s">
        <v>389</v>
      </c>
      <c r="U198" s="222">
        <v>0</v>
      </c>
      <c r="V198" s="222">
        <f>ROUND(E198*U198,2)</f>
        <v>0</v>
      </c>
      <c r="W198" s="222"/>
      <c r="X198" s="222" t="s">
        <v>604</v>
      </c>
      <c r="Y198" s="222" t="s">
        <v>391</v>
      </c>
      <c r="Z198" s="212"/>
      <c r="AA198" s="212"/>
      <c r="AB198" s="212"/>
      <c r="AC198" s="212"/>
      <c r="AD198" s="212"/>
      <c r="AE198" s="212"/>
      <c r="AF198" s="212"/>
      <c r="AG198" s="212" t="s">
        <v>2008</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5">
      <c r="A199" s="219"/>
      <c r="B199" s="220"/>
      <c r="C199" s="254" t="s">
        <v>2547</v>
      </c>
      <c r="D199" s="248"/>
      <c r="E199" s="248"/>
      <c r="F199" s="248"/>
      <c r="G199" s="248"/>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395</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5">
      <c r="A200" s="241">
        <v>140</v>
      </c>
      <c r="B200" s="242" t="s">
        <v>2587</v>
      </c>
      <c r="C200" s="252" t="s">
        <v>2588</v>
      </c>
      <c r="D200" s="243" t="s">
        <v>2048</v>
      </c>
      <c r="E200" s="244">
        <v>2</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435</v>
      </c>
      <c r="T200" s="247" t="s">
        <v>389</v>
      </c>
      <c r="U200" s="222">
        <v>0</v>
      </c>
      <c r="V200" s="222">
        <f>ROUND(E200*U200,2)</f>
        <v>0</v>
      </c>
      <c r="W200" s="222"/>
      <c r="X200" s="222" t="s">
        <v>604</v>
      </c>
      <c r="Y200" s="222" t="s">
        <v>391</v>
      </c>
      <c r="Z200" s="212"/>
      <c r="AA200" s="212"/>
      <c r="AB200" s="212"/>
      <c r="AC200" s="212"/>
      <c r="AD200" s="212"/>
      <c r="AE200" s="212"/>
      <c r="AF200" s="212"/>
      <c r="AG200" s="212" t="s">
        <v>2008</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5">
      <c r="A201" s="241">
        <v>141</v>
      </c>
      <c r="B201" s="242" t="s">
        <v>2367</v>
      </c>
      <c r="C201" s="252" t="s">
        <v>2368</v>
      </c>
      <c r="D201" s="243" t="s">
        <v>585</v>
      </c>
      <c r="E201" s="244">
        <v>2</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435</v>
      </c>
      <c r="T201" s="247" t="s">
        <v>389</v>
      </c>
      <c r="U201" s="222">
        <v>0</v>
      </c>
      <c r="V201" s="222">
        <f>ROUND(E201*U201,2)</f>
        <v>0</v>
      </c>
      <c r="W201" s="222"/>
      <c r="X201" s="222" t="s">
        <v>2389</v>
      </c>
      <c r="Y201" s="222" t="s">
        <v>391</v>
      </c>
      <c r="Z201" s="212"/>
      <c r="AA201" s="212"/>
      <c r="AB201" s="212"/>
      <c r="AC201" s="212"/>
      <c r="AD201" s="212"/>
      <c r="AE201" s="212"/>
      <c r="AF201" s="212"/>
      <c r="AG201" s="212" t="s">
        <v>2589</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x14ac:dyDescent="0.25">
      <c r="A202" s="227" t="s">
        <v>383</v>
      </c>
      <c r="B202" s="228" t="s">
        <v>352</v>
      </c>
      <c r="C202" s="251" t="s">
        <v>27</v>
      </c>
      <c r="D202" s="229"/>
      <c r="E202" s="230"/>
      <c r="F202" s="231"/>
      <c r="G202" s="231">
        <f>SUMIF(AG203:AG205,"&lt;&gt;NOR",G203:G205)</f>
        <v>0</v>
      </c>
      <c r="H202" s="231"/>
      <c r="I202" s="231">
        <f>SUM(I203:I205)</f>
        <v>0</v>
      </c>
      <c r="J202" s="231"/>
      <c r="K202" s="231">
        <f>SUM(K203:K205)</f>
        <v>0</v>
      </c>
      <c r="L202" s="231"/>
      <c r="M202" s="231">
        <f>SUM(M203:M205)</f>
        <v>0</v>
      </c>
      <c r="N202" s="230"/>
      <c r="O202" s="230">
        <f>SUM(O203:O205)</f>
        <v>0</v>
      </c>
      <c r="P202" s="230"/>
      <c r="Q202" s="230">
        <f>SUM(Q203:Q205)</f>
        <v>0</v>
      </c>
      <c r="R202" s="231"/>
      <c r="S202" s="231"/>
      <c r="T202" s="232"/>
      <c r="U202" s="226"/>
      <c r="V202" s="226">
        <f>SUM(V203:V205)</f>
        <v>0</v>
      </c>
      <c r="W202" s="226"/>
      <c r="X202" s="226"/>
      <c r="Y202" s="226"/>
      <c r="AG202" t="s">
        <v>384</v>
      </c>
    </row>
    <row r="203" spans="1:60" outlineLevel="1" x14ac:dyDescent="0.25">
      <c r="A203" s="241">
        <v>142</v>
      </c>
      <c r="B203" s="242" t="s">
        <v>2590</v>
      </c>
      <c r="C203" s="252" t="s">
        <v>2591</v>
      </c>
      <c r="D203" s="243" t="s">
        <v>434</v>
      </c>
      <c r="E203" s="244">
        <v>1</v>
      </c>
      <c r="F203" s="245"/>
      <c r="G203" s="246">
        <f>ROUND(E203*F203,2)</f>
        <v>0</v>
      </c>
      <c r="H203" s="245"/>
      <c r="I203" s="246">
        <f>ROUND(E203*H203,2)</f>
        <v>0</v>
      </c>
      <c r="J203" s="245"/>
      <c r="K203" s="246">
        <f>ROUND(E203*J203,2)</f>
        <v>0</v>
      </c>
      <c r="L203" s="246">
        <v>21</v>
      </c>
      <c r="M203" s="246">
        <f>G203*(1+L203/100)</f>
        <v>0</v>
      </c>
      <c r="N203" s="244">
        <v>0</v>
      </c>
      <c r="O203" s="244">
        <f>ROUND(E203*N203,2)</f>
        <v>0</v>
      </c>
      <c r="P203" s="244">
        <v>0</v>
      </c>
      <c r="Q203" s="244">
        <f>ROUND(E203*P203,2)</f>
        <v>0</v>
      </c>
      <c r="R203" s="246"/>
      <c r="S203" s="246" t="s">
        <v>435</v>
      </c>
      <c r="T203" s="247" t="s">
        <v>389</v>
      </c>
      <c r="U203" s="222">
        <v>0</v>
      </c>
      <c r="V203" s="222">
        <f>ROUND(E203*U203,2)</f>
        <v>0</v>
      </c>
      <c r="W203" s="222"/>
      <c r="X203" s="222" t="s">
        <v>449</v>
      </c>
      <c r="Y203" s="222" t="s">
        <v>391</v>
      </c>
      <c r="Z203" s="212"/>
      <c r="AA203" s="212"/>
      <c r="AB203" s="212"/>
      <c r="AC203" s="212"/>
      <c r="AD203" s="212"/>
      <c r="AE203" s="212"/>
      <c r="AF203" s="212"/>
      <c r="AG203" s="212" t="s">
        <v>2592</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34">
        <v>143</v>
      </c>
      <c r="B204" s="235" t="s">
        <v>2593</v>
      </c>
      <c r="C204" s="253" t="s">
        <v>415</v>
      </c>
      <c r="D204" s="236" t="s">
        <v>434</v>
      </c>
      <c r="E204" s="237">
        <v>1</v>
      </c>
      <c r="F204" s="238"/>
      <c r="G204" s="239">
        <f>ROUND(E204*F204,2)</f>
        <v>0</v>
      </c>
      <c r="H204" s="238"/>
      <c r="I204" s="239">
        <f>ROUND(E204*H204,2)</f>
        <v>0</v>
      </c>
      <c r="J204" s="238"/>
      <c r="K204" s="239">
        <f>ROUND(E204*J204,2)</f>
        <v>0</v>
      </c>
      <c r="L204" s="239">
        <v>21</v>
      </c>
      <c r="M204" s="239">
        <f>G204*(1+L204/100)</f>
        <v>0</v>
      </c>
      <c r="N204" s="237">
        <v>0</v>
      </c>
      <c r="O204" s="237">
        <f>ROUND(E204*N204,2)</f>
        <v>0</v>
      </c>
      <c r="P204" s="237">
        <v>0</v>
      </c>
      <c r="Q204" s="237">
        <f>ROUND(E204*P204,2)</f>
        <v>0</v>
      </c>
      <c r="R204" s="239"/>
      <c r="S204" s="239" t="s">
        <v>435</v>
      </c>
      <c r="T204" s="240" t="s">
        <v>389</v>
      </c>
      <c r="U204" s="222">
        <v>0</v>
      </c>
      <c r="V204" s="222">
        <f>ROUND(E204*U204,2)</f>
        <v>0</v>
      </c>
      <c r="W204" s="222"/>
      <c r="X204" s="222" t="s">
        <v>390</v>
      </c>
      <c r="Y204" s="222" t="s">
        <v>391</v>
      </c>
      <c r="Z204" s="212"/>
      <c r="AA204" s="212"/>
      <c r="AB204" s="212"/>
      <c r="AC204" s="212"/>
      <c r="AD204" s="212"/>
      <c r="AE204" s="212"/>
      <c r="AF204" s="212"/>
      <c r="AG204" s="212" t="s">
        <v>402</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5">
      <c r="A205" s="219"/>
      <c r="B205" s="220"/>
      <c r="C205" s="254" t="s">
        <v>2594</v>
      </c>
      <c r="D205" s="248"/>
      <c r="E205" s="248"/>
      <c r="F205" s="248"/>
      <c r="G205" s="248"/>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395</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x14ac:dyDescent="0.25">
      <c r="A206" s="3"/>
      <c r="B206" s="4"/>
      <c r="C206" s="256"/>
      <c r="D206" s="6"/>
      <c r="E206" s="3"/>
      <c r="F206" s="3"/>
      <c r="G206" s="3"/>
      <c r="H206" s="3"/>
      <c r="I206" s="3"/>
      <c r="J206" s="3"/>
      <c r="K206" s="3"/>
      <c r="L206" s="3"/>
      <c r="M206" s="3"/>
      <c r="N206" s="3"/>
      <c r="O206" s="3"/>
      <c r="P206" s="3"/>
      <c r="Q206" s="3"/>
      <c r="R206" s="3"/>
      <c r="S206" s="3"/>
      <c r="T206" s="3"/>
      <c r="U206" s="3"/>
      <c r="V206" s="3"/>
      <c r="W206" s="3"/>
      <c r="X206" s="3"/>
      <c r="Y206" s="3"/>
      <c r="AE206">
        <v>12</v>
      </c>
      <c r="AF206">
        <v>21</v>
      </c>
      <c r="AG206" t="s">
        <v>369</v>
      </c>
    </row>
    <row r="207" spans="1:60" x14ac:dyDescent="0.25">
      <c r="A207" s="215"/>
      <c r="B207" s="216" t="s">
        <v>29</v>
      </c>
      <c r="C207" s="257"/>
      <c r="D207" s="217"/>
      <c r="E207" s="218"/>
      <c r="F207" s="218"/>
      <c r="G207" s="233">
        <f>G8+G175+G202</f>
        <v>0</v>
      </c>
      <c r="H207" s="3"/>
      <c r="I207" s="3"/>
      <c r="J207" s="3"/>
      <c r="K207" s="3"/>
      <c r="L207" s="3"/>
      <c r="M207" s="3"/>
      <c r="N207" s="3"/>
      <c r="O207" s="3"/>
      <c r="P207" s="3"/>
      <c r="Q207" s="3"/>
      <c r="R207" s="3"/>
      <c r="S207" s="3"/>
      <c r="T207" s="3"/>
      <c r="U207" s="3"/>
      <c r="V207" s="3"/>
      <c r="W207" s="3"/>
      <c r="X207" s="3"/>
      <c r="Y207" s="3"/>
      <c r="AE207">
        <f>SUMIF(L7:L205,AE206,G7:G205)</f>
        <v>0</v>
      </c>
      <c r="AF207">
        <f>SUMIF(L7:L205,AF206,G7:G205)</f>
        <v>0</v>
      </c>
      <c r="AG207" t="s">
        <v>440</v>
      </c>
    </row>
    <row r="208" spans="1:60" x14ac:dyDescent="0.25">
      <c r="A208" s="259" t="s">
        <v>1936</v>
      </c>
      <c r="B208" s="259"/>
      <c r="C208" s="256"/>
      <c r="D208" s="6"/>
      <c r="E208" s="3"/>
      <c r="F208" s="3"/>
      <c r="G208" s="3"/>
      <c r="H208" s="3"/>
      <c r="I208" s="3"/>
      <c r="J208" s="3"/>
      <c r="K208" s="3"/>
      <c r="L208" s="3"/>
      <c r="M208" s="3"/>
      <c r="N208" s="3"/>
      <c r="O208" s="3"/>
      <c r="P208" s="3"/>
      <c r="Q208" s="3"/>
      <c r="R208" s="3"/>
      <c r="S208" s="3"/>
      <c r="T208" s="3"/>
      <c r="U208" s="3"/>
      <c r="V208" s="3"/>
      <c r="W208" s="3"/>
      <c r="X208" s="3"/>
      <c r="Y208" s="3"/>
    </row>
    <row r="209" spans="1:33" x14ac:dyDescent="0.25">
      <c r="A209" s="3"/>
      <c r="B209" s="4" t="s">
        <v>1937</v>
      </c>
      <c r="C209" s="256" t="s">
        <v>1938</v>
      </c>
      <c r="D209" s="6"/>
      <c r="E209" s="3"/>
      <c r="F209" s="3"/>
      <c r="G209" s="3"/>
      <c r="H209" s="3"/>
      <c r="I209" s="3"/>
      <c r="J209" s="3"/>
      <c r="K209" s="3"/>
      <c r="L209" s="3"/>
      <c r="M209" s="3"/>
      <c r="N209" s="3"/>
      <c r="O209" s="3"/>
      <c r="P209" s="3"/>
      <c r="Q209" s="3"/>
      <c r="R209" s="3"/>
      <c r="S209" s="3"/>
      <c r="T209" s="3"/>
      <c r="U209" s="3"/>
      <c r="V209" s="3"/>
      <c r="W209" s="3"/>
      <c r="X209" s="3"/>
      <c r="Y209" s="3"/>
      <c r="AG209" t="s">
        <v>1939</v>
      </c>
    </row>
    <row r="210" spans="1:33" x14ac:dyDescent="0.25">
      <c r="A210" s="3"/>
      <c r="B210" s="4" t="s">
        <v>1940</v>
      </c>
      <c r="C210" s="256" t="s">
        <v>1941</v>
      </c>
      <c r="D210" s="6"/>
      <c r="E210" s="3"/>
      <c r="F210" s="3"/>
      <c r="G210" s="3"/>
      <c r="H210" s="3"/>
      <c r="I210" s="3"/>
      <c r="J210" s="3"/>
      <c r="K210" s="3"/>
      <c r="L210" s="3"/>
      <c r="M210" s="3"/>
      <c r="N210" s="3"/>
      <c r="O210" s="3"/>
      <c r="P210" s="3"/>
      <c r="Q210" s="3"/>
      <c r="R210" s="3"/>
      <c r="S210" s="3"/>
      <c r="T210" s="3"/>
      <c r="U210" s="3"/>
      <c r="V210" s="3"/>
      <c r="W210" s="3"/>
      <c r="X210" s="3"/>
      <c r="Y210" s="3"/>
      <c r="AG210" t="s">
        <v>1942</v>
      </c>
    </row>
    <row r="211" spans="1:33" x14ac:dyDescent="0.25">
      <c r="A211" s="3"/>
      <c r="B211" s="4"/>
      <c r="C211" s="256" t="s">
        <v>1943</v>
      </c>
      <c r="D211" s="6"/>
      <c r="E211" s="3"/>
      <c r="F211" s="3"/>
      <c r="G211" s="3"/>
      <c r="H211" s="3"/>
      <c r="I211" s="3"/>
      <c r="J211" s="3"/>
      <c r="K211" s="3"/>
      <c r="L211" s="3"/>
      <c r="M211" s="3"/>
      <c r="N211" s="3"/>
      <c r="O211" s="3"/>
      <c r="P211" s="3"/>
      <c r="Q211" s="3"/>
      <c r="R211" s="3"/>
      <c r="S211" s="3"/>
      <c r="T211" s="3"/>
      <c r="U211" s="3"/>
      <c r="V211" s="3"/>
      <c r="W211" s="3"/>
      <c r="X211" s="3"/>
      <c r="Y211" s="3"/>
      <c r="AG211" t="s">
        <v>1944</v>
      </c>
    </row>
    <row r="212" spans="1:33" x14ac:dyDescent="0.25">
      <c r="A212" s="3"/>
      <c r="B212" s="4"/>
      <c r="C212" s="256"/>
      <c r="D212" s="6"/>
      <c r="E212" s="3"/>
      <c r="F212" s="3"/>
      <c r="G212" s="3"/>
      <c r="H212" s="3"/>
      <c r="I212" s="3"/>
      <c r="J212" s="3"/>
      <c r="K212" s="3"/>
      <c r="L212" s="3"/>
      <c r="M212" s="3"/>
      <c r="N212" s="3"/>
      <c r="O212" s="3"/>
      <c r="P212" s="3"/>
      <c r="Q212" s="3"/>
      <c r="R212" s="3"/>
      <c r="S212" s="3"/>
      <c r="T212" s="3"/>
      <c r="U212" s="3"/>
      <c r="V212" s="3"/>
      <c r="W212" s="3"/>
      <c r="X212" s="3"/>
      <c r="Y212" s="3"/>
    </row>
    <row r="213" spans="1:33" x14ac:dyDescent="0.25">
      <c r="C213" s="258"/>
      <c r="D213" s="10"/>
      <c r="AG213" t="s">
        <v>442</v>
      </c>
    </row>
    <row r="214" spans="1:33" x14ac:dyDescent="0.25">
      <c r="D214" s="10"/>
    </row>
    <row r="215" spans="1:33" x14ac:dyDescent="0.25">
      <c r="D215" s="10"/>
    </row>
    <row r="216" spans="1:33" x14ac:dyDescent="0.25">
      <c r="D216" s="10"/>
    </row>
    <row r="217" spans="1:33" x14ac:dyDescent="0.25">
      <c r="D217" s="10"/>
    </row>
    <row r="218" spans="1:33" x14ac:dyDescent="0.25">
      <c r="D218" s="10"/>
    </row>
    <row r="219" spans="1:33" x14ac:dyDescent="0.25">
      <c r="D219" s="10"/>
    </row>
    <row r="220" spans="1:33" x14ac:dyDescent="0.25">
      <c r="D220" s="10"/>
    </row>
    <row r="221" spans="1:33" x14ac:dyDescent="0.25">
      <c r="D221" s="10"/>
    </row>
    <row r="222" spans="1:33" x14ac:dyDescent="0.25">
      <c r="D222" s="10"/>
    </row>
    <row r="223" spans="1:33" x14ac:dyDescent="0.25">
      <c r="D223" s="10"/>
    </row>
    <row r="224" spans="1:33"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v+C+ldNHapteDwZK+NQbRXPSc1RyMTM0DGo1RLfhcVIT4zkHApv3RmS6DVKJp8zb4U7BfgiJAtxXj+G0ADdYfg==" saltValue="+cN9EqBiJVYJixVwy5t6tw==" spinCount="100000" sheet="1" formatRows="0"/>
  <mergeCells count="55">
    <mergeCell ref="C196:G196"/>
    <mergeCell ref="C199:G199"/>
    <mergeCell ref="C205:G205"/>
    <mergeCell ref="C170:G170"/>
    <mergeCell ref="C172:G172"/>
    <mergeCell ref="C185:G185"/>
    <mergeCell ref="C189:G189"/>
    <mergeCell ref="C190:G190"/>
    <mergeCell ref="C192:G192"/>
    <mergeCell ref="C140:G140"/>
    <mergeCell ref="C142:G142"/>
    <mergeCell ref="C159:G159"/>
    <mergeCell ref="C161:G161"/>
    <mergeCell ref="C166:G166"/>
    <mergeCell ref="C168:G168"/>
    <mergeCell ref="C128:G128"/>
    <mergeCell ref="C130:G130"/>
    <mergeCell ref="C132:G132"/>
    <mergeCell ref="C134:G134"/>
    <mergeCell ref="C136:G136"/>
    <mergeCell ref="C138:G138"/>
    <mergeCell ref="C116:G116"/>
    <mergeCell ref="C118:G118"/>
    <mergeCell ref="C120:G120"/>
    <mergeCell ref="C122:G122"/>
    <mergeCell ref="C124:G124"/>
    <mergeCell ref="C126:G126"/>
    <mergeCell ref="C104:G104"/>
    <mergeCell ref="C106:G106"/>
    <mergeCell ref="C108:G108"/>
    <mergeCell ref="C110:G110"/>
    <mergeCell ref="C112:G112"/>
    <mergeCell ref="C114:G114"/>
    <mergeCell ref="C84:G84"/>
    <mergeCell ref="C86:G86"/>
    <mergeCell ref="C91:G91"/>
    <mergeCell ref="C93:G93"/>
    <mergeCell ref="C100:G100"/>
    <mergeCell ref="C102:G102"/>
    <mergeCell ref="C65:G65"/>
    <mergeCell ref="C69:G69"/>
    <mergeCell ref="C70:G70"/>
    <mergeCell ref="C72:G72"/>
    <mergeCell ref="C80:G80"/>
    <mergeCell ref="C82:G82"/>
    <mergeCell ref="A1:G1"/>
    <mergeCell ref="C2:G2"/>
    <mergeCell ref="C3:G3"/>
    <mergeCell ref="C4:G4"/>
    <mergeCell ref="A208:B208"/>
    <mergeCell ref="C19:G19"/>
    <mergeCell ref="C52:G52"/>
    <mergeCell ref="C54:G54"/>
    <mergeCell ref="C59:G59"/>
    <mergeCell ref="C63:G6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27</vt:i4>
      </vt:variant>
      <vt:variant>
        <vt:lpstr>Pojmenované oblasti</vt:lpstr>
      </vt:variant>
      <vt:variant>
        <vt:i4>94</vt:i4>
      </vt:variant>
    </vt:vector>
  </HeadingPairs>
  <TitlesOfParts>
    <vt:vector size="121" baseType="lpstr">
      <vt:lpstr>Pokyny pro vyplnění</vt:lpstr>
      <vt:lpstr>Stavba</vt:lpstr>
      <vt:lpstr>VzorPolozky</vt:lpstr>
      <vt:lpstr>OV 00 00-01 Naklady</vt:lpstr>
      <vt:lpstr>SO 01 01-01 Pol</vt:lpstr>
      <vt:lpstr>SO 01 01-02 Pol</vt:lpstr>
      <vt:lpstr>SO 01 01-03 Pol</vt:lpstr>
      <vt:lpstr>SO 01 01-04 Pol</vt:lpstr>
      <vt:lpstr>SO 01 01-05 Pol</vt:lpstr>
      <vt:lpstr>SO 01 01-06 Pol</vt:lpstr>
      <vt:lpstr>SO 01 01-07 Pol</vt:lpstr>
      <vt:lpstr>SO 01 01-08 Pol</vt:lpstr>
      <vt:lpstr>SO 01 01-09 Pol</vt:lpstr>
      <vt:lpstr>SO 01 01-10 Pol</vt:lpstr>
      <vt:lpstr>SO 01 01-11 Pol</vt:lpstr>
      <vt:lpstr>SO 01 01-12 Pol</vt:lpstr>
      <vt:lpstr>SO 01 01-13 Pol</vt:lpstr>
      <vt:lpstr>SO 01 01-14 Pol</vt:lpstr>
      <vt:lpstr>SO 01 01-15 Pol</vt:lpstr>
      <vt:lpstr>SO 01 01-16 Pol</vt:lpstr>
      <vt:lpstr>SO 01 01-17 Pol</vt:lpstr>
      <vt:lpstr>SO 01 01-18 Pol</vt:lpstr>
      <vt:lpstr>SO 01 01-19 Pol</vt:lpstr>
      <vt:lpstr>SO 02 02-01 Pol</vt:lpstr>
      <vt:lpstr>SO 02 02-02 Pol</vt:lpstr>
      <vt:lpstr>SO 03+04+06 03-1 Pol</vt:lpstr>
      <vt:lpstr>SO 05 2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'OV 00 00-01 Naklady'!Názvy_tisku</vt:lpstr>
      <vt:lpstr>'SO 01 01-01 Pol'!Názvy_tisku</vt:lpstr>
      <vt:lpstr>'SO 01 01-02 Pol'!Názvy_tisku</vt:lpstr>
      <vt:lpstr>'SO 01 01-03 Pol'!Názvy_tisku</vt:lpstr>
      <vt:lpstr>'SO 01 01-04 Pol'!Názvy_tisku</vt:lpstr>
      <vt:lpstr>'SO 01 01-05 Pol'!Názvy_tisku</vt:lpstr>
      <vt:lpstr>'SO 01 01-06 Pol'!Názvy_tisku</vt:lpstr>
      <vt:lpstr>'SO 01 01-07 Pol'!Názvy_tisku</vt:lpstr>
      <vt:lpstr>'SO 01 01-08 Pol'!Názvy_tisku</vt:lpstr>
      <vt:lpstr>'SO 01 01-09 Pol'!Názvy_tisku</vt:lpstr>
      <vt:lpstr>'SO 01 01-10 Pol'!Názvy_tisku</vt:lpstr>
      <vt:lpstr>'SO 01 01-11 Pol'!Názvy_tisku</vt:lpstr>
      <vt:lpstr>'SO 01 01-12 Pol'!Názvy_tisku</vt:lpstr>
      <vt:lpstr>'SO 01 01-13 Pol'!Názvy_tisku</vt:lpstr>
      <vt:lpstr>'SO 01 01-14 Pol'!Názvy_tisku</vt:lpstr>
      <vt:lpstr>'SO 01 01-15 Pol'!Názvy_tisku</vt:lpstr>
      <vt:lpstr>'SO 01 01-16 Pol'!Názvy_tisku</vt:lpstr>
      <vt:lpstr>'SO 01 01-17 Pol'!Názvy_tisku</vt:lpstr>
      <vt:lpstr>'SO 01 01-18 Pol'!Názvy_tisku</vt:lpstr>
      <vt:lpstr>'SO 01 01-19 Pol'!Názvy_tisku</vt:lpstr>
      <vt:lpstr>'SO 02 02-01 Pol'!Názvy_tisku</vt:lpstr>
      <vt:lpstr>'SO 02 02-02 Pol'!Názvy_tisku</vt:lpstr>
      <vt:lpstr>'SO 03+04+06 03-1 Pol'!Názvy_tisku</vt:lpstr>
      <vt:lpstr>'SO 05 2 Pol'!Názvy_tisku</vt:lpstr>
      <vt:lpstr>oadresa</vt:lpstr>
      <vt:lpstr>Stavba!Objednatel</vt:lpstr>
      <vt:lpstr>Stavba!Objekt</vt:lpstr>
      <vt:lpstr>'OV 00 00-01 Naklady'!Oblast_tisku</vt:lpstr>
      <vt:lpstr>'SO 01 01-01 Pol'!Oblast_tisku</vt:lpstr>
      <vt:lpstr>'SO 01 01-02 Pol'!Oblast_tisku</vt:lpstr>
      <vt:lpstr>'SO 01 01-03 Pol'!Oblast_tisku</vt:lpstr>
      <vt:lpstr>'SO 01 01-04 Pol'!Oblast_tisku</vt:lpstr>
      <vt:lpstr>'SO 01 01-05 Pol'!Oblast_tisku</vt:lpstr>
      <vt:lpstr>'SO 01 01-06 Pol'!Oblast_tisku</vt:lpstr>
      <vt:lpstr>'SO 01 01-07 Pol'!Oblast_tisku</vt:lpstr>
      <vt:lpstr>'SO 01 01-08 Pol'!Oblast_tisku</vt:lpstr>
      <vt:lpstr>'SO 01 01-09 Pol'!Oblast_tisku</vt:lpstr>
      <vt:lpstr>'SO 01 01-10 Pol'!Oblast_tisku</vt:lpstr>
      <vt:lpstr>'SO 01 01-11 Pol'!Oblast_tisku</vt:lpstr>
      <vt:lpstr>'SO 01 01-12 Pol'!Oblast_tisku</vt:lpstr>
      <vt:lpstr>'SO 01 01-13 Pol'!Oblast_tisku</vt:lpstr>
      <vt:lpstr>'SO 01 01-14 Pol'!Oblast_tisku</vt:lpstr>
      <vt:lpstr>'SO 01 01-15 Pol'!Oblast_tisku</vt:lpstr>
      <vt:lpstr>'SO 01 01-16 Pol'!Oblast_tisku</vt:lpstr>
      <vt:lpstr>'SO 01 01-17 Pol'!Oblast_tisku</vt:lpstr>
      <vt:lpstr>'SO 01 01-18 Pol'!Oblast_tisku</vt:lpstr>
      <vt:lpstr>'SO 01 01-19 Pol'!Oblast_tisku</vt:lpstr>
      <vt:lpstr>'SO 02 02-01 Pol'!Oblast_tisku</vt:lpstr>
      <vt:lpstr>'SO 02 02-02 Pol'!Oblast_tisku</vt:lpstr>
      <vt:lpstr>'SO 03+04+06 03-1 Pol'!Oblast_tisku</vt:lpstr>
      <vt:lpstr>'SO 05 2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Miklíková</dc:creator>
  <cp:lastModifiedBy>Iveta Miklíková</cp:lastModifiedBy>
  <cp:lastPrinted>2019-03-19T12:27:02Z</cp:lastPrinted>
  <dcterms:created xsi:type="dcterms:W3CDTF">2009-04-08T07:15:50Z</dcterms:created>
  <dcterms:modified xsi:type="dcterms:W3CDTF">2024-12-12T09:08:02Z</dcterms:modified>
</cp:coreProperties>
</file>